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Z:\Veřejné zakázky\2024\Trubějo v 13\"/>
    </mc:Choice>
  </mc:AlternateContent>
  <xr:revisionPtr revIDLastSave="0" documentId="8_{6D61BA8A-C1FC-42FC-92B5-928249DF2FF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1.1 - Architektonické a s..." sheetId="2" r:id="rId2"/>
    <sheet name="Seznam figur" sheetId="3" r:id="rId3"/>
  </sheets>
  <definedNames>
    <definedName name="_xlnm._FilterDatabase" localSheetId="1" hidden="1">'1.1 - Architektonické a s...'!$C$96:$K$335</definedName>
    <definedName name="_xlnm.Print_Titles" localSheetId="1">'1.1 - Architektonické a s...'!$96:$96</definedName>
    <definedName name="_xlnm.Print_Titles" localSheetId="0">'Rekapitulace stavby'!$52:$52</definedName>
    <definedName name="_xlnm.Print_Titles" localSheetId="2">'Seznam figur'!$9:$9</definedName>
    <definedName name="_xlnm.Print_Area" localSheetId="1">'1.1 - Architektonické a s...'!$C$47:$J$76,'1.1 - Architektonické a s...'!$C$82:$J$335</definedName>
    <definedName name="_xlnm.Print_Area" localSheetId="0">'Rekapitulace stavby'!$D$4:$AO$36,'Rekapitulace stavby'!$C$42:$AQ$57</definedName>
    <definedName name="_xlnm.Print_Area" localSheetId="2">'Seznam figur'!$C$4:$G$117</definedName>
  </definedNames>
  <calcPr calcId="191029"/>
</workbook>
</file>

<file path=xl/calcChain.xml><?xml version="1.0" encoding="utf-8"?>
<calcChain xmlns="http://schemas.openxmlformats.org/spreadsheetml/2006/main">
  <c r="D7" i="3" l="1"/>
  <c r="J39" i="2"/>
  <c r="J38" i="2"/>
  <c r="AY56" i="1"/>
  <c r="J37" i="2"/>
  <c r="AX56" i="1" s="1"/>
  <c r="BI334" i="2"/>
  <c r="BH334" i="2"/>
  <c r="BG334" i="2"/>
  <c r="BF334" i="2"/>
  <c r="T334" i="2"/>
  <c r="T333" i="2" s="1"/>
  <c r="R334" i="2"/>
  <c r="R333" i="2" s="1"/>
  <c r="P334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07" i="2"/>
  <c r="BH307" i="2"/>
  <c r="BG307" i="2"/>
  <c r="BF307" i="2"/>
  <c r="T307" i="2"/>
  <c r="R307" i="2"/>
  <c r="R247" i="2"/>
  <c r="P307" i="2"/>
  <c r="P247" i="2" s="1"/>
  <c r="BI248" i="2"/>
  <c r="BH248" i="2"/>
  <c r="BG248" i="2"/>
  <c r="BF248" i="2"/>
  <c r="T248" i="2"/>
  <c r="T247" i="2" s="1"/>
  <c r="R248" i="2"/>
  <c r="P248" i="2"/>
  <c r="BI236" i="2"/>
  <c r="BH236" i="2"/>
  <c r="BG236" i="2"/>
  <c r="BF236" i="2"/>
  <c r="T236" i="2"/>
  <c r="R236" i="2"/>
  <c r="P236" i="2"/>
  <c r="BI225" i="2"/>
  <c r="BH225" i="2"/>
  <c r="BG225" i="2"/>
  <c r="BF225" i="2"/>
  <c r="T225" i="2"/>
  <c r="R225" i="2"/>
  <c r="P225" i="2"/>
  <c r="BI209" i="2"/>
  <c r="BH209" i="2"/>
  <c r="BG209" i="2"/>
  <c r="BF209" i="2"/>
  <c r="T209" i="2"/>
  <c r="T208" i="2" s="1"/>
  <c r="R209" i="2"/>
  <c r="R208" i="2" s="1"/>
  <c r="P209" i="2"/>
  <c r="P208" i="2" s="1"/>
  <c r="BI200" i="2"/>
  <c r="BH200" i="2"/>
  <c r="BG200" i="2"/>
  <c r="BF200" i="2"/>
  <c r="T200" i="2"/>
  <c r="R200" i="2"/>
  <c r="P200" i="2"/>
  <c r="BI186" i="2"/>
  <c r="BH186" i="2"/>
  <c r="BG186" i="2"/>
  <c r="BF186" i="2"/>
  <c r="T186" i="2"/>
  <c r="R186" i="2"/>
  <c r="P186" i="2"/>
  <c r="BI177" i="2"/>
  <c r="BH177" i="2"/>
  <c r="BG177" i="2"/>
  <c r="BF177" i="2"/>
  <c r="T177" i="2"/>
  <c r="R177" i="2"/>
  <c r="P177" i="2"/>
  <c r="BI164" i="2"/>
  <c r="BH164" i="2"/>
  <c r="BG164" i="2"/>
  <c r="BF164" i="2"/>
  <c r="T164" i="2"/>
  <c r="R164" i="2"/>
  <c r="P164" i="2"/>
  <c r="BI155" i="2"/>
  <c r="BH155" i="2"/>
  <c r="BG155" i="2"/>
  <c r="BF155" i="2"/>
  <c r="T155" i="2"/>
  <c r="R155" i="2"/>
  <c r="P155" i="2"/>
  <c r="BI147" i="2"/>
  <c r="BH147" i="2"/>
  <c r="BG147" i="2"/>
  <c r="BF147" i="2"/>
  <c r="T147" i="2"/>
  <c r="R147" i="2"/>
  <c r="P147" i="2"/>
  <c r="BI139" i="2"/>
  <c r="BH139" i="2"/>
  <c r="BG139" i="2"/>
  <c r="BF139" i="2"/>
  <c r="T139" i="2"/>
  <c r="R139" i="2"/>
  <c r="P139" i="2"/>
  <c r="BI124" i="2"/>
  <c r="BH124" i="2"/>
  <c r="BG124" i="2"/>
  <c r="BF124" i="2"/>
  <c r="T124" i="2"/>
  <c r="T123" i="2"/>
  <c r="R124" i="2"/>
  <c r="R123" i="2"/>
  <c r="P124" i="2"/>
  <c r="P123" i="2"/>
  <c r="BI112" i="2"/>
  <c r="BH112" i="2"/>
  <c r="BG112" i="2"/>
  <c r="BF112" i="2"/>
  <c r="T112" i="2"/>
  <c r="T100" i="2"/>
  <c r="R112" i="2"/>
  <c r="R100" i="2"/>
  <c r="P112" i="2"/>
  <c r="P100" i="2"/>
  <c r="BI101" i="2"/>
  <c r="BH101" i="2"/>
  <c r="BG101" i="2"/>
  <c r="BF101" i="2"/>
  <c r="T101" i="2"/>
  <c r="R101" i="2"/>
  <c r="P101" i="2"/>
  <c r="J94" i="2"/>
  <c r="J93" i="2"/>
  <c r="F93" i="2"/>
  <c r="F91" i="2"/>
  <c r="E89" i="2"/>
  <c r="J59" i="2"/>
  <c r="J58" i="2"/>
  <c r="F58" i="2"/>
  <c r="F56" i="2"/>
  <c r="E54" i="2"/>
  <c r="J20" i="2"/>
  <c r="E20" i="2"/>
  <c r="F94" i="2"/>
  <c r="J19" i="2"/>
  <c r="J14" i="2"/>
  <c r="J91" i="2" s="1"/>
  <c r="E7" i="2"/>
  <c r="E85" i="2" s="1"/>
  <c r="L50" i="1"/>
  <c r="AM50" i="1"/>
  <c r="AM49" i="1"/>
  <c r="L49" i="1"/>
  <c r="AM47" i="1"/>
  <c r="L47" i="1"/>
  <c r="L45" i="1"/>
  <c r="L44" i="1"/>
  <c r="BK331" i="2"/>
  <c r="J164" i="2"/>
  <c r="J139" i="2"/>
  <c r="J326" i="2"/>
  <c r="J101" i="2"/>
  <c r="BK248" i="2"/>
  <c r="J324" i="2"/>
  <c r="BK324" i="2"/>
  <c r="BK307" i="2"/>
  <c r="BK112" i="2"/>
  <c r="BK326" i="2"/>
  <c r="BK155" i="2"/>
  <c r="J328" i="2"/>
  <c r="J225" i="2"/>
  <c r="BK124" i="2"/>
  <c r="BK164" i="2"/>
  <c r="BK334" i="2"/>
  <c r="BK147" i="2"/>
  <c r="BK177" i="2"/>
  <c r="J200" i="2"/>
  <c r="BK186" i="2"/>
  <c r="J177" i="2"/>
  <c r="J334" i="2"/>
  <c r="J331" i="2"/>
  <c r="J307" i="2"/>
  <c r="J155" i="2"/>
  <c r="BK209" i="2"/>
  <c r="BK208" i="2" s="1"/>
  <c r="J208" i="2" s="1"/>
  <c r="J70" i="2" s="1"/>
  <c r="J248" i="2"/>
  <c r="J112" i="2"/>
  <c r="BK101" i="2"/>
  <c r="AS55" i="1"/>
  <c r="J124" i="2"/>
  <c r="BK328" i="2"/>
  <c r="BK200" i="2"/>
  <c r="BK236" i="2"/>
  <c r="J147" i="2"/>
  <c r="BK139" i="2"/>
  <c r="J209" i="2"/>
  <c r="J236" i="2"/>
  <c r="BK225" i="2"/>
  <c r="J186" i="2"/>
  <c r="T176" i="2" l="1"/>
  <c r="BK176" i="2"/>
  <c r="J176" i="2"/>
  <c r="J69" i="2"/>
  <c r="R224" i="2"/>
  <c r="R223" i="2"/>
  <c r="T138" i="2"/>
  <c r="T99" i="2" s="1"/>
  <c r="T98" i="2" s="1"/>
  <c r="T97" i="2" s="1"/>
  <c r="BK224" i="2"/>
  <c r="J224" i="2"/>
  <c r="J72" i="2" s="1"/>
  <c r="BK138" i="2"/>
  <c r="J138" i="2"/>
  <c r="J68" i="2"/>
  <c r="R138" i="2"/>
  <c r="T224" i="2"/>
  <c r="T223" i="2" s="1"/>
  <c r="P138" i="2"/>
  <c r="P99" i="2"/>
  <c r="P98" i="2" s="1"/>
  <c r="P97" i="2" s="1"/>
  <c r="AU56" i="1" s="1"/>
  <c r="AU55" i="1" s="1"/>
  <c r="AU54" i="1" s="1"/>
  <c r="P176" i="2"/>
  <c r="R176" i="2"/>
  <c r="R99" i="2" s="1"/>
  <c r="R98" i="2" s="1"/>
  <c r="R97" i="2" s="1"/>
  <c r="P224" i="2"/>
  <c r="P223" i="2"/>
  <c r="BK323" i="2"/>
  <c r="J323" i="2" s="1"/>
  <c r="J74" i="2" s="1"/>
  <c r="P323" i="2"/>
  <c r="R323" i="2"/>
  <c r="T323" i="2"/>
  <c r="BK123" i="2"/>
  <c r="J123" i="2"/>
  <c r="J67" i="2"/>
  <c r="BK100" i="2"/>
  <c r="BK99" i="2"/>
  <c r="BK247" i="2"/>
  <c r="J247" i="2" s="1"/>
  <c r="J73" i="2" s="1"/>
  <c r="BK333" i="2"/>
  <c r="J333" i="2"/>
  <c r="J75" i="2"/>
  <c r="J56" i="2"/>
  <c r="BE124" i="2"/>
  <c r="BE236" i="2"/>
  <c r="BE328" i="2"/>
  <c r="BE334" i="2"/>
  <c r="F59" i="2"/>
  <c r="BE101" i="2"/>
  <c r="BE200" i="2"/>
  <c r="BE209" i="2"/>
  <c r="BE155" i="2"/>
  <c r="BE331" i="2"/>
  <c r="E50" i="2"/>
  <c r="BE147" i="2"/>
  <c r="BE164" i="2"/>
  <c r="BE177" i="2"/>
  <c r="BE307" i="2"/>
  <c r="BE112" i="2"/>
  <c r="BE139" i="2"/>
  <c r="BE225" i="2"/>
  <c r="BE324" i="2"/>
  <c r="BE326" i="2"/>
  <c r="BE186" i="2"/>
  <c r="BE248" i="2"/>
  <c r="F36" i="2"/>
  <c r="BA56" i="1" s="1"/>
  <c r="BA55" i="1" s="1"/>
  <c r="AW55" i="1" s="1"/>
  <c r="F37" i="2"/>
  <c r="BB56" i="1" s="1"/>
  <c r="BB55" i="1" s="1"/>
  <c r="BB54" i="1" s="1"/>
  <c r="W31" i="1" s="1"/>
  <c r="J36" i="2"/>
  <c r="AW56" i="1"/>
  <c r="AS54" i="1"/>
  <c r="F38" i="2"/>
  <c r="BC56" i="1" s="1"/>
  <c r="BC55" i="1" s="1"/>
  <c r="AY55" i="1" s="1"/>
  <c r="F39" i="2"/>
  <c r="BD56" i="1" s="1"/>
  <c r="BD55" i="1" s="1"/>
  <c r="BD54" i="1" s="1"/>
  <c r="W33" i="1" s="1"/>
  <c r="J100" i="2" l="1"/>
  <c r="J66" i="2" s="1"/>
  <c r="J99" i="2"/>
  <c r="J65" i="2"/>
  <c r="BK223" i="2"/>
  <c r="J223" i="2"/>
  <c r="J71" i="2" s="1"/>
  <c r="F35" i="2"/>
  <c r="AZ56" i="1" s="1"/>
  <c r="AZ55" i="1" s="1"/>
  <c r="AZ54" i="1" s="1"/>
  <c r="W29" i="1" s="1"/>
  <c r="BC54" i="1"/>
  <c r="AY54" i="1" s="1"/>
  <c r="AX55" i="1"/>
  <c r="AX54" i="1"/>
  <c r="BA54" i="1"/>
  <c r="AW54" i="1" s="1"/>
  <c r="AK30" i="1" s="1"/>
  <c r="J35" i="2"/>
  <c r="AV56" i="1" s="1"/>
  <c r="AT56" i="1" s="1"/>
  <c r="BK98" i="2" l="1"/>
  <c r="J98" i="2" s="1"/>
  <c r="J64" i="2" s="1"/>
  <c r="AV55" i="1"/>
  <c r="AT55" i="1"/>
  <c r="W30" i="1"/>
  <c r="W32" i="1"/>
  <c r="AV54" i="1"/>
  <c r="AK29" i="1" s="1"/>
  <c r="BK97" i="2" l="1"/>
  <c r="J97" i="2" s="1"/>
  <c r="J63" i="2" s="1"/>
  <c r="AT54" i="1"/>
  <c r="J32" i="2" l="1"/>
  <c r="AG56" i="1" s="1"/>
  <c r="AG55" i="1" s="1"/>
  <c r="AG54" i="1" s="1"/>
  <c r="AK26" i="1" s="1"/>
  <c r="J41" i="2" l="1"/>
  <c r="AN56" i="1"/>
  <c r="AN55" i="1"/>
  <c r="AK35" i="1"/>
  <c r="AN54" i="1"/>
</calcChain>
</file>

<file path=xl/sharedStrings.xml><?xml version="1.0" encoding="utf-8"?>
<sst xmlns="http://schemas.openxmlformats.org/spreadsheetml/2006/main" count="2862" uniqueCount="335">
  <si>
    <t>Export Komplet</t>
  </si>
  <si>
    <t>VZ</t>
  </si>
  <si>
    <t>2.0</t>
  </si>
  <si>
    <t>ZAMOK</t>
  </si>
  <si>
    <t>False</t>
  </si>
  <si>
    <t>{5f07ca0a-2751-4453-8e29-73634b20e4b2}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</si>
  <si>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</si>
  <si>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</si>
  <si>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</si>
  <si>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</si>
  <si>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</si>
  <si>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</si>
  <si>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</si>
  <si>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</si>
  <si>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1703-12-20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</si>
  <si>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</si>
  <si>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</si>
  <si>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Demolice objektu č. p. 13 - Trubějov</t>
  </si>
  <si>
    <t>KSO:</t>
  </si>
  <si>
    <t/>
  </si>
  <si>
    <t>CC-CZ:</t>
  </si>
  <si>
    <t>Místo:</t>
  </si>
  <si>
    <t>k. ú. Trubějov</t>
  </si>
  <si>
    <t>Datum:</t>
  </si>
  <si>
    <t>7. 11. 2024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</si>
  <si>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</si>
  <si>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</si>
  <si>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</si>
  <si>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</si>
  <si>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</si>
  <si>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</si>
  <si>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</si>
  <si>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</si>
  <si>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</si>
  <si>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Michaela Hůlková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</si>
  <si>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</si>
  <si>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</si>
  <si>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</si>
  <si>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</si>
  <si>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</si>
  <si>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</si>
  <si>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</si>
  <si>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</si>
  <si>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</si>
  <si>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</si>
  <si>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</si>
  <si>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</si>
  <si>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</si>
  <si>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</si>
  <si>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</si>
  <si>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</si>
  <si>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</si>
  <si>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</si>
  <si>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</si>
  <si>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</si>
  <si>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</si>
  <si>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</si>
  <si>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</si>
  <si>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</si>
  <si>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</si>
  <si>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</si>
  <si>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</si>
  <si>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</si>
  <si>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</si>
  <si>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</si>
  <si>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</si>
  <si>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</si>
  <si>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</si>
  <si>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</si>
  <si>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</si>
  <si>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</si>
  <si>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</si>
  <si>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</si>
  <si>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</si>
  <si>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</si>
  <si>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</si>
  <si>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Hlavní objekt</t>
  </si>
  <si>
    <t>STA</t>
  </si>
  <si>
    <t>1</t>
  </si>
  <si>
    <t>{2c01a25f-4882-4e5b-9188-7b0459ed9ff7}</t>
  </si>
  <si>
    <t>2</t>
  </si>
  <si>
    <t>/</t>
  </si>
  <si>
    <t>1.1</t>
  </si>
  <si>
    <t>Architektonické a stavebně-technické řešení</t>
  </si>
  <si>
    <t>Soupis</t>
  </si>
  <si>
    <t>{0ff7b39f-4fd5-496c-9eab-be5779e3d0f6}</t>
  </si>
  <si>
    <t>Ov</t>
  </si>
  <si>
    <t>795,071</t>
  </si>
  <si>
    <t>Ot</t>
  </si>
  <si>
    <t>17,368</t>
  </si>
  <si>
    <t>KRYCÍ LIST SOUPISU PRACÍ</t>
  </si>
  <si>
    <t>Kp</t>
  </si>
  <si>
    <t>74,964</t>
  </si>
  <si>
    <t>Kz</t>
  </si>
  <si>
    <t>187,83</t>
  </si>
  <si>
    <t>Ks</t>
  </si>
  <si>
    <t>90,267</t>
  </si>
  <si>
    <t>Oz</t>
  </si>
  <si>
    <t>81,601</t>
  </si>
  <si>
    <t>Objekt:</t>
  </si>
  <si>
    <t>Os</t>
  </si>
  <si>
    <t>55,909</t>
  </si>
  <si>
    <t>SO 01 - Hlavní objekt</t>
  </si>
  <si>
    <t>OP</t>
  </si>
  <si>
    <t>949,949</t>
  </si>
  <si>
    <t>Soupis:</t>
  </si>
  <si>
    <t>OK</t>
  </si>
  <si>
    <t>353,061</t>
  </si>
  <si>
    <t>1.1 - Architektonické a stavebně-technické řešení</t>
  </si>
  <si>
    <t>ZAS</t>
  </si>
  <si>
    <t>120</t>
  </si>
  <si>
    <t>ODK</t>
  </si>
  <si>
    <t>210,78</t>
  </si>
  <si>
    <t>JAM</t>
  </si>
  <si>
    <t>15,68</t>
  </si>
  <si>
    <t>DEP</t>
  </si>
  <si>
    <t>SKL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</si>
  <si>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</si>
  <si>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</si>
  <si>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</si>
  <si>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</si>
  <si>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</si>
  <si>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</si>
  <si>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</si>
  <si>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</si>
  <si>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</si>
  <si>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</si>
  <si>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</si>
  <si>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9 - Ostatní konstrukce a práce, bourání</t>
  </si>
  <si>
    <t xml:space="preserve">      96 - Bourání konstrukcí</t>
  </si>
  <si>
    <t xml:space="preserve">      98 - Demolice a sanace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</si>
  <si>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</si>
  <si>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</si>
  <si>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</si>
  <si>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</si>
  <si>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</si>
  <si>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</si>
  <si>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</si>
  <si>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</si>
  <si>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</si>
  <si>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</si>
  <si>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</si>
  <si>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</si>
  <si>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</si>
  <si>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</si>
  <si>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</si>
  <si>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</si>
  <si>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</si>
  <si>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</si>
  <si>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</si>
  <si>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</si>
  <si>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</si>
  <si>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</si>
  <si>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</si>
  <si>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</si>
  <si>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</si>
  <si>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4</t>
  </si>
  <si>
    <t>3</t>
  </si>
  <si>
    <t>-2034398561</t>
  </si>
  <si>
    <t>Online PSC</t>
  </si>
  <si>
    <t>https://podminky.urs.cz/item/CS_URS_2024_02/113106121</t>
  </si>
  <si>
    <t>VV</t>
  </si>
  <si>
    <t>Rozebrání dlažeb</t>
  </si>
  <si>
    <t>-</t>
  </si>
  <si>
    <t>HLAVNÍ OBJEKT</t>
  </si>
  <si>
    <t>- zpevněné plochy:</t>
  </si>
  <si>
    <t>4,00*3,00</t>
  </si>
  <si>
    <t>Mezisoučet</t>
  </si>
  <si>
    <t>Součet</t>
  </si>
  <si>
    <t>- projektová dokumentace - Příloha č. 2 Situace zpevněných ploch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</si>
  <si>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</si>
  <si>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</si>
  <si>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6578772</t>
  </si>
  <si>
    <t>https://podminky.urs.cz/item/CS_URS_2024_02/113107142</t>
  </si>
  <si>
    <t>Odstranění krytu živičného</t>
  </si>
  <si>
    <t>3,00*3,00</t>
  </si>
  <si>
    <t>12</t>
  </si>
  <si>
    <t>Zemní práce - odkopávky a prokopávky</t>
  </si>
  <si>
    <t>122151104</t>
  </si>
  <si>
    <t>Odkopávky a prokopávky nezapažené strojně v hornině třídy těžitelnosti I skupiny 1 a 2 přes 100 do 500 m3</t>
  </si>
  <si>
    <t>m3</t>
  </si>
  <si>
    <t>28862096</t>
  </si>
  <si>
    <t>https://podminky.urs.cz/item/CS_URS_2024_02/122151104</t>
  </si>
  <si>
    <t>Odkopávky a prokopávky</t>
  </si>
  <si>
    <t>- zemní práce:</t>
  </si>
  <si>
    <t>(18,12+12,39+7,09+3,88+5,03+6,69+6,01+9,58)*2,00+(8,89*2+3,31*2)*3,00</t>
  </si>
  <si>
    <t>- projektová dokumentace - D.2 Půdorys 1. PP - stávající stav</t>
  </si>
  <si>
    <t>- projektová dokumentace - D.3 Půdorys 1. NP - stávající stav</t>
  </si>
  <si>
    <t>- projektová dokumentace - D.4 Krov - stávající stav</t>
  </si>
  <si>
    <t>- projektová dokumentace - D.5 Řez A-A - stávající stav</t>
  </si>
  <si>
    <t>16</t>
  </si>
  <si>
    <t>Zemní práce - přemístění výkopku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</si>
  <si>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</si>
  <si>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</si>
  <si>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-375352631</t>
  </si>
  <si>
    <t>https://podminky.urs.cz/item/CS_URS_2024_02/162351103</t>
  </si>
  <si>
    <t>Vodorovné přemístění na staveništní deponii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</si>
  <si>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</si>
  <si>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</si>
  <si>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</si>
  <si>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344812021</t>
  </si>
  <si>
    <t>https://podminky.urs.cz/item/CS_URS_2024_02/162751117</t>
  </si>
  <si>
    <t>Odvoz na skládku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</si>
  <si>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</si>
  <si>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</si>
  <si>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</si>
  <si>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-502417012</t>
  </si>
  <si>
    <t>https://podminky.urs.cz/item/CS_URS_2024_02/162751119</t>
  </si>
  <si>
    <t>Příplatek k přemístění</t>
  </si>
  <si>
    <t>(spotřeba: 20 km)</t>
  </si>
  <si>
    <t>SKL*20,00</t>
  </si>
  <si>
    <t>7</t>
  </si>
  <si>
    <t>167151111</t>
  </si>
  <si>
    <t>Nakládání, skládání a překládání neulehlého výkopku nebo sypaniny strojně nakládání, množství přes 100 m3, z hornin třídy těžitelnosti I, skupiny 1 až 3</t>
  </si>
  <si>
    <t>-1036259896</t>
  </si>
  <si>
    <t>https://podminky.urs.cz/item/CS_URS_2024_02/167151111</t>
  </si>
  <si>
    <t>Nakládání výkopku</t>
  </si>
  <si>
    <t>17</t>
  </si>
  <si>
    <t>Zemní práce - konstrukce ze zemin</t>
  </si>
  <si>
    <t>8</t>
  </si>
  <si>
    <t>171201231</t>
  </si>
  <si>
    <t>Poplatek za uložení stavebního odpadu na recyklační skládce (skládkovné) zeminy a kamení zatříděného do Katalogu odpadů pod kódem 17 05 04</t>
  </si>
  <si>
    <t>t</t>
  </si>
  <si>
    <t>-30173016</t>
  </si>
  <si>
    <t>https://podminky.urs.cz/item/CS_URS_2024_02/171201231</t>
  </si>
  <si>
    <t>Poplatek za uložení zeminy</t>
  </si>
  <si>
    <t>(spotřeba: 1,80 t/m3)</t>
  </si>
  <si>
    <t>SKL*1,80</t>
  </si>
  <si>
    <t>9</t>
  </si>
  <si>
    <t>174151101</t>
  </si>
  <si>
    <t>Zásyp sypaninou z jakékoliv horniny strojně s uložením výkopku ve vrstvách se zhutněním jam, šachet, rýh nebo kolem objektů v těchto vykopávkách</t>
  </si>
  <si>
    <t>1953875481</t>
  </si>
  <si>
    <t>https://podminky.urs.cz/item/CS_URS_2024_02/174151101</t>
  </si>
  <si>
    <t>Zásyp jam po demolici</t>
  </si>
  <si>
    <t>- obestavěný prostor spodní část:</t>
  </si>
  <si>
    <t>10,00*6,00*2,00</t>
  </si>
  <si>
    <t>10</t>
  </si>
  <si>
    <t>M</t>
  </si>
  <si>
    <t>10364100M</t>
  </si>
  <si>
    <t>zemina pro terénní úpravy - tříděná</t>
  </si>
  <si>
    <t>-2017059050</t>
  </si>
  <si>
    <t>zemina</t>
  </si>
  <si>
    <t>ZAS*1,80</t>
  </si>
  <si>
    <t>18</t>
  </si>
  <si>
    <t>Zemní práce - povrchové úpravy terénu</t>
  </si>
  <si>
    <t>181951112</t>
  </si>
  <si>
    <t>Úprava pláně vyrovnáním výškových rozdílů strojně v hornině třídy těžitelnosti I, skupiny 1 až 3 se zhutněním</t>
  </si>
  <si>
    <t>-1898827682</t>
  </si>
  <si>
    <t>https://podminky.urs.cz/item/CS_URS_2024_02/181951112</t>
  </si>
  <si>
    <t>Úprava pláně</t>
  </si>
  <si>
    <t>24,00*16,00</t>
  </si>
  <si>
    <t>Ostatní konstrukce a práce, bourání</t>
  </si>
  <si>
    <t>96</t>
  </si>
  <si>
    <t>Bourání konstrukcí</t>
  </si>
  <si>
    <t>961055111</t>
  </si>
  <si>
    <t>Bourání základů z betonu železového</t>
  </si>
  <si>
    <t>-137174384</t>
  </si>
  <si>
    <t>https://podminky.urs.cz/item/CS_URS_2024_02/961055111</t>
  </si>
  <si>
    <t>Odkopávky bourání stávajících základů</t>
  </si>
  <si>
    <t>- oplocení:</t>
  </si>
  <si>
    <t>(4,00+9,00+40,00+4,00+12,00+36,00)*0,50*0,30</t>
  </si>
  <si>
    <t>13</t>
  </si>
  <si>
    <t>966071821</t>
  </si>
  <si>
    <t>Rozebrání oplocení z pletiva drátěného se čtvercovými oky, výšky do 1,6 m</t>
  </si>
  <si>
    <t>m</t>
  </si>
  <si>
    <t>332194246</t>
  </si>
  <si>
    <t>https://podminky.urs.cz/item/CS_URS_2024_02/966071821</t>
  </si>
  <si>
    <t>4,00+9,00+3,00+4,00+12,00</t>
  </si>
  <si>
    <t>98</t>
  </si>
  <si>
    <t>Demolice a sanace</t>
  </si>
  <si>
    <t>14</t>
  </si>
  <si>
    <t>981013316</t>
  </si>
  <si>
    <t>Demolice budov těžkými mechanizačními prostředky z cihel, kamene, smíšeného nebo hrázděného zdiva, tvárnic na maltu vápennou nebo vápenocementovou s podílem konstrukcí přes 30 do 35 %</t>
  </si>
  <si>
    <t>-1547312022</t>
  </si>
  <si>
    <t>https://podminky.urs.cz/item/CS_URS_2024_02/981013316</t>
  </si>
  <si>
    <t>Demolice budov</t>
  </si>
  <si>
    <t>- obestavěný prostor základy:</t>
  </si>
  <si>
    <t>"Oz"   (18,12+12,39+7,09+3,88+5,03+6,69+6,01+9,58)*0,85*0,60+18,12*9,58*0,15+2,81*7,09*0,15+5,03*6,69*0,15</t>
  </si>
  <si>
    <t>(8,89*2+3,31*2)*0,85*0,60</t>
  </si>
  <si>
    <t>"Os"   8,89*3,31*1,90</t>
  </si>
  <si>
    <t>- obestavěný prostor vrchní část:</t>
  </si>
  <si>
    <t>"Ov"   18,12*9,58*3,50+2,81*7,09*3,50+5,03*6,69*3,50</t>
  </si>
  <si>
    <t>- obestavěný prostor zastřešení:</t>
  </si>
  <si>
    <t>"Ot"   5,20*3,34</t>
  </si>
  <si>
    <t>- obestavěný prostor celkem:</t>
  </si>
  <si>
    <t>Oz+Os+Ov+Ot</t>
  </si>
  <si>
    <t>- objem konstrukcí podlah:</t>
  </si>
  <si>
    <t>"Kp"   18,12*9,58*0,33+2,81*7,09*0,33+5,03*6,69*0,33</t>
  </si>
  <si>
    <t>- objem konstrukcí obvodových a středních nosných zdí:</t>
  </si>
  <si>
    <t>"Kz"   (18,12+12,39)*3,50*0,65+7,09*3,50*0,50+(3,88+5,03)*3,50*0,32+6,69*3,50*0,37+(6,01+9,58)*3,50*0,65+8,42*3,50*0,54+5,00*3,50*0,62+11,05*3,50*0,65</t>
  </si>
  <si>
    <t>- objem konstrukcí stropů:</t>
  </si>
  <si>
    <t>"Ks"   18,12*9,58*0,52</t>
  </si>
  <si>
    <t>- celkový objem konstrukcí:</t>
  </si>
  <si>
    <t>Kp+Kz+Ks</t>
  </si>
  <si>
    <t>- podíl konstrukcí %:</t>
  </si>
  <si>
    <t>(OK/OP)*100</t>
  </si>
  <si>
    <t>- obestavěný prostor</t>
  </si>
  <si>
    <t>Os+Ov+Ot</t>
  </si>
  <si>
    <t>981513114</t>
  </si>
  <si>
    <t>Demolice konstrukcí objektů těžkými mechanizačními prostředky konstrukcí ze železobetonu</t>
  </si>
  <si>
    <t>2089567165</t>
  </si>
  <si>
    <t>https://podminky.urs.cz/item/CS_URS_2024_02/981513114</t>
  </si>
  <si>
    <t>Demolice konstrukcí</t>
  </si>
  <si>
    <t>997</t>
  </si>
  <si>
    <t>Přesun sutě</t>
  </si>
  <si>
    <t>997006002</t>
  </si>
  <si>
    <t>Úprava stavebního odpadu třídění na jednotlivé druhy</t>
  </si>
  <si>
    <t>855853249</t>
  </si>
  <si>
    <t>https://podminky.urs.cz/item/CS_URS_2024_02/997006002</t>
  </si>
  <si>
    <t>997006512</t>
  </si>
  <si>
    <t>Vodorovná doprava suti na skládku s naložením na dopravní prostředek a složením přes 100 m do 1 km</t>
  </si>
  <si>
    <t>1743461324</t>
  </si>
  <si>
    <t>https://podminky.urs.cz/item/CS_URS_2024_02/997006512</t>
  </si>
  <si>
    <t>997006519</t>
  </si>
  <si>
    <t>Vodorovná doprava suti na skládku Příplatek k ceně -6512 za každý další i započatý 1 km</t>
  </si>
  <si>
    <t>-855996131</t>
  </si>
  <si>
    <t>https://podminky.urs.cz/item/CS_URS_2024_02/997006519</t>
  </si>
  <si>
    <t>803,988*20 "Přepočtené koeficientem množství</t>
  </si>
  <si>
    <t>19</t>
  </si>
  <si>
    <t>997013871</t>
  </si>
  <si>
    <t>Poplatek za uložení stavebního odpadu na recyklační skládce (skládkovné) směsného stavebního a demoličního zatříděného do Katalogu odpadů pod kódem 17 09 04</t>
  </si>
  <si>
    <t>398301722</t>
  </si>
  <si>
    <t>https://podminky.urs.cz/item/CS_URS_2024_02/997013871</t>
  </si>
  <si>
    <t>998</t>
  </si>
  <si>
    <t>Přesun hmot</t>
  </si>
  <si>
    <t>20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</si>
  <si>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</si>
  <si>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</si>
  <si>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-1486599874</t>
  </si>
  <si>
    <t>https://podminky.urs.cz/item/CS_URS_2024_02/998011002</t>
  </si>
  <si>
    <t>SEZNAM FIGUR</t>
  </si>
  <si>
    <t>Výměra</t>
  </si>
  <si>
    <t>SO 01/ 1.1</t>
  </si>
  <si>
    <t>Použití figury: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</si>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</sst>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>
      <alignment horizontal="center" vertical="center"/>
    </xf>
    <xf numFmtId="49" fontId="39" fillId="0" borderId="22" xfId="0" applyNumberFormat="1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center" vertical="center" wrapText="1"/>
    </xf>
    <xf numFmtId="167" fontId="39" fillId="0" borderId="22" xfId="0" applyNumberFormat="1" applyFont="1" applyBorder="1" applyAlignment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>
      <alignment vertical="center"/>
    </xf>
    <xf numFmtId="0" fontId="40" fillId="0" borderId="22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1201231" TargetMode="External"/><Relationship Id="rId13" Type="http://schemas.openxmlformats.org/officeDocument/2006/relationships/hyperlink" Target="https://podminky.urs.cz/item/CS_URS_2024_02/981013316" TargetMode="External"/><Relationship Id="rId18" Type="http://schemas.openxmlformats.org/officeDocument/2006/relationships/hyperlink" Target="https://podminky.urs.cz/item/CS_URS_2024_02/997013871" TargetMode="External"/><Relationship Id="rId3" Type="http://schemas.openxmlformats.org/officeDocument/2006/relationships/hyperlink" Target="https://podminky.urs.cz/item/CS_URS_2024_02/122151104" TargetMode="External"/><Relationship Id="rId7" Type="http://schemas.openxmlformats.org/officeDocument/2006/relationships/hyperlink" Target="https://podminky.urs.cz/item/CS_URS_2024_02/167151111" TargetMode="External"/><Relationship Id="rId12" Type="http://schemas.openxmlformats.org/officeDocument/2006/relationships/hyperlink" Target="https://podminky.urs.cz/item/CS_URS_2024_02/966071821" TargetMode="External"/><Relationship Id="rId17" Type="http://schemas.openxmlformats.org/officeDocument/2006/relationships/hyperlink" Target="https://podminky.urs.cz/item/CS_URS_2024_02/997006519" TargetMode="External"/><Relationship Id="rId2" Type="http://schemas.openxmlformats.org/officeDocument/2006/relationships/hyperlink" Target="https://podminky.urs.cz/item/CS_URS_2024_02/113107142" TargetMode="External"/><Relationship Id="rId16" Type="http://schemas.openxmlformats.org/officeDocument/2006/relationships/hyperlink" Target="https://podminky.urs.cz/item/CS_URS_2024_02/997006512" TargetMode="External"/><Relationship Id="rId20" Type="http://schemas.openxmlformats.org/officeDocument/2006/relationships/drawing" Target="../drawings/drawing2.xml"/><Relationship Id="rId1" Type="http://schemas.openxmlformats.org/officeDocument/2006/relationships/hyperlink" Target="https://podminky.urs.cz/item/CS_URS_2024_02/113106121" TargetMode="External"/><Relationship Id="rId6" Type="http://schemas.openxmlformats.org/officeDocument/2006/relationships/hyperlink" Target="https://podminky.urs.cz/item/CS_URS_2024_02/162751119" TargetMode="External"/><Relationship Id="rId11" Type="http://schemas.openxmlformats.org/officeDocument/2006/relationships/hyperlink" Target="https://podminky.urs.cz/item/CS_URS_2024_02/961055111" TargetMode="External"/><Relationship Id="rId5" Type="http://schemas.openxmlformats.org/officeDocument/2006/relationships/hyperlink" Target="https://podminky.urs.cz/item/CS_URS_2024_02/162751117" TargetMode="External"/><Relationship Id="rId15" Type="http://schemas.openxmlformats.org/officeDocument/2006/relationships/hyperlink" Target="https://podminky.urs.cz/item/CS_URS_2024_02/997006002" TargetMode="External"/><Relationship Id="rId10" Type="http://schemas.openxmlformats.org/officeDocument/2006/relationships/hyperlink" Target="https://podminky.urs.cz/item/CS_URS_2024_02/181951112" TargetMode="External"/><Relationship Id="rId19" Type="http://schemas.openxmlformats.org/officeDocument/2006/relationships/hyperlink" Target="https://podminky.urs.cz/item/CS_URS_2024_02/998011002" TargetMode="External"/><Relationship Id="rId4" Type="http://schemas.openxmlformats.org/officeDocument/2006/relationships/hyperlink" Target="https://podminky.urs.cz/item/CS_URS_2024_02/162351103" TargetMode="External"/><Relationship Id="rId9" Type="http://schemas.openxmlformats.org/officeDocument/2006/relationships/hyperlink" Target="https://podminky.urs.cz/item/CS_URS_2024_02/174151101" TargetMode="External"/><Relationship Id="rId14" Type="http://schemas.openxmlformats.org/officeDocument/2006/relationships/hyperlink" Target="https://podminky.urs.cz/item/CS_URS_2024_02/98151311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4.4"/>
  <cols>
    <col min="1" max="1" width="8.85546875" customWidth="1"/>
    <col min="2" max="2" width="1.7109375" customWidth="1"/>
    <col min="3" max="3" width="4.42578125" customWidth="1"/>
    <col min="4" max="33" width="2.85546875" customWidth="1"/>
    <col min="34" max="34" width="3.5703125" customWidth="1"/>
    <col min="35" max="35" width="42.28515625" customWidth="1"/>
    <col min="36" max="37" width="2.5703125" customWidth="1"/>
    <col min="38" max="38" width="8.85546875" customWidth="1"/>
    <col min="39" max="39" width="3.5703125" customWidth="1"/>
    <col min="40" max="40" width="14.28515625" customWidth="1"/>
    <col min="41" max="41" width="8" customWidth="1"/>
    <col min="42" max="42" width="4.42578125" customWidth="1"/>
    <col min="43" max="43" width="16.7109375" customWidth="1"/>
    <col min="44" max="44" width="14.5703125" customWidth="1"/>
    <col min="45" max="47" width="27.7109375" hidden="1" customWidth="1"/>
    <col min="48" max="49" width="23.140625" hidden="1" customWidth="1"/>
    <col min="50" max="51" width="26.7109375" hidden="1" customWidth="1"/>
    <col min="52" max="52" width="23.140625" hidden="1" customWidth="1"/>
    <col min="53" max="53" width="20.5703125" hidden="1" customWidth="1"/>
    <col min="54" max="54" width="26.7109375" hidden="1" customWidth="1"/>
    <col min="55" max="55" width="23.140625" hidden="1" customWidth="1"/>
    <col min="56" max="56" width="20.5703125" hidden="1" customWidth="1"/>
    <col min="57" max="57" width="71.140625" customWidth="1"/>
    <col min="71" max="91" width="9.140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01" t="s">
        <v>14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20"/>
      <c r="BE5" s="198" t="s">
        <v>15</v>
      </c>
      <c r="BS5" s="17" t="s">
        <v>6</v>
      </c>
    </row>
    <row r="6" spans="1:74" ht="36.9" customHeight="1">
      <c r="B6" s="20"/>
      <c r="D6" s="26" t="s">
        <v>16</v>
      </c>
      <c r="K6" s="20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20"/>
      <c r="BE6" s="199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199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199"/>
      <c r="BS8" s="17" t="s">
        <v>6</v>
      </c>
    </row>
    <row r="9" spans="1:74" ht="14.4" customHeight="1">
      <c r="B9" s="20"/>
      <c r="AR9" s="20"/>
      <c r="BE9" s="199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199"/>
      <c r="BS10" s="17" t="s">
        <v>6</v>
      </c>
    </row>
    <row r="11" spans="1:74" ht="18.45" customHeight="1">
      <c r="B11" s="20"/>
      <c r="E11" s="25" t="s">
        <v>27</v>
      </c>
      <c r="AK11" s="27" t="s">
        <v>28</v>
      </c>
      <c r="AN11" s="25" t="s">
        <v>19</v>
      </c>
      <c r="AR11" s="20"/>
      <c r="BE11" s="199"/>
      <c r="BS11" s="17" t="s">
        <v>6</v>
      </c>
    </row>
    <row r="12" spans="1:74" ht="6.9" customHeight="1">
      <c r="B12" s="20"/>
      <c r="AR12" s="20"/>
      <c r="BE12" s="199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199"/>
      <c r="BS13" s="17" t="s">
        <v>6</v>
      </c>
    </row>
    <row r="14" spans="1:74" ht="13.2">
      <c r="B14" s="20"/>
      <c r="E14" s="204" t="s">
        <v>30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7" t="s">
        <v>28</v>
      </c>
      <c r="AN14" s="29" t="s">
        <v>30</v>
      </c>
      <c r="AR14" s="20"/>
      <c r="BE14" s="199"/>
      <c r="BS14" s="17" t="s">
        <v>6</v>
      </c>
    </row>
    <row r="15" spans="1:74" ht="6.9" customHeight="1">
      <c r="B15" s="20"/>
      <c r="AR15" s="20"/>
      <c r="BE15" s="199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199"/>
      <c r="BS16" s="17" t="s">
        <v>4</v>
      </c>
    </row>
    <row r="17" spans="2:71" ht="18.45" customHeight="1">
      <c r="B17" s="20"/>
      <c r="E17" s="25" t="s">
        <v>27</v>
      </c>
      <c r="AK17" s="27" t="s">
        <v>28</v>
      </c>
      <c r="AN17" s="25" t="s">
        <v>19</v>
      </c>
      <c r="AR17" s="20"/>
      <c r="BE17" s="199"/>
      <c r="BS17" s="17" t="s">
        <v>32</v>
      </c>
    </row>
    <row r="18" spans="2:71" ht="6.9" customHeight="1">
      <c r="B18" s="20"/>
      <c r="AR18" s="20"/>
      <c r="BE18" s="199"/>
      <c r="BS18" s="17" t="s">
        <v>6</v>
      </c>
    </row>
    <row r="19" spans="2:71" ht="12" customHeight="1">
      <c r="B19" s="20"/>
      <c r="D19" s="27" t="s">
        <v>33</v>
      </c>
      <c r="AK19" s="27" t="s">
        <v>26</v>
      </c>
      <c r="AN19" s="25" t="s">
        <v>19</v>
      </c>
      <c r="AR19" s="20"/>
      <c r="BE19" s="199"/>
      <c r="BS19" s="17" t="s">
        <v>6</v>
      </c>
    </row>
    <row r="20" spans="2:71" ht="18.45" customHeight="1">
      <c r="B20" s="20"/>
      <c r="E20" s="25" t="s">
        <v>34</v>
      </c>
      <c r="AK20" s="27" t="s">
        <v>28</v>
      </c>
      <c r="AN20" s="25" t="s">
        <v>19</v>
      </c>
      <c r="AR20" s="20"/>
      <c r="BE20" s="199"/>
      <c r="BS20" s="17" t="s">
        <v>4</v>
      </c>
    </row>
    <row r="21" spans="2:71" ht="6.9" customHeight="1">
      <c r="B21" s="20"/>
      <c r="AR21" s="20"/>
      <c r="BE21" s="199"/>
    </row>
    <row r="22" spans="2:71" ht="12" customHeight="1">
      <c r="B22" s="20"/>
      <c r="D22" s="27" t="s">
        <v>35</v>
      </c>
      <c r="AR22" s="20"/>
      <c r="BE22" s="199"/>
    </row>
    <row r="23" spans="2:71" ht="48" customHeight="1">
      <c r="B23" s="20"/>
      <c r="E23" s="206" t="s">
        <v>36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20"/>
      <c r="BE23" s="199"/>
    </row>
    <row r="24" spans="2:71" ht="6.9" customHeight="1">
      <c r="B24" s="20"/>
      <c r="AR24" s="20"/>
      <c r="BE24" s="199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9"/>
    </row>
    <row r="26" spans="2:71" s="1" customFormat="1" ht="25.95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7">
        <f>ROUND(AG54,2)</f>
        <v>0</v>
      </c>
      <c r="AL26" s="208"/>
      <c r="AM26" s="208"/>
      <c r="AN26" s="208"/>
      <c r="AO26" s="208"/>
      <c r="AR26" s="32"/>
      <c r="BE26" s="199"/>
    </row>
    <row r="27" spans="2:71" s="1" customFormat="1" ht="6.9" customHeight="1">
      <c r="B27" s="32"/>
      <c r="AR27" s="32"/>
      <c r="BE27" s="199"/>
    </row>
    <row r="28" spans="2:71" s="1" customFormat="1" ht="13.2">
      <c r="B28" s="32"/>
      <c r="L28" s="209" t="s">
        <v>38</v>
      </c>
      <c r="M28" s="209"/>
      <c r="N28" s="209"/>
      <c r="O28" s="209"/>
      <c r="P28" s="209"/>
      <c r="W28" s="209" t="s">
        <v>39</v>
      </c>
      <c r="X28" s="209"/>
      <c r="Y28" s="209"/>
      <c r="Z28" s="209"/>
      <c r="AA28" s="209"/>
      <c r="AB28" s="209"/>
      <c r="AC28" s="209"/>
      <c r="AD28" s="209"/>
      <c r="AE28" s="209"/>
      <c r="AK28" s="209" t="s">
        <v>40</v>
      </c>
      <c r="AL28" s="209"/>
      <c r="AM28" s="209"/>
      <c r="AN28" s="209"/>
      <c r="AO28" s="209"/>
      <c r="AR28" s="32"/>
      <c r="BE28" s="199"/>
    </row>
    <row r="29" spans="2:71" s="2" customFormat="1" ht="14.4" customHeight="1">
      <c r="B29" s="36"/>
      <c r="D29" s="27" t="s">
        <v>41</v>
      </c>
      <c r="F29" s="27" t="s">
        <v>42</v>
      </c>
      <c r="L29" s="212">
        <v>0.21</v>
      </c>
      <c r="M29" s="211"/>
      <c r="N29" s="211"/>
      <c r="O29" s="211"/>
      <c r="P29" s="211"/>
      <c r="W29" s="210">
        <f>ROUND(AZ54, 2)</f>
        <v>0</v>
      </c>
      <c r="X29" s="211"/>
      <c r="Y29" s="211"/>
      <c r="Z29" s="211"/>
      <c r="AA29" s="211"/>
      <c r="AB29" s="211"/>
      <c r="AC29" s="211"/>
      <c r="AD29" s="211"/>
      <c r="AE29" s="211"/>
      <c r="AK29" s="210">
        <f>ROUND(AV54, 2)</f>
        <v>0</v>
      </c>
      <c r="AL29" s="211"/>
      <c r="AM29" s="211"/>
      <c r="AN29" s="211"/>
      <c r="AO29" s="211"/>
      <c r="AR29" s="36"/>
      <c r="BE29" s="200"/>
    </row>
    <row r="30" spans="2:71" s="2" customFormat="1" ht="14.4" customHeight="1">
      <c r="B30" s="36"/>
      <c r="F30" s="27" t="s">
        <v>43</v>
      </c>
      <c r="L30" s="212">
        <v>0.15</v>
      </c>
      <c r="M30" s="211"/>
      <c r="N30" s="211"/>
      <c r="O30" s="211"/>
      <c r="P30" s="211"/>
      <c r="W30" s="210">
        <f>ROUND(BA54, 2)</f>
        <v>0</v>
      </c>
      <c r="X30" s="211"/>
      <c r="Y30" s="211"/>
      <c r="Z30" s="211"/>
      <c r="AA30" s="211"/>
      <c r="AB30" s="211"/>
      <c r="AC30" s="211"/>
      <c r="AD30" s="211"/>
      <c r="AE30" s="211"/>
      <c r="AK30" s="210">
        <f>ROUND(AW54, 2)</f>
        <v>0</v>
      </c>
      <c r="AL30" s="211"/>
      <c r="AM30" s="211"/>
      <c r="AN30" s="211"/>
      <c r="AO30" s="211"/>
      <c r="AR30" s="36"/>
      <c r="BE30" s="200"/>
    </row>
    <row r="31" spans="2:71" s="2" customFormat="1" ht="14.4" hidden="1" customHeight="1">
      <c r="B31" s="36"/>
      <c r="F31" s="27" t="s">
        <v>44</v>
      </c>
      <c r="L31" s="212">
        <v>0.21</v>
      </c>
      <c r="M31" s="211"/>
      <c r="N31" s="211"/>
      <c r="O31" s="211"/>
      <c r="P31" s="211"/>
      <c r="W31" s="210">
        <f>ROUND(BB54,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0">
        <v>0</v>
      </c>
      <c r="AL31" s="211"/>
      <c r="AM31" s="211"/>
      <c r="AN31" s="211"/>
      <c r="AO31" s="211"/>
      <c r="AR31" s="36"/>
      <c r="BE31" s="200"/>
    </row>
    <row r="32" spans="2:71" s="2" customFormat="1" ht="14.4" hidden="1" customHeight="1">
      <c r="B32" s="36"/>
      <c r="F32" s="27" t="s">
        <v>45</v>
      </c>
      <c r="L32" s="212">
        <v>0.15</v>
      </c>
      <c r="M32" s="211"/>
      <c r="N32" s="211"/>
      <c r="O32" s="211"/>
      <c r="P32" s="211"/>
      <c r="W32" s="210">
        <f>ROUND(BC54,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0">
        <v>0</v>
      </c>
      <c r="AL32" s="211"/>
      <c r="AM32" s="211"/>
      <c r="AN32" s="211"/>
      <c r="AO32" s="211"/>
      <c r="AR32" s="36"/>
      <c r="BE32" s="200"/>
    </row>
    <row r="33" spans="2:44" s="2" customFormat="1" ht="14.4" hidden="1" customHeight="1">
      <c r="B33" s="36"/>
      <c r="F33" s="27" t="s">
        <v>46</v>
      </c>
      <c r="L33" s="212">
        <v>0</v>
      </c>
      <c r="M33" s="211"/>
      <c r="N33" s="211"/>
      <c r="O33" s="211"/>
      <c r="P33" s="211"/>
      <c r="W33" s="210">
        <f>ROUND(BD54, 2)</f>
        <v>0</v>
      </c>
      <c r="X33" s="211"/>
      <c r="Y33" s="211"/>
      <c r="Z33" s="211"/>
      <c r="AA33" s="211"/>
      <c r="AB33" s="211"/>
      <c r="AC33" s="211"/>
      <c r="AD33" s="211"/>
      <c r="AE33" s="211"/>
      <c r="AK33" s="210">
        <v>0</v>
      </c>
      <c r="AL33" s="211"/>
      <c r="AM33" s="211"/>
      <c r="AN33" s="211"/>
      <c r="AO33" s="211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13" t="s">
        <v>49</v>
      </c>
      <c r="Y35" s="214"/>
      <c r="Z35" s="214"/>
      <c r="AA35" s="214"/>
      <c r="AB35" s="214"/>
      <c r="AC35" s="39"/>
      <c r="AD35" s="39"/>
      <c r="AE35" s="39"/>
      <c r="AF35" s="39"/>
      <c r="AG35" s="39"/>
      <c r="AH35" s="39"/>
      <c r="AI35" s="39"/>
      <c r="AJ35" s="39"/>
      <c r="AK35" s="215">
        <f>SUM(AK26:AK33)</f>
        <v>0</v>
      </c>
      <c r="AL35" s="214"/>
      <c r="AM35" s="214"/>
      <c r="AN35" s="214"/>
      <c r="AO35" s="216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50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1703-12-20</v>
      </c>
      <c r="AR44" s="45"/>
    </row>
    <row r="45" spans="2:44" s="4" customFormat="1" ht="36.9" customHeight="1">
      <c r="B45" s="46"/>
      <c r="C45" s="47" t="s">
        <v>16</v>
      </c>
      <c r="L45" s="217" t="str">
        <f>K6</f>
        <v>Demolice objektu č. p. 13 - Trubějov</v>
      </c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k. ú. Trubějov</v>
      </c>
      <c r="AI47" s="27" t="s">
        <v>23</v>
      </c>
      <c r="AM47" s="219" t="str">
        <f>IF(AN8= "","",AN8)</f>
        <v>7. 11. 2024</v>
      </c>
      <c r="AN47" s="219"/>
      <c r="AR47" s="32"/>
    </row>
    <row r="48" spans="2:44" s="1" customFormat="1" ht="6.9" customHeight="1">
      <c r="B48" s="32"/>
      <c r="AR48" s="32"/>
    </row>
    <row r="49" spans="1:91" s="1" customFormat="1" ht="15.6" customHeight="1">
      <c r="B49" s="32"/>
      <c r="C49" s="27" t="s">
        <v>25</v>
      </c>
      <c r="L49" s="3" t="str">
        <f>IF(E11= "","",E11)</f>
        <v xml:space="preserve"> </v>
      </c>
      <c r="AI49" s="27" t="s">
        <v>31</v>
      </c>
      <c r="AM49" s="220" t="str">
        <f>IF(E17="","",E17)</f>
        <v xml:space="preserve"> </v>
      </c>
      <c r="AN49" s="221"/>
      <c r="AO49" s="221"/>
      <c r="AP49" s="221"/>
      <c r="AR49" s="32"/>
      <c r="AS49" s="222" t="s">
        <v>51</v>
      </c>
      <c r="AT49" s="223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6" customHeight="1">
      <c r="B50" s="32"/>
      <c r="C50" s="27" t="s">
        <v>29</v>
      </c>
      <c r="L50" s="3" t="str">
        <f>IF(E14= "Vyplň údaj","",E14)</f>
        <v/>
      </c>
      <c r="AI50" s="27" t="s">
        <v>33</v>
      </c>
      <c r="AM50" s="220" t="str">
        <f>IF(E20="","",E20)</f>
        <v>Ing. Michaela Hůlková</v>
      </c>
      <c r="AN50" s="221"/>
      <c r="AO50" s="221"/>
      <c r="AP50" s="221"/>
      <c r="AR50" s="32"/>
      <c r="AS50" s="224"/>
      <c r="AT50" s="225"/>
      <c r="BD50" s="53"/>
    </row>
    <row r="51" spans="1:91" s="1" customFormat="1" ht="10.8" customHeight="1">
      <c r="B51" s="32"/>
      <c r="AR51" s="32"/>
      <c r="AS51" s="224"/>
      <c r="AT51" s="225"/>
      <c r="BD51" s="53"/>
    </row>
    <row r="52" spans="1:91" s="1" customFormat="1" ht="29.25" customHeight="1">
      <c r="B52" s="32"/>
      <c r="C52" s="226" t="s">
        <v>52</v>
      </c>
      <c r="D52" s="227"/>
      <c r="E52" s="227"/>
      <c r="F52" s="227"/>
      <c r="G52" s="227"/>
      <c r="H52" s="54"/>
      <c r="I52" s="228" t="s">
        <v>53</v>
      </c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9" t="s">
        <v>54</v>
      </c>
      <c r="AH52" s="227"/>
      <c r="AI52" s="227"/>
      <c r="AJ52" s="227"/>
      <c r="AK52" s="227"/>
      <c r="AL52" s="227"/>
      <c r="AM52" s="227"/>
      <c r="AN52" s="228" t="s">
        <v>55</v>
      </c>
      <c r="AO52" s="227"/>
      <c r="AP52" s="227"/>
      <c r="AQ52" s="55" t="s">
        <v>56</v>
      </c>
      <c r="AR52" s="32"/>
      <c r="AS52" s="56" t="s">
        <v>57</v>
      </c>
      <c r="AT52" s="57" t="s">
        <v>58</v>
      </c>
      <c r="AU52" s="57" t="s">
        <v>59</v>
      </c>
      <c r="AV52" s="57" t="s">
        <v>60</v>
      </c>
      <c r="AW52" s="57" t="s">
        <v>61</v>
      </c>
      <c r="AX52" s="57" t="s">
        <v>62</v>
      </c>
      <c r="AY52" s="57" t="s">
        <v>63</v>
      </c>
      <c r="AZ52" s="57" t="s">
        <v>64</v>
      </c>
      <c r="BA52" s="57" t="s">
        <v>65</v>
      </c>
      <c r="BB52" s="57" t="s">
        <v>66</v>
      </c>
      <c r="BC52" s="57" t="s">
        <v>67</v>
      </c>
      <c r="BD52" s="58" t="s">
        <v>68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69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37">
        <f>ROUND(AG55,2)</f>
        <v>0</v>
      </c>
      <c r="AH54" s="237"/>
      <c r="AI54" s="237"/>
      <c r="AJ54" s="237"/>
      <c r="AK54" s="237"/>
      <c r="AL54" s="237"/>
      <c r="AM54" s="237"/>
      <c r="AN54" s="238">
        <f>SUM(AG54,AT54)</f>
        <v>0</v>
      </c>
      <c r="AO54" s="238"/>
      <c r="AP54" s="238"/>
      <c r="AQ54" s="64" t="s">
        <v>19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 t="shared" ref="AZ54:BD55" si="0">ROUND(AZ55,2)</f>
        <v>0</v>
      </c>
      <c r="BA54" s="66">
        <f t="shared" si="0"/>
        <v>0</v>
      </c>
      <c r="BB54" s="66">
        <f t="shared" si="0"/>
        <v>0</v>
      </c>
      <c r="BC54" s="66">
        <f t="shared" si="0"/>
        <v>0</v>
      </c>
      <c r="BD54" s="68">
        <f t="shared" si="0"/>
        <v>0</v>
      </c>
      <c r="BS54" s="69" t="s">
        <v>70</v>
      </c>
      <c r="BT54" s="69" t="s">
        <v>71</v>
      </c>
      <c r="BU54" s="70" t="s">
        <v>72</v>
      </c>
      <c r="BV54" s="69" t="s">
        <v>73</v>
      </c>
      <c r="BW54" s="69" t="s">
        <v>5</v>
      </c>
      <c r="BX54" s="69" t="s">
        <v>74</v>
      </c>
      <c r="CL54" s="69" t="s">
        <v>19</v>
      </c>
    </row>
    <row r="55" spans="1:91" s="6" customFormat="1" ht="14.4" customHeight="1">
      <c r="B55" s="71"/>
      <c r="C55" s="72"/>
      <c r="D55" s="233" t="s">
        <v>75</v>
      </c>
      <c r="E55" s="233"/>
      <c r="F55" s="233"/>
      <c r="G55" s="233"/>
      <c r="H55" s="233"/>
      <c r="I55" s="73"/>
      <c r="J55" s="233" t="s">
        <v>76</v>
      </c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33"/>
      <c r="AC55" s="233"/>
      <c r="AD55" s="233"/>
      <c r="AE55" s="233"/>
      <c r="AF55" s="233"/>
      <c r="AG55" s="232">
        <f>ROUND(AG56,2)</f>
        <v>0</v>
      </c>
      <c r="AH55" s="231"/>
      <c r="AI55" s="231"/>
      <c r="AJ55" s="231"/>
      <c r="AK55" s="231"/>
      <c r="AL55" s="231"/>
      <c r="AM55" s="231"/>
      <c r="AN55" s="230">
        <f>SUM(AG55,AT55)</f>
        <v>0</v>
      </c>
      <c r="AO55" s="231"/>
      <c r="AP55" s="231"/>
      <c r="AQ55" s="74" t="s">
        <v>77</v>
      </c>
      <c r="AR55" s="71"/>
      <c r="AS55" s="75">
        <f>ROUND(AS56,2)</f>
        <v>0</v>
      </c>
      <c r="AT55" s="76">
        <f>ROUND(SUM(AV55:AW55),2)</f>
        <v>0</v>
      </c>
      <c r="AU55" s="77">
        <f>ROUND(AU56,5)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 t="shared" si="0"/>
        <v>0</v>
      </c>
      <c r="BA55" s="76">
        <f t="shared" si="0"/>
        <v>0</v>
      </c>
      <c r="BB55" s="76">
        <f t="shared" si="0"/>
        <v>0</v>
      </c>
      <c r="BC55" s="76">
        <f t="shared" si="0"/>
        <v>0</v>
      </c>
      <c r="BD55" s="78">
        <f t="shared" si="0"/>
        <v>0</v>
      </c>
      <c r="BS55" s="79" t="s">
        <v>70</v>
      </c>
      <c r="BT55" s="79" t="s">
        <v>78</v>
      </c>
      <c r="BU55" s="79" t="s">
        <v>72</v>
      </c>
      <c r="BV55" s="79" t="s">
        <v>73</v>
      </c>
      <c r="BW55" s="79" t="s">
        <v>79</v>
      </c>
      <c r="BX55" s="79" t="s">
        <v>5</v>
      </c>
      <c r="CL55" s="79" t="s">
        <v>19</v>
      </c>
      <c r="CM55" s="79" t="s">
        <v>80</v>
      </c>
    </row>
    <row r="56" spans="1:91" s="3" customFormat="1" ht="24" customHeight="1">
      <c r="A56" s="80" t="s">
        <v>81</v>
      </c>
      <c r="B56" s="45"/>
      <c r="C56" s="9"/>
      <c r="D56" s="9"/>
      <c r="E56" s="236" t="s">
        <v>82</v>
      </c>
      <c r="F56" s="236"/>
      <c r="G56" s="236"/>
      <c r="H56" s="236"/>
      <c r="I56" s="236"/>
      <c r="J56" s="9"/>
      <c r="K56" s="236" t="s">
        <v>83</v>
      </c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  <c r="W56" s="236"/>
      <c r="X56" s="236"/>
      <c r="Y56" s="236"/>
      <c r="Z56" s="236"/>
      <c r="AA56" s="236"/>
      <c r="AB56" s="236"/>
      <c r="AC56" s="236"/>
      <c r="AD56" s="236"/>
      <c r="AE56" s="236"/>
      <c r="AF56" s="236"/>
      <c r="AG56" s="234">
        <f>'1.1 - Architektonické a s...'!J32</f>
        <v>0</v>
      </c>
      <c r="AH56" s="235"/>
      <c r="AI56" s="235"/>
      <c r="AJ56" s="235"/>
      <c r="AK56" s="235"/>
      <c r="AL56" s="235"/>
      <c r="AM56" s="235"/>
      <c r="AN56" s="234">
        <f>SUM(AG56,AT56)</f>
        <v>0</v>
      </c>
      <c r="AO56" s="235"/>
      <c r="AP56" s="235"/>
      <c r="AQ56" s="81" t="s">
        <v>84</v>
      </c>
      <c r="AR56" s="45"/>
      <c r="AS56" s="82">
        <v>0</v>
      </c>
      <c r="AT56" s="83">
        <f>ROUND(SUM(AV56:AW56),2)</f>
        <v>0</v>
      </c>
      <c r="AU56" s="84">
        <f>'1.1 - Architektonické a s...'!P97</f>
        <v>0</v>
      </c>
      <c r="AV56" s="83">
        <f>'1.1 - Architektonické a s...'!J35</f>
        <v>0</v>
      </c>
      <c r="AW56" s="83">
        <f>'1.1 - Architektonické a s...'!J36</f>
        <v>0</v>
      </c>
      <c r="AX56" s="83">
        <f>'1.1 - Architektonické a s...'!J37</f>
        <v>0</v>
      </c>
      <c r="AY56" s="83">
        <f>'1.1 - Architektonické a s...'!J38</f>
        <v>0</v>
      </c>
      <c r="AZ56" s="83">
        <f>'1.1 - Architektonické a s...'!F35</f>
        <v>0</v>
      </c>
      <c r="BA56" s="83">
        <f>'1.1 - Architektonické a s...'!F36</f>
        <v>0</v>
      </c>
      <c r="BB56" s="83">
        <f>'1.1 - Architektonické a s...'!F37</f>
        <v>0</v>
      </c>
      <c r="BC56" s="83">
        <f>'1.1 - Architektonické a s...'!F38</f>
        <v>0</v>
      </c>
      <c r="BD56" s="85">
        <f>'1.1 - Architektonické a s...'!F39</f>
        <v>0</v>
      </c>
      <c r="BT56" s="25" t="s">
        <v>80</v>
      </c>
      <c r="BV56" s="25" t="s">
        <v>73</v>
      </c>
      <c r="BW56" s="25" t="s">
        <v>85</v>
      </c>
      <c r="BX56" s="25" t="s">
        <v>79</v>
      </c>
      <c r="CL56" s="25" t="s">
        <v>19</v>
      </c>
    </row>
    <row r="57" spans="1:91" s="1" customFormat="1" ht="30" customHeight="1">
      <c r="B57" s="32"/>
      <c r="AR57" s="32"/>
    </row>
    <row r="58" spans="1:91" s="1" customFormat="1" ht="6.9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2"/>
    </row>
  </sheetData>
  <sheetProtection algorithmName="SHA-512" hashValue="1hHmkhfw+pvfRWP329wDlX2Lvd5UyC9Ufq6ngWSgM0t+6yS7by/DYCoNdAMgJNPaN8JVquoDz39sq/0AGBzRUQ==" saltValue="XWNQUJXe32yoCH+mLB97g0MDjZ0foZANUyh2NZxr+4uJ5fwWCB/f8EmgLKEQx3Dk1CgqEDiBs+NM5MFBLShI5A==" spinCount="100000" sheet="1" objects="1" scenarios="1" formatColumns="0" formatRows="0"/>
  <mergeCells count="46">
    <mergeCell ref="AR2:BE2"/>
    <mergeCell ref="AN56:AP56"/>
    <mergeCell ref="AG56:AM56"/>
    <mergeCell ref="E56:I56"/>
    <mergeCell ref="K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1.1 - Architektonické a s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6"/>
  <sheetViews>
    <sheetView showGridLines="0" workbookViewId="0"/>
  </sheetViews>
  <sheetFormatPr defaultRowHeight="14.4"/>
  <cols>
    <col min="1" max="1" width="8.85546875" customWidth="1"/>
    <col min="2" max="2" width="1.140625" customWidth="1"/>
    <col min="3" max="3" width="4.42578125" customWidth="1"/>
    <col min="4" max="4" width="4.5703125" customWidth="1"/>
    <col min="5" max="5" width="18.28515625" customWidth="1"/>
    <col min="6" max="6" width="108" customWidth="1"/>
    <col min="7" max="7" width="8" customWidth="1"/>
    <col min="8" max="8" width="15" customWidth="1"/>
    <col min="9" max="9" width="16.85546875" customWidth="1"/>
    <col min="10" max="10" width="23.85546875" customWidth="1"/>
    <col min="11" max="11" width="23.85546875" hidden="1" customWidth="1"/>
    <col min="12" max="12" width="10" customWidth="1"/>
    <col min="13" max="13" width="11.5703125" hidden="1" customWidth="1"/>
    <col min="14" max="14" width="9.140625" hidden="1"/>
    <col min="15" max="20" width="15.140625" hidden="1" customWidth="1"/>
    <col min="21" max="21" width="17.42578125" hidden="1" customWidth="1"/>
    <col min="22" max="22" width="13.140625" customWidth="1"/>
    <col min="23" max="23" width="17.42578125" customWidth="1"/>
    <col min="24" max="24" width="13.140625" customWidth="1"/>
    <col min="25" max="25" width="16" customWidth="1"/>
    <col min="26" max="26" width="11.7109375" customWidth="1"/>
    <col min="27" max="27" width="16" customWidth="1"/>
    <col min="28" max="28" width="17.42578125" customWidth="1"/>
    <col min="29" max="29" width="11.7109375" customWidth="1"/>
    <col min="30" max="30" width="16" customWidth="1"/>
    <col min="31" max="31" width="17.42578125" customWidth="1"/>
    <col min="44" max="65" width="9.140625" hidden="1"/>
  </cols>
  <sheetData>
    <row r="2" spans="2:56" ht="36.9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85</v>
      </c>
      <c r="AZ2" s="86" t="s">
        <v>86</v>
      </c>
      <c r="BA2" s="86" t="s">
        <v>19</v>
      </c>
      <c r="BB2" s="86" t="s">
        <v>19</v>
      </c>
      <c r="BC2" s="86" t="s">
        <v>87</v>
      </c>
      <c r="BD2" s="86" t="s">
        <v>80</v>
      </c>
    </row>
    <row r="3" spans="2:56" ht="6.9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  <c r="AZ3" s="86" t="s">
        <v>88</v>
      </c>
      <c r="BA3" s="86" t="s">
        <v>19</v>
      </c>
      <c r="BB3" s="86" t="s">
        <v>19</v>
      </c>
      <c r="BC3" s="86" t="s">
        <v>89</v>
      </c>
      <c r="BD3" s="86" t="s">
        <v>80</v>
      </c>
    </row>
    <row r="4" spans="2:56" ht="24.9" hidden="1" customHeight="1">
      <c r="B4" s="20"/>
      <c r="D4" s="21" t="s">
        <v>90</v>
      </c>
      <c r="L4" s="20"/>
      <c r="M4" s="87" t="s">
        <v>10</v>
      </c>
      <c r="AT4" s="17" t="s">
        <v>4</v>
      </c>
      <c r="AZ4" s="86" t="s">
        <v>91</v>
      </c>
      <c r="BA4" s="86" t="s">
        <v>19</v>
      </c>
      <c r="BB4" s="86" t="s">
        <v>19</v>
      </c>
      <c r="BC4" s="86" t="s">
        <v>92</v>
      </c>
      <c r="BD4" s="86" t="s">
        <v>80</v>
      </c>
    </row>
    <row r="5" spans="2:56" ht="6.9" hidden="1" customHeight="1">
      <c r="B5" s="20"/>
      <c r="L5" s="20"/>
      <c r="AZ5" s="86" t="s">
        <v>93</v>
      </c>
      <c r="BA5" s="86" t="s">
        <v>19</v>
      </c>
      <c r="BB5" s="86" t="s">
        <v>19</v>
      </c>
      <c r="BC5" s="86" t="s">
        <v>94</v>
      </c>
      <c r="BD5" s="86" t="s">
        <v>80</v>
      </c>
    </row>
    <row r="6" spans="2:56" ht="12" hidden="1" customHeight="1">
      <c r="B6" s="20"/>
      <c r="D6" s="27" t="s">
        <v>16</v>
      </c>
      <c r="L6" s="20"/>
      <c r="AZ6" s="86" t="s">
        <v>95</v>
      </c>
      <c r="BA6" s="86" t="s">
        <v>19</v>
      </c>
      <c r="BB6" s="86" t="s">
        <v>19</v>
      </c>
      <c r="BC6" s="86" t="s">
        <v>96</v>
      </c>
      <c r="BD6" s="86" t="s">
        <v>80</v>
      </c>
    </row>
    <row r="7" spans="2:56" ht="14.4" hidden="1" customHeight="1">
      <c r="B7" s="20"/>
      <c r="E7" s="239" t="str">
        <f>'Rekapitulace stavby'!K6</f>
        <v>Demolice objektu č. p. 13 - Trubějov</v>
      </c>
      <c r="F7" s="240"/>
      <c r="G7" s="240"/>
      <c r="H7" s="240"/>
      <c r="L7" s="20"/>
      <c r="AZ7" s="86" t="s">
        <v>97</v>
      </c>
      <c r="BA7" s="86" t="s">
        <v>19</v>
      </c>
      <c r="BB7" s="86" t="s">
        <v>19</v>
      </c>
      <c r="BC7" s="86" t="s">
        <v>98</v>
      </c>
      <c r="BD7" s="86" t="s">
        <v>80</v>
      </c>
    </row>
    <row r="8" spans="2:56" ht="12" hidden="1" customHeight="1">
      <c r="B8" s="20"/>
      <c r="D8" s="27" t="s">
        <v>99</v>
      </c>
      <c r="L8" s="20"/>
      <c r="AZ8" s="86" t="s">
        <v>100</v>
      </c>
      <c r="BA8" s="86" t="s">
        <v>19</v>
      </c>
      <c r="BB8" s="86" t="s">
        <v>19</v>
      </c>
      <c r="BC8" s="86" t="s">
        <v>101</v>
      </c>
      <c r="BD8" s="86" t="s">
        <v>80</v>
      </c>
    </row>
    <row r="9" spans="2:56" s="1" customFormat="1" ht="14.4" hidden="1" customHeight="1">
      <c r="B9" s="32"/>
      <c r="E9" s="239" t="s">
        <v>102</v>
      </c>
      <c r="F9" s="241"/>
      <c r="G9" s="241"/>
      <c r="H9" s="241"/>
      <c r="L9" s="32"/>
      <c r="AZ9" s="86" t="s">
        <v>103</v>
      </c>
      <c r="BA9" s="86" t="s">
        <v>19</v>
      </c>
      <c r="BB9" s="86" t="s">
        <v>19</v>
      </c>
      <c r="BC9" s="86" t="s">
        <v>104</v>
      </c>
      <c r="BD9" s="86" t="s">
        <v>80</v>
      </c>
    </row>
    <row r="10" spans="2:56" s="1" customFormat="1" ht="12" hidden="1" customHeight="1">
      <c r="B10" s="32"/>
      <c r="D10" s="27" t="s">
        <v>105</v>
      </c>
      <c r="L10" s="32"/>
      <c r="AZ10" s="86" t="s">
        <v>106</v>
      </c>
      <c r="BA10" s="86" t="s">
        <v>19</v>
      </c>
      <c r="BB10" s="86" t="s">
        <v>19</v>
      </c>
      <c r="BC10" s="86" t="s">
        <v>107</v>
      </c>
      <c r="BD10" s="86" t="s">
        <v>80</v>
      </c>
    </row>
    <row r="11" spans="2:56" s="1" customFormat="1" ht="15.6" hidden="1" customHeight="1">
      <c r="B11" s="32"/>
      <c r="E11" s="217" t="s">
        <v>108</v>
      </c>
      <c r="F11" s="241"/>
      <c r="G11" s="241"/>
      <c r="H11" s="241"/>
      <c r="L11" s="32"/>
      <c r="AZ11" s="86" t="s">
        <v>109</v>
      </c>
      <c r="BA11" s="86" t="s">
        <v>19</v>
      </c>
      <c r="BB11" s="86" t="s">
        <v>19</v>
      </c>
      <c r="BC11" s="86" t="s">
        <v>110</v>
      </c>
      <c r="BD11" s="86" t="s">
        <v>80</v>
      </c>
    </row>
    <row r="12" spans="2:56" s="1" customFormat="1" ht="10.199999999999999" hidden="1">
      <c r="B12" s="32"/>
      <c r="L12" s="32"/>
      <c r="AZ12" s="86" t="s">
        <v>111</v>
      </c>
      <c r="BA12" s="86" t="s">
        <v>19</v>
      </c>
      <c r="BB12" s="86" t="s">
        <v>19</v>
      </c>
      <c r="BC12" s="86" t="s">
        <v>112</v>
      </c>
      <c r="BD12" s="86" t="s">
        <v>80</v>
      </c>
    </row>
    <row r="13" spans="2:56" s="1" customFormat="1" ht="12" hidden="1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  <c r="AZ13" s="86" t="s">
        <v>113</v>
      </c>
      <c r="BA13" s="86" t="s">
        <v>19</v>
      </c>
      <c r="BB13" s="86" t="s">
        <v>19</v>
      </c>
      <c r="BC13" s="86" t="s">
        <v>114</v>
      </c>
      <c r="BD13" s="86" t="s">
        <v>80</v>
      </c>
    </row>
    <row r="14" spans="2:56" s="1" customFormat="1" ht="12" hidden="1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7. 11. 2024</v>
      </c>
      <c r="L14" s="32"/>
      <c r="AZ14" s="86" t="s">
        <v>115</v>
      </c>
      <c r="BA14" s="86" t="s">
        <v>19</v>
      </c>
      <c r="BB14" s="86" t="s">
        <v>19</v>
      </c>
      <c r="BC14" s="86" t="s">
        <v>112</v>
      </c>
      <c r="BD14" s="86" t="s">
        <v>80</v>
      </c>
    </row>
    <row r="15" spans="2:56" s="1" customFormat="1" ht="10.8" hidden="1" customHeight="1">
      <c r="B15" s="32"/>
      <c r="L15" s="32"/>
      <c r="AZ15" s="86" t="s">
        <v>116</v>
      </c>
      <c r="BA15" s="86" t="s">
        <v>19</v>
      </c>
      <c r="BB15" s="86" t="s">
        <v>19</v>
      </c>
      <c r="BC15" s="86" t="s">
        <v>112</v>
      </c>
      <c r="BD15" s="86" t="s">
        <v>80</v>
      </c>
    </row>
    <row r="16" spans="2:56" s="1" customFormat="1" ht="12" hidden="1" customHeight="1">
      <c r="B16" s="32"/>
      <c r="D16" s="27" t="s">
        <v>25</v>
      </c>
      <c r="I16" s="27" t="s">
        <v>26</v>
      </c>
      <c r="J16" s="25" t="s">
        <v>19</v>
      </c>
      <c r="L16" s="32"/>
    </row>
    <row r="17" spans="2:12" s="1" customFormat="1" ht="18" hidden="1" customHeight="1">
      <c r="B17" s="32"/>
      <c r="E17" s="25" t="s">
        <v>27</v>
      </c>
      <c r="I17" s="27" t="s">
        <v>28</v>
      </c>
      <c r="J17" s="25" t="s">
        <v>19</v>
      </c>
      <c r="L17" s="32"/>
    </row>
    <row r="18" spans="2:12" s="1" customFormat="1" ht="6.9" hidden="1" customHeight="1">
      <c r="B18" s="32"/>
      <c r="L18" s="32"/>
    </row>
    <row r="19" spans="2:12" s="1" customFormat="1" ht="12" hidden="1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hidden="1" customHeight="1">
      <c r="B20" s="32"/>
      <c r="E20" s="242" t="str">
        <f>'Rekapitulace stavby'!E14</f>
        <v>Vyplň údaj</v>
      </c>
      <c r="F20" s="201"/>
      <c r="G20" s="201"/>
      <c r="H20" s="201"/>
      <c r="I20" s="27" t="s">
        <v>28</v>
      </c>
      <c r="J20" s="28" t="str">
        <f>'Rekapitulace stavby'!AN14</f>
        <v>Vyplň údaj</v>
      </c>
      <c r="L20" s="32"/>
    </row>
    <row r="21" spans="2:12" s="1" customFormat="1" ht="6.9" hidden="1" customHeight="1">
      <c r="B21" s="32"/>
      <c r="L21" s="32"/>
    </row>
    <row r="22" spans="2:12" s="1" customFormat="1" ht="12" hidden="1" customHeight="1">
      <c r="B22" s="32"/>
      <c r="D22" s="27" t="s">
        <v>31</v>
      </c>
      <c r="I22" s="27" t="s">
        <v>26</v>
      </c>
      <c r="J22" s="25" t="s">
        <v>19</v>
      </c>
      <c r="L22" s="32"/>
    </row>
    <row r="23" spans="2:12" s="1" customFormat="1" ht="18" hidden="1" customHeight="1">
      <c r="B23" s="32"/>
      <c r="E23" s="25" t="s">
        <v>27</v>
      </c>
      <c r="I23" s="27" t="s">
        <v>28</v>
      </c>
      <c r="J23" s="25" t="s">
        <v>19</v>
      </c>
      <c r="L23" s="32"/>
    </row>
    <row r="24" spans="2:12" s="1" customFormat="1" ht="6.9" hidden="1" customHeight="1">
      <c r="B24" s="32"/>
      <c r="L24" s="32"/>
    </row>
    <row r="25" spans="2:12" s="1" customFormat="1" ht="12" hidden="1" customHeight="1">
      <c r="B25" s="32"/>
      <c r="D25" s="27" t="s">
        <v>33</v>
      </c>
      <c r="I25" s="27" t="s">
        <v>26</v>
      </c>
      <c r="J25" s="25" t="s">
        <v>19</v>
      </c>
      <c r="L25" s="32"/>
    </row>
    <row r="26" spans="2:12" s="1" customFormat="1" ht="18" hidden="1" customHeight="1">
      <c r="B26" s="32"/>
      <c r="E26" s="25" t="s">
        <v>34</v>
      </c>
      <c r="I26" s="27" t="s">
        <v>28</v>
      </c>
      <c r="J26" s="25" t="s">
        <v>19</v>
      </c>
      <c r="L26" s="32"/>
    </row>
    <row r="27" spans="2:12" s="1" customFormat="1" ht="6.9" hidden="1" customHeight="1">
      <c r="B27" s="32"/>
      <c r="L27" s="32"/>
    </row>
    <row r="28" spans="2:12" s="1" customFormat="1" ht="12" hidden="1" customHeight="1">
      <c r="B28" s="32"/>
      <c r="D28" s="27" t="s">
        <v>35</v>
      </c>
      <c r="L28" s="32"/>
    </row>
    <row r="29" spans="2:12" s="7" customFormat="1" ht="14.4" hidden="1" customHeight="1">
      <c r="B29" s="88"/>
      <c r="E29" s="206" t="s">
        <v>19</v>
      </c>
      <c r="F29" s="206"/>
      <c r="G29" s="206"/>
      <c r="H29" s="206"/>
      <c r="L29" s="88"/>
    </row>
    <row r="30" spans="2:12" s="1" customFormat="1" ht="6.9" hidden="1" customHeight="1">
      <c r="B30" s="32"/>
      <c r="L30" s="32"/>
    </row>
    <row r="31" spans="2:12" s="1" customFormat="1" ht="6.9" hidden="1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hidden="1" customHeight="1">
      <c r="B32" s="32"/>
      <c r="D32" s="89" t="s">
        <v>37</v>
      </c>
      <c r="J32" s="63">
        <f>ROUND(J97, 2)</f>
        <v>0</v>
      </c>
      <c r="L32" s="32"/>
    </row>
    <row r="33" spans="2:12" s="1" customFormat="1" ht="6.9" hidden="1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hidden="1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hidden="1" customHeight="1">
      <c r="B35" s="32"/>
      <c r="D35" s="52" t="s">
        <v>41</v>
      </c>
      <c r="E35" s="27" t="s">
        <v>42</v>
      </c>
      <c r="F35" s="90">
        <f>ROUND((SUM(BE97:BE335)),  2)</f>
        <v>0</v>
      </c>
      <c r="I35" s="91">
        <v>0.21</v>
      </c>
      <c r="J35" s="90">
        <f>ROUND(((SUM(BE97:BE335))*I35),  2)</f>
        <v>0</v>
      </c>
      <c r="L35" s="32"/>
    </row>
    <row r="36" spans="2:12" s="1" customFormat="1" ht="14.4" hidden="1" customHeight="1">
      <c r="B36" s="32"/>
      <c r="E36" s="27" t="s">
        <v>43</v>
      </c>
      <c r="F36" s="90">
        <f>ROUND((SUM(BF97:BF335)),  2)</f>
        <v>0</v>
      </c>
      <c r="I36" s="91">
        <v>0.15</v>
      </c>
      <c r="J36" s="90">
        <f>ROUND(((SUM(BF97:BF335))*I36),  2)</f>
        <v>0</v>
      </c>
      <c r="L36" s="32"/>
    </row>
    <row r="37" spans="2:12" s="1" customFormat="1" ht="14.4" hidden="1" customHeight="1">
      <c r="B37" s="32"/>
      <c r="E37" s="27" t="s">
        <v>44</v>
      </c>
      <c r="F37" s="90">
        <f>ROUND((SUM(BG97:BG335)),  2)</f>
        <v>0</v>
      </c>
      <c r="I37" s="91">
        <v>0.21</v>
      </c>
      <c r="J37" s="90">
        <f>0</f>
        <v>0</v>
      </c>
      <c r="L37" s="32"/>
    </row>
    <row r="38" spans="2:12" s="1" customFormat="1" ht="14.4" hidden="1" customHeight="1">
      <c r="B38" s="32"/>
      <c r="E38" s="27" t="s">
        <v>45</v>
      </c>
      <c r="F38" s="90">
        <f>ROUND((SUM(BH97:BH335)),  2)</f>
        <v>0</v>
      </c>
      <c r="I38" s="91">
        <v>0.15</v>
      </c>
      <c r="J38" s="90">
        <f>0</f>
        <v>0</v>
      </c>
      <c r="L38" s="32"/>
    </row>
    <row r="39" spans="2:12" s="1" customFormat="1" ht="14.4" hidden="1" customHeight="1">
      <c r="B39" s="32"/>
      <c r="E39" s="27" t="s">
        <v>46</v>
      </c>
      <c r="F39" s="90">
        <f>ROUND((SUM(BI97:BI335)),  2)</f>
        <v>0</v>
      </c>
      <c r="I39" s="91">
        <v>0</v>
      </c>
      <c r="J39" s="90">
        <f>0</f>
        <v>0</v>
      </c>
      <c r="L39" s="32"/>
    </row>
    <row r="40" spans="2:12" s="1" customFormat="1" ht="6.9" hidden="1" customHeight="1">
      <c r="B40" s="32"/>
      <c r="L40" s="32"/>
    </row>
    <row r="41" spans="2:12" s="1" customFormat="1" ht="25.35" hidden="1" customHeight="1">
      <c r="B41" s="32"/>
      <c r="C41" s="92"/>
      <c r="D41" s="93" t="s">
        <v>47</v>
      </c>
      <c r="E41" s="54"/>
      <c r="F41" s="54"/>
      <c r="G41" s="94" t="s">
        <v>48</v>
      </c>
      <c r="H41" s="95" t="s">
        <v>49</v>
      </c>
      <c r="I41" s="54"/>
      <c r="J41" s="96">
        <f>SUM(J32:J39)</f>
        <v>0</v>
      </c>
      <c r="K41" s="97"/>
      <c r="L41" s="32"/>
    </row>
    <row r="42" spans="2:12" s="1" customFormat="1" ht="14.4" hidden="1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3" spans="2:12" ht="10.199999999999999" hidden="1"/>
    <row r="44" spans="2:12" ht="10.199999999999999" hidden="1"/>
    <row r="45" spans="2:12" ht="10.199999999999999" hidden="1"/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117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4.4" customHeight="1">
      <c r="B50" s="32"/>
      <c r="E50" s="239" t="str">
        <f>E7</f>
        <v>Demolice objektu č. p. 13 - Trubějov</v>
      </c>
      <c r="F50" s="240"/>
      <c r="G50" s="240"/>
      <c r="H50" s="240"/>
      <c r="L50" s="32"/>
    </row>
    <row r="51" spans="2:47" ht="12" customHeight="1">
      <c r="B51" s="20"/>
      <c r="C51" s="27" t="s">
        <v>99</v>
      </c>
      <c r="L51" s="20"/>
    </row>
    <row r="52" spans="2:47" s="1" customFormat="1" ht="14.4" customHeight="1">
      <c r="B52" s="32"/>
      <c r="E52" s="239" t="s">
        <v>102</v>
      </c>
      <c r="F52" s="241"/>
      <c r="G52" s="241"/>
      <c r="H52" s="241"/>
      <c r="L52" s="32"/>
    </row>
    <row r="53" spans="2:47" s="1" customFormat="1" ht="12" customHeight="1">
      <c r="B53" s="32"/>
      <c r="C53" s="27" t="s">
        <v>105</v>
      </c>
      <c r="L53" s="32"/>
    </row>
    <row r="54" spans="2:47" s="1" customFormat="1" ht="15.6" customHeight="1">
      <c r="B54" s="32"/>
      <c r="E54" s="217" t="str">
        <f>E11</f>
        <v>1.1 - Architektonické a stavebně-technické řešení</v>
      </c>
      <c r="F54" s="241"/>
      <c r="G54" s="241"/>
      <c r="H54" s="241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 ú. Trubějov</v>
      </c>
      <c r="I56" s="27" t="s">
        <v>23</v>
      </c>
      <c r="J56" s="49" t="str">
        <f>IF(J14="","",J14)</f>
        <v>7. 11. 2024</v>
      </c>
      <c r="L56" s="32"/>
    </row>
    <row r="57" spans="2:47" s="1" customFormat="1" ht="6.9" customHeight="1">
      <c r="B57" s="32"/>
      <c r="L57" s="32"/>
    </row>
    <row r="58" spans="2:47" s="1" customFormat="1" ht="15.6" customHeight="1">
      <c r="B58" s="32"/>
      <c r="C58" s="27" t="s">
        <v>25</v>
      </c>
      <c r="F58" s="25" t="str">
        <f>E17</f>
        <v xml:space="preserve"> </v>
      </c>
      <c r="I58" s="27" t="s">
        <v>31</v>
      </c>
      <c r="J58" s="30" t="str">
        <f>E23</f>
        <v xml:space="preserve"> </v>
      </c>
      <c r="L58" s="32"/>
    </row>
    <row r="59" spans="2:47" s="1" customFormat="1" ht="26.4" customHeight="1">
      <c r="B59" s="32"/>
      <c r="C59" s="27" t="s">
        <v>29</v>
      </c>
      <c r="F59" s="25" t="str">
        <f>IF(E20="","",E20)</f>
        <v>Vyplň údaj</v>
      </c>
      <c r="I59" s="27" t="s">
        <v>33</v>
      </c>
      <c r="J59" s="30" t="str">
        <f>E26</f>
        <v>Ing. Michaela Hůlková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98" t="s">
        <v>118</v>
      </c>
      <c r="D61" s="92"/>
      <c r="E61" s="92"/>
      <c r="F61" s="92"/>
      <c r="G61" s="92"/>
      <c r="H61" s="92"/>
      <c r="I61" s="92"/>
      <c r="J61" s="99" t="s">
        <v>119</v>
      </c>
      <c r="K61" s="92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0" t="s">
        <v>69</v>
      </c>
      <c r="J63" s="63">
        <f>J97</f>
        <v>0</v>
      </c>
      <c r="L63" s="32"/>
      <c r="AU63" s="17" t="s">
        <v>120</v>
      </c>
    </row>
    <row r="64" spans="2:47" s="8" customFormat="1" ht="24.9" customHeight="1">
      <c r="B64" s="101"/>
      <c r="D64" s="102" t="s">
        <v>121</v>
      </c>
      <c r="E64" s="103"/>
      <c r="F64" s="103"/>
      <c r="G64" s="103"/>
      <c r="H64" s="103"/>
      <c r="I64" s="103"/>
      <c r="J64" s="104">
        <f>J98</f>
        <v>0</v>
      </c>
      <c r="L64" s="101"/>
    </row>
    <row r="65" spans="2:12" s="9" customFormat="1" ht="19.95" customHeight="1">
      <c r="B65" s="105"/>
      <c r="D65" s="106" t="s">
        <v>122</v>
      </c>
      <c r="E65" s="107"/>
      <c r="F65" s="107"/>
      <c r="G65" s="107"/>
      <c r="H65" s="107"/>
      <c r="I65" s="107"/>
      <c r="J65" s="108">
        <f>J99</f>
        <v>0</v>
      </c>
      <c r="L65" s="105"/>
    </row>
    <row r="66" spans="2:12" s="9" customFormat="1" ht="14.85" customHeight="1">
      <c r="B66" s="105"/>
      <c r="D66" s="106" t="s">
        <v>123</v>
      </c>
      <c r="E66" s="107"/>
      <c r="F66" s="107"/>
      <c r="G66" s="107"/>
      <c r="H66" s="107"/>
      <c r="I66" s="107"/>
      <c r="J66" s="108">
        <f>J100</f>
        <v>0</v>
      </c>
      <c r="L66" s="105"/>
    </row>
    <row r="67" spans="2:12" s="9" customFormat="1" ht="14.85" customHeight="1">
      <c r="B67" s="105"/>
      <c r="D67" s="106" t="s">
        <v>124</v>
      </c>
      <c r="E67" s="107"/>
      <c r="F67" s="107"/>
      <c r="G67" s="107"/>
      <c r="H67" s="107"/>
      <c r="I67" s="107"/>
      <c r="J67" s="108">
        <f>J123</f>
        <v>0</v>
      </c>
      <c r="L67" s="105"/>
    </row>
    <row r="68" spans="2:12" s="9" customFormat="1" ht="14.85" customHeight="1">
      <c r="B68" s="105"/>
      <c r="D68" s="106" t="s">
        <v>125</v>
      </c>
      <c r="E68" s="107"/>
      <c r="F68" s="107"/>
      <c r="G68" s="107"/>
      <c r="H68" s="107"/>
      <c r="I68" s="107"/>
      <c r="J68" s="108">
        <f>J138</f>
        <v>0</v>
      </c>
      <c r="L68" s="105"/>
    </row>
    <row r="69" spans="2:12" s="9" customFormat="1" ht="14.85" customHeight="1">
      <c r="B69" s="105"/>
      <c r="D69" s="106" t="s">
        <v>126</v>
      </c>
      <c r="E69" s="107"/>
      <c r="F69" s="107"/>
      <c r="G69" s="107"/>
      <c r="H69" s="107"/>
      <c r="I69" s="107"/>
      <c r="J69" s="108">
        <f>J176</f>
        <v>0</v>
      </c>
      <c r="L69" s="105"/>
    </row>
    <row r="70" spans="2:12" s="9" customFormat="1" ht="14.85" customHeight="1">
      <c r="B70" s="105"/>
      <c r="D70" s="106" t="s">
        <v>127</v>
      </c>
      <c r="E70" s="107"/>
      <c r="F70" s="107"/>
      <c r="G70" s="107"/>
      <c r="H70" s="107"/>
      <c r="I70" s="107"/>
      <c r="J70" s="108">
        <f>J208</f>
        <v>0</v>
      </c>
      <c r="L70" s="105"/>
    </row>
    <row r="71" spans="2:12" s="9" customFormat="1" ht="19.95" customHeight="1">
      <c r="B71" s="105"/>
      <c r="D71" s="106" t="s">
        <v>128</v>
      </c>
      <c r="E71" s="107"/>
      <c r="F71" s="107"/>
      <c r="G71" s="107"/>
      <c r="H71" s="107"/>
      <c r="I71" s="107"/>
      <c r="J71" s="108">
        <f>J223</f>
        <v>0</v>
      </c>
      <c r="L71" s="105"/>
    </row>
    <row r="72" spans="2:12" s="9" customFormat="1" ht="14.85" customHeight="1">
      <c r="B72" s="105"/>
      <c r="D72" s="106" t="s">
        <v>129</v>
      </c>
      <c r="E72" s="107"/>
      <c r="F72" s="107"/>
      <c r="G72" s="107"/>
      <c r="H72" s="107"/>
      <c r="I72" s="107"/>
      <c r="J72" s="108">
        <f>J224</f>
        <v>0</v>
      </c>
      <c r="L72" s="105"/>
    </row>
    <row r="73" spans="2:12" s="9" customFormat="1" ht="14.85" customHeight="1">
      <c r="B73" s="105"/>
      <c r="D73" s="106" t="s">
        <v>130</v>
      </c>
      <c r="E73" s="107"/>
      <c r="F73" s="107"/>
      <c r="G73" s="107"/>
      <c r="H73" s="107"/>
      <c r="I73" s="107"/>
      <c r="J73" s="108">
        <f>J247</f>
        <v>0</v>
      </c>
      <c r="L73" s="105"/>
    </row>
    <row r="74" spans="2:12" s="9" customFormat="1" ht="19.95" customHeight="1">
      <c r="B74" s="105"/>
      <c r="D74" s="106" t="s">
        <v>131</v>
      </c>
      <c r="E74" s="107"/>
      <c r="F74" s="107"/>
      <c r="G74" s="107"/>
      <c r="H74" s="107"/>
      <c r="I74" s="107"/>
      <c r="J74" s="108">
        <f>J323</f>
        <v>0</v>
      </c>
      <c r="L74" s="105"/>
    </row>
    <row r="75" spans="2:12" s="9" customFormat="1" ht="19.95" customHeight="1">
      <c r="B75" s="105"/>
      <c r="D75" s="106" t="s">
        <v>132</v>
      </c>
      <c r="E75" s="107"/>
      <c r="F75" s="107"/>
      <c r="G75" s="107"/>
      <c r="H75" s="107"/>
      <c r="I75" s="107"/>
      <c r="J75" s="108">
        <f>J333</f>
        <v>0</v>
      </c>
      <c r="L75" s="105"/>
    </row>
    <row r="76" spans="2:12" s="1" customFormat="1" ht="21.75" customHeight="1">
      <c r="B76" s="32"/>
      <c r="L76" s="32"/>
    </row>
    <row r="77" spans="2:12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2"/>
    </row>
    <row r="81" spans="2:20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2"/>
    </row>
    <row r="82" spans="2:20" s="1" customFormat="1" ht="24.9" customHeight="1">
      <c r="B82" s="32"/>
      <c r="C82" s="21" t="s">
        <v>133</v>
      </c>
      <c r="L82" s="32"/>
    </row>
    <row r="83" spans="2:20" s="1" customFormat="1" ht="6.9" customHeight="1">
      <c r="B83" s="32"/>
      <c r="L83" s="32"/>
    </row>
    <row r="84" spans="2:20" s="1" customFormat="1" ht="12" customHeight="1">
      <c r="B84" s="32"/>
      <c r="C84" s="27" t="s">
        <v>16</v>
      </c>
      <c r="L84" s="32"/>
    </row>
    <row r="85" spans="2:20" s="1" customFormat="1" ht="14.4" customHeight="1">
      <c r="B85" s="32"/>
      <c r="E85" s="239" t="str">
        <f>E7</f>
        <v>Demolice objektu č. p. 13 - Trubějov</v>
      </c>
      <c r="F85" s="240"/>
      <c r="G85" s="240"/>
      <c r="H85" s="240"/>
      <c r="L85" s="32"/>
    </row>
    <row r="86" spans="2:20" ht="12" customHeight="1">
      <c r="B86" s="20"/>
      <c r="C86" s="27" t="s">
        <v>99</v>
      </c>
      <c r="L86" s="20"/>
    </row>
    <row r="87" spans="2:20" s="1" customFormat="1" ht="14.4" customHeight="1">
      <c r="B87" s="32"/>
      <c r="E87" s="239" t="s">
        <v>102</v>
      </c>
      <c r="F87" s="241"/>
      <c r="G87" s="241"/>
      <c r="H87" s="241"/>
      <c r="L87" s="32"/>
    </row>
    <row r="88" spans="2:20" s="1" customFormat="1" ht="12" customHeight="1">
      <c r="B88" s="32"/>
      <c r="C88" s="27" t="s">
        <v>105</v>
      </c>
      <c r="L88" s="32"/>
    </row>
    <row r="89" spans="2:20" s="1" customFormat="1" ht="15.6" customHeight="1">
      <c r="B89" s="32"/>
      <c r="E89" s="217" t="str">
        <f>E11</f>
        <v>1.1 - Architektonické a stavebně-technické řešení</v>
      </c>
      <c r="F89" s="241"/>
      <c r="G89" s="241"/>
      <c r="H89" s="241"/>
      <c r="L89" s="32"/>
    </row>
    <row r="90" spans="2:20" s="1" customFormat="1" ht="6.9" customHeight="1">
      <c r="B90" s="32"/>
      <c r="L90" s="32"/>
    </row>
    <row r="91" spans="2:20" s="1" customFormat="1" ht="12" customHeight="1">
      <c r="B91" s="32"/>
      <c r="C91" s="27" t="s">
        <v>21</v>
      </c>
      <c r="F91" s="25" t="str">
        <f>F14</f>
        <v>k. ú. Trubějov</v>
      </c>
      <c r="I91" s="27" t="s">
        <v>23</v>
      </c>
      <c r="J91" s="49" t="str">
        <f>IF(J14="","",J14)</f>
        <v>7. 11. 2024</v>
      </c>
      <c r="L91" s="32"/>
    </row>
    <row r="92" spans="2:20" s="1" customFormat="1" ht="6.9" customHeight="1">
      <c r="B92" s="32"/>
      <c r="L92" s="32"/>
    </row>
    <row r="93" spans="2:20" s="1" customFormat="1" ht="15.6" customHeight="1">
      <c r="B93" s="32"/>
      <c r="C93" s="27" t="s">
        <v>25</v>
      </c>
      <c r="F93" s="25" t="str">
        <f>E17</f>
        <v xml:space="preserve"> </v>
      </c>
      <c r="I93" s="27" t="s">
        <v>31</v>
      </c>
      <c r="J93" s="30" t="str">
        <f>E23</f>
        <v xml:space="preserve"> </v>
      </c>
      <c r="L93" s="32"/>
    </row>
    <row r="94" spans="2:20" s="1" customFormat="1" ht="26.4" customHeight="1">
      <c r="B94" s="32"/>
      <c r="C94" s="27" t="s">
        <v>29</v>
      </c>
      <c r="F94" s="25" t="str">
        <f>IF(E20="","",E20)</f>
        <v>Vyplň údaj</v>
      </c>
      <c r="I94" s="27" t="s">
        <v>33</v>
      </c>
      <c r="J94" s="30" t="str">
        <f>E26</f>
        <v>Ing. Michaela Hůlková</v>
      </c>
      <c r="L94" s="32"/>
    </row>
    <row r="95" spans="2:20" s="1" customFormat="1" ht="10.35" customHeight="1">
      <c r="B95" s="32"/>
      <c r="L95" s="32"/>
    </row>
    <row r="96" spans="2:20" s="10" customFormat="1" ht="29.25" customHeight="1">
      <c r="B96" s="109"/>
      <c r="C96" s="110" t="s">
        <v>134</v>
      </c>
      <c r="D96" s="111" t="s">
        <v>56</v>
      </c>
      <c r="E96" s="111" t="s">
        <v>52</v>
      </c>
      <c r="F96" s="111" t="s">
        <v>53</v>
      </c>
      <c r="G96" s="111" t="s">
        <v>135</v>
      </c>
      <c r="H96" s="111" t="s">
        <v>136</v>
      </c>
      <c r="I96" s="111" t="s">
        <v>137</v>
      </c>
      <c r="J96" s="112" t="s">
        <v>119</v>
      </c>
      <c r="K96" s="113" t="s">
        <v>138</v>
      </c>
      <c r="L96" s="109"/>
      <c r="M96" s="56" t="s">
        <v>19</v>
      </c>
      <c r="N96" s="57" t="s">
        <v>41</v>
      </c>
      <c r="O96" s="57" t="s">
        <v>139</v>
      </c>
      <c r="P96" s="57" t="s">
        <v>140</v>
      </c>
      <c r="Q96" s="57" t="s">
        <v>141</v>
      </c>
      <c r="R96" s="57" t="s">
        <v>142</v>
      </c>
      <c r="S96" s="57" t="s">
        <v>143</v>
      </c>
      <c r="T96" s="58" t="s">
        <v>144</v>
      </c>
    </row>
    <row r="97" spans="2:65" s="1" customFormat="1" ht="22.8" customHeight="1">
      <c r="B97" s="32"/>
      <c r="C97" s="61" t="s">
        <v>145</v>
      </c>
      <c r="J97" s="114">
        <f>BK97</f>
        <v>0</v>
      </c>
      <c r="L97" s="32"/>
      <c r="M97" s="59"/>
      <c r="N97" s="50"/>
      <c r="O97" s="50"/>
      <c r="P97" s="115">
        <f>P98</f>
        <v>0</v>
      </c>
      <c r="Q97" s="50"/>
      <c r="R97" s="115">
        <f>R98</f>
        <v>216</v>
      </c>
      <c r="S97" s="50"/>
      <c r="T97" s="116">
        <f>T98</f>
        <v>803.9879699999999</v>
      </c>
      <c r="AT97" s="17" t="s">
        <v>70</v>
      </c>
      <c r="AU97" s="17" t="s">
        <v>120</v>
      </c>
      <c r="BK97" s="117">
        <f>BK98</f>
        <v>0</v>
      </c>
    </row>
    <row r="98" spans="2:65" s="11" customFormat="1" ht="25.95" customHeight="1">
      <c r="B98" s="118"/>
      <c r="D98" s="119" t="s">
        <v>70</v>
      </c>
      <c r="E98" s="120" t="s">
        <v>146</v>
      </c>
      <c r="F98" s="120" t="s">
        <v>147</v>
      </c>
      <c r="I98" s="121"/>
      <c r="J98" s="122">
        <f>BK98</f>
        <v>0</v>
      </c>
      <c r="L98" s="118"/>
      <c r="M98" s="123"/>
      <c r="P98" s="124">
        <f>P99+P223+P323+P333</f>
        <v>0</v>
      </c>
      <c r="R98" s="124">
        <f>R99+R223+R323+R333</f>
        <v>216</v>
      </c>
      <c r="T98" s="125">
        <f>T99+T223+T323+T333</f>
        <v>803.9879699999999</v>
      </c>
      <c r="AR98" s="119" t="s">
        <v>78</v>
      </c>
      <c r="AT98" s="126" t="s">
        <v>70</v>
      </c>
      <c r="AU98" s="126" t="s">
        <v>71</v>
      </c>
      <c r="AY98" s="119" t="s">
        <v>148</v>
      </c>
      <c r="BK98" s="127">
        <f>BK99+BK223+BK323+BK333</f>
        <v>0</v>
      </c>
    </row>
    <row r="99" spans="2:65" s="11" customFormat="1" ht="22.8" customHeight="1">
      <c r="B99" s="118"/>
      <c r="D99" s="119" t="s">
        <v>70</v>
      </c>
      <c r="E99" s="128" t="s">
        <v>78</v>
      </c>
      <c r="F99" s="128" t="s">
        <v>149</v>
      </c>
      <c r="I99" s="121"/>
      <c r="J99" s="129">
        <f>BK99</f>
        <v>0</v>
      </c>
      <c r="L99" s="118"/>
      <c r="M99" s="123"/>
      <c r="P99" s="124">
        <f>P100+P123+P138+P176+P208</f>
        <v>0</v>
      </c>
      <c r="R99" s="124">
        <f>R100+R123+R138+R176+R208</f>
        <v>216</v>
      </c>
      <c r="T99" s="125">
        <f>T100+T123+T138+T176+T208</f>
        <v>5.04</v>
      </c>
      <c r="AR99" s="119" t="s">
        <v>78</v>
      </c>
      <c r="AT99" s="126" t="s">
        <v>70</v>
      </c>
      <c r="AU99" s="126" t="s">
        <v>78</v>
      </c>
      <c r="AY99" s="119" t="s">
        <v>148</v>
      </c>
      <c r="BK99" s="127">
        <f>BK100+BK123+BK138+BK176+BK208</f>
        <v>0</v>
      </c>
    </row>
    <row r="100" spans="2:65" s="11" customFormat="1" ht="20.85" customHeight="1">
      <c r="B100" s="118"/>
      <c r="D100" s="119" t="s">
        <v>70</v>
      </c>
      <c r="E100" s="128" t="s">
        <v>150</v>
      </c>
      <c r="F100" s="128" t="s">
        <v>151</v>
      </c>
      <c r="I100" s="121"/>
      <c r="J100" s="129">
        <f>BK100</f>
        <v>0</v>
      </c>
      <c r="L100" s="118"/>
      <c r="M100" s="123"/>
      <c r="P100" s="124">
        <f>SUM(P101:P122)</f>
        <v>0</v>
      </c>
      <c r="R100" s="124">
        <f>SUM(R101:R122)</f>
        <v>0</v>
      </c>
      <c r="T100" s="125">
        <f>SUM(T101:T122)</f>
        <v>5.04</v>
      </c>
      <c r="AR100" s="119" t="s">
        <v>78</v>
      </c>
      <c r="AT100" s="126" t="s">
        <v>70</v>
      </c>
      <c r="AU100" s="126" t="s">
        <v>80</v>
      </c>
      <c r="AY100" s="119" t="s">
        <v>148</v>
      </c>
      <c r="BK100" s="127">
        <f>SUM(BK101:BK122)</f>
        <v>0</v>
      </c>
    </row>
    <row r="101" spans="2:65" s="1" customFormat="1" ht="34.799999999999997" customHeight="1">
      <c r="B101" s="32"/>
      <c r="C101" s="130" t="s">
        <v>78</v>
      </c>
      <c r="D101" s="130" t="s">
        <v>152</v>
      </c>
      <c r="E101" s="131" t="s">
        <v>153</v>
      </c>
      <c r="F101" s="132" t="s">
        <v>154</v>
      </c>
      <c r="G101" s="133" t="s">
        <v>155</v>
      </c>
      <c r="H101" s="134">
        <v>12</v>
      </c>
      <c r="I101" s="135"/>
      <c r="J101" s="136">
        <f>ROUND(I101*H101,2)</f>
        <v>0</v>
      </c>
      <c r="K101" s="137"/>
      <c r="L101" s="32"/>
      <c r="M101" s="138" t="s">
        <v>19</v>
      </c>
      <c r="N101" s="139" t="s">
        <v>42</v>
      </c>
      <c r="P101" s="140">
        <f>O101*H101</f>
        <v>0</v>
      </c>
      <c r="Q101" s="140">
        <v>0</v>
      </c>
      <c r="R101" s="140">
        <f>Q101*H101</f>
        <v>0</v>
      </c>
      <c r="S101" s="140">
        <v>0.255</v>
      </c>
      <c r="T101" s="141">
        <f>S101*H101</f>
        <v>3.06</v>
      </c>
      <c r="AR101" s="142" t="s">
        <v>156</v>
      </c>
      <c r="AT101" s="142" t="s">
        <v>152</v>
      </c>
      <c r="AU101" s="142" t="s">
        <v>157</v>
      </c>
      <c r="AY101" s="17" t="s">
        <v>148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78</v>
      </c>
      <c r="BK101" s="143">
        <f>ROUND(I101*H101,2)</f>
        <v>0</v>
      </c>
      <c r="BL101" s="17" t="s">
        <v>156</v>
      </c>
      <c r="BM101" s="142" t="s">
        <v>158</v>
      </c>
    </row>
    <row r="102" spans="2:65" s="1" customFormat="1" ht="10.199999999999999">
      <c r="B102" s="32"/>
      <c r="D102" s="144" t="s">
        <v>159</v>
      </c>
      <c r="F102" s="145" t="s">
        <v>160</v>
      </c>
      <c r="I102" s="146"/>
      <c r="L102" s="32"/>
      <c r="M102" s="147"/>
      <c r="T102" s="53"/>
      <c r="AT102" s="17" t="s">
        <v>159</v>
      </c>
      <c r="AU102" s="17" t="s">
        <v>157</v>
      </c>
    </row>
    <row r="103" spans="2:65" s="12" customFormat="1" ht="10.199999999999999">
      <c r="B103" s="148"/>
      <c r="D103" s="149" t="s">
        <v>161</v>
      </c>
      <c r="E103" s="150" t="s">
        <v>19</v>
      </c>
      <c r="F103" s="151" t="s">
        <v>162</v>
      </c>
      <c r="H103" s="150" t="s">
        <v>19</v>
      </c>
      <c r="I103" s="152"/>
      <c r="L103" s="148"/>
      <c r="M103" s="153"/>
      <c r="T103" s="154"/>
      <c r="AT103" s="150" t="s">
        <v>161</v>
      </c>
      <c r="AU103" s="150" t="s">
        <v>157</v>
      </c>
      <c r="AV103" s="12" t="s">
        <v>78</v>
      </c>
      <c r="AW103" s="12" t="s">
        <v>32</v>
      </c>
      <c r="AX103" s="12" t="s">
        <v>71</v>
      </c>
      <c r="AY103" s="150" t="s">
        <v>148</v>
      </c>
    </row>
    <row r="104" spans="2:65" s="12" customFormat="1" ht="10.199999999999999">
      <c r="B104" s="148"/>
      <c r="D104" s="149" t="s">
        <v>161</v>
      </c>
      <c r="E104" s="150" t="s">
        <v>19</v>
      </c>
      <c r="F104" s="151" t="s">
        <v>163</v>
      </c>
      <c r="H104" s="150" t="s">
        <v>19</v>
      </c>
      <c r="I104" s="152"/>
      <c r="L104" s="148"/>
      <c r="M104" s="153"/>
      <c r="T104" s="154"/>
      <c r="AT104" s="150" t="s">
        <v>161</v>
      </c>
      <c r="AU104" s="150" t="s">
        <v>157</v>
      </c>
      <c r="AV104" s="12" t="s">
        <v>78</v>
      </c>
      <c r="AW104" s="12" t="s">
        <v>32</v>
      </c>
      <c r="AX104" s="12" t="s">
        <v>71</v>
      </c>
      <c r="AY104" s="150" t="s">
        <v>148</v>
      </c>
    </row>
    <row r="105" spans="2:65" s="12" customFormat="1" ht="10.199999999999999">
      <c r="B105" s="148"/>
      <c r="D105" s="149" t="s">
        <v>161</v>
      </c>
      <c r="E105" s="150" t="s">
        <v>19</v>
      </c>
      <c r="F105" s="151" t="s">
        <v>164</v>
      </c>
      <c r="H105" s="150" t="s">
        <v>19</v>
      </c>
      <c r="I105" s="152"/>
      <c r="L105" s="148"/>
      <c r="M105" s="153"/>
      <c r="T105" s="154"/>
      <c r="AT105" s="150" t="s">
        <v>161</v>
      </c>
      <c r="AU105" s="150" t="s">
        <v>157</v>
      </c>
      <c r="AV105" s="12" t="s">
        <v>78</v>
      </c>
      <c r="AW105" s="12" t="s">
        <v>32</v>
      </c>
      <c r="AX105" s="12" t="s">
        <v>71</v>
      </c>
      <c r="AY105" s="150" t="s">
        <v>148</v>
      </c>
    </row>
    <row r="106" spans="2:65" s="12" customFormat="1" ht="10.199999999999999">
      <c r="B106" s="148"/>
      <c r="D106" s="149" t="s">
        <v>161</v>
      </c>
      <c r="E106" s="150" t="s">
        <v>19</v>
      </c>
      <c r="F106" s="151" t="s">
        <v>165</v>
      </c>
      <c r="H106" s="150" t="s">
        <v>19</v>
      </c>
      <c r="I106" s="152"/>
      <c r="L106" s="148"/>
      <c r="M106" s="153"/>
      <c r="T106" s="154"/>
      <c r="AT106" s="150" t="s">
        <v>161</v>
      </c>
      <c r="AU106" s="150" t="s">
        <v>157</v>
      </c>
      <c r="AV106" s="12" t="s">
        <v>78</v>
      </c>
      <c r="AW106" s="12" t="s">
        <v>32</v>
      </c>
      <c r="AX106" s="12" t="s">
        <v>71</v>
      </c>
      <c r="AY106" s="150" t="s">
        <v>148</v>
      </c>
    </row>
    <row r="107" spans="2:65" s="13" customFormat="1" ht="10.199999999999999">
      <c r="B107" s="155"/>
      <c r="D107" s="149" t="s">
        <v>161</v>
      </c>
      <c r="E107" s="156" t="s">
        <v>19</v>
      </c>
      <c r="F107" s="157" t="s">
        <v>166</v>
      </c>
      <c r="H107" s="158">
        <v>12</v>
      </c>
      <c r="I107" s="159"/>
      <c r="L107" s="155"/>
      <c r="M107" s="160"/>
      <c r="T107" s="161"/>
      <c r="AT107" s="156" t="s">
        <v>161</v>
      </c>
      <c r="AU107" s="156" t="s">
        <v>157</v>
      </c>
      <c r="AV107" s="13" t="s">
        <v>80</v>
      </c>
      <c r="AW107" s="13" t="s">
        <v>32</v>
      </c>
      <c r="AX107" s="13" t="s">
        <v>71</v>
      </c>
      <c r="AY107" s="156" t="s">
        <v>148</v>
      </c>
    </row>
    <row r="108" spans="2:65" s="14" customFormat="1" ht="10.199999999999999">
      <c r="B108" s="162"/>
      <c r="D108" s="149" t="s">
        <v>161</v>
      </c>
      <c r="E108" s="163" t="s">
        <v>19</v>
      </c>
      <c r="F108" s="164" t="s">
        <v>167</v>
      </c>
      <c r="H108" s="165">
        <v>12</v>
      </c>
      <c r="I108" s="166"/>
      <c r="L108" s="162"/>
      <c r="M108" s="167"/>
      <c r="T108" s="168"/>
      <c r="AT108" s="163" t="s">
        <v>161</v>
      </c>
      <c r="AU108" s="163" t="s">
        <v>157</v>
      </c>
      <c r="AV108" s="14" t="s">
        <v>157</v>
      </c>
      <c r="AW108" s="14" t="s">
        <v>32</v>
      </c>
      <c r="AX108" s="14" t="s">
        <v>71</v>
      </c>
      <c r="AY108" s="163" t="s">
        <v>148</v>
      </c>
    </row>
    <row r="109" spans="2:65" s="15" customFormat="1" ht="10.199999999999999">
      <c r="B109" s="169"/>
      <c r="D109" s="149" t="s">
        <v>161</v>
      </c>
      <c r="E109" s="170" t="s">
        <v>19</v>
      </c>
      <c r="F109" s="171" t="s">
        <v>168</v>
      </c>
      <c r="H109" s="172">
        <v>12</v>
      </c>
      <c r="I109" s="173"/>
      <c r="L109" s="169"/>
      <c r="M109" s="174"/>
      <c r="T109" s="175"/>
      <c r="AT109" s="170" t="s">
        <v>161</v>
      </c>
      <c r="AU109" s="170" t="s">
        <v>157</v>
      </c>
      <c r="AV109" s="15" t="s">
        <v>156</v>
      </c>
      <c r="AW109" s="15" t="s">
        <v>32</v>
      </c>
      <c r="AX109" s="15" t="s">
        <v>78</v>
      </c>
      <c r="AY109" s="170" t="s">
        <v>148</v>
      </c>
    </row>
    <row r="110" spans="2:65" s="12" customFormat="1" ht="10.199999999999999">
      <c r="B110" s="148"/>
      <c r="D110" s="149" t="s">
        <v>161</v>
      </c>
      <c r="E110" s="150" t="s">
        <v>19</v>
      </c>
      <c r="F110" s="151" t="s">
        <v>163</v>
      </c>
      <c r="H110" s="150" t="s">
        <v>19</v>
      </c>
      <c r="I110" s="152"/>
      <c r="L110" s="148"/>
      <c r="M110" s="153"/>
      <c r="T110" s="154"/>
      <c r="AT110" s="150" t="s">
        <v>161</v>
      </c>
      <c r="AU110" s="150" t="s">
        <v>157</v>
      </c>
      <c r="AV110" s="12" t="s">
        <v>78</v>
      </c>
      <c r="AW110" s="12" t="s">
        <v>32</v>
      </c>
      <c r="AX110" s="12" t="s">
        <v>71</v>
      </c>
      <c r="AY110" s="150" t="s">
        <v>148</v>
      </c>
    </row>
    <row r="111" spans="2:65" s="12" customFormat="1" ht="10.199999999999999">
      <c r="B111" s="148"/>
      <c r="D111" s="149" t="s">
        <v>161</v>
      </c>
      <c r="E111" s="150" t="s">
        <v>19</v>
      </c>
      <c r="F111" s="151" t="s">
        <v>169</v>
      </c>
      <c r="H111" s="150" t="s">
        <v>19</v>
      </c>
      <c r="I111" s="152"/>
      <c r="L111" s="148"/>
      <c r="M111" s="153"/>
      <c r="T111" s="154"/>
      <c r="AT111" s="150" t="s">
        <v>161</v>
      </c>
      <c r="AU111" s="150" t="s">
        <v>157</v>
      </c>
      <c r="AV111" s="12" t="s">
        <v>78</v>
      </c>
      <c r="AW111" s="12" t="s">
        <v>32</v>
      </c>
      <c r="AX111" s="12" t="s">
        <v>71</v>
      </c>
      <c r="AY111" s="150" t="s">
        <v>148</v>
      </c>
    </row>
    <row r="112" spans="2:65" s="1" customFormat="1" ht="22.2" customHeight="1">
      <c r="B112" s="32"/>
      <c r="C112" s="130" t="s">
        <v>80</v>
      </c>
      <c r="D112" s="130" t="s">
        <v>152</v>
      </c>
      <c r="E112" s="131" t="s">
        <v>170</v>
      </c>
      <c r="F112" s="132" t="s">
        <v>171</v>
      </c>
      <c r="G112" s="133" t="s">
        <v>155</v>
      </c>
      <c r="H112" s="134">
        <v>9</v>
      </c>
      <c r="I112" s="135"/>
      <c r="J112" s="136">
        <f>ROUND(I112*H112,2)</f>
        <v>0</v>
      </c>
      <c r="K112" s="137"/>
      <c r="L112" s="32"/>
      <c r="M112" s="138" t="s">
        <v>19</v>
      </c>
      <c r="N112" s="139" t="s">
        <v>42</v>
      </c>
      <c r="P112" s="140">
        <f>O112*H112</f>
        <v>0</v>
      </c>
      <c r="Q112" s="140">
        <v>0</v>
      </c>
      <c r="R112" s="140">
        <f>Q112*H112</f>
        <v>0</v>
      </c>
      <c r="S112" s="140">
        <v>0.22</v>
      </c>
      <c r="T112" s="141">
        <f>S112*H112</f>
        <v>1.98</v>
      </c>
      <c r="AR112" s="142" t="s">
        <v>156</v>
      </c>
      <c r="AT112" s="142" t="s">
        <v>152</v>
      </c>
      <c r="AU112" s="142" t="s">
        <v>157</v>
      </c>
      <c r="AY112" s="17" t="s">
        <v>148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7" t="s">
        <v>78</v>
      </c>
      <c r="BK112" s="143">
        <f>ROUND(I112*H112,2)</f>
        <v>0</v>
      </c>
      <c r="BL112" s="17" t="s">
        <v>156</v>
      </c>
      <c r="BM112" s="142" t="s">
        <v>172</v>
      </c>
    </row>
    <row r="113" spans="2:65" s="1" customFormat="1" ht="10.199999999999999">
      <c r="B113" s="32"/>
      <c r="D113" s="144" t="s">
        <v>159</v>
      </c>
      <c r="F113" s="145" t="s">
        <v>173</v>
      </c>
      <c r="I113" s="146"/>
      <c r="L113" s="32"/>
      <c r="M113" s="147"/>
      <c r="T113" s="53"/>
      <c r="AT113" s="17" t="s">
        <v>159</v>
      </c>
      <c r="AU113" s="17" t="s">
        <v>157</v>
      </c>
    </row>
    <row r="114" spans="2:65" s="12" customFormat="1" ht="10.199999999999999">
      <c r="B114" s="148"/>
      <c r="D114" s="149" t="s">
        <v>161</v>
      </c>
      <c r="E114" s="150" t="s">
        <v>19</v>
      </c>
      <c r="F114" s="151" t="s">
        <v>174</v>
      </c>
      <c r="H114" s="150" t="s">
        <v>19</v>
      </c>
      <c r="I114" s="152"/>
      <c r="L114" s="148"/>
      <c r="M114" s="153"/>
      <c r="T114" s="154"/>
      <c r="AT114" s="150" t="s">
        <v>161</v>
      </c>
      <c r="AU114" s="150" t="s">
        <v>157</v>
      </c>
      <c r="AV114" s="12" t="s">
        <v>78</v>
      </c>
      <c r="AW114" s="12" t="s">
        <v>32</v>
      </c>
      <c r="AX114" s="12" t="s">
        <v>71</v>
      </c>
      <c r="AY114" s="150" t="s">
        <v>148</v>
      </c>
    </row>
    <row r="115" spans="2:65" s="12" customFormat="1" ht="10.199999999999999">
      <c r="B115" s="148"/>
      <c r="D115" s="149" t="s">
        <v>161</v>
      </c>
      <c r="E115" s="150" t="s">
        <v>19</v>
      </c>
      <c r="F115" s="151" t="s">
        <v>163</v>
      </c>
      <c r="H115" s="150" t="s">
        <v>19</v>
      </c>
      <c r="I115" s="152"/>
      <c r="L115" s="148"/>
      <c r="M115" s="153"/>
      <c r="T115" s="154"/>
      <c r="AT115" s="150" t="s">
        <v>161</v>
      </c>
      <c r="AU115" s="150" t="s">
        <v>157</v>
      </c>
      <c r="AV115" s="12" t="s">
        <v>78</v>
      </c>
      <c r="AW115" s="12" t="s">
        <v>32</v>
      </c>
      <c r="AX115" s="12" t="s">
        <v>71</v>
      </c>
      <c r="AY115" s="150" t="s">
        <v>148</v>
      </c>
    </row>
    <row r="116" spans="2:65" s="12" customFormat="1" ht="10.199999999999999">
      <c r="B116" s="148"/>
      <c r="D116" s="149" t="s">
        <v>161</v>
      </c>
      <c r="E116" s="150" t="s">
        <v>19</v>
      </c>
      <c r="F116" s="151" t="s">
        <v>164</v>
      </c>
      <c r="H116" s="150" t="s">
        <v>19</v>
      </c>
      <c r="I116" s="152"/>
      <c r="L116" s="148"/>
      <c r="M116" s="153"/>
      <c r="T116" s="154"/>
      <c r="AT116" s="150" t="s">
        <v>161</v>
      </c>
      <c r="AU116" s="150" t="s">
        <v>157</v>
      </c>
      <c r="AV116" s="12" t="s">
        <v>78</v>
      </c>
      <c r="AW116" s="12" t="s">
        <v>32</v>
      </c>
      <c r="AX116" s="12" t="s">
        <v>71</v>
      </c>
      <c r="AY116" s="150" t="s">
        <v>148</v>
      </c>
    </row>
    <row r="117" spans="2:65" s="12" customFormat="1" ht="10.199999999999999">
      <c r="B117" s="148"/>
      <c r="D117" s="149" t="s">
        <v>161</v>
      </c>
      <c r="E117" s="150" t="s">
        <v>19</v>
      </c>
      <c r="F117" s="151" t="s">
        <v>165</v>
      </c>
      <c r="H117" s="150" t="s">
        <v>19</v>
      </c>
      <c r="I117" s="152"/>
      <c r="L117" s="148"/>
      <c r="M117" s="153"/>
      <c r="T117" s="154"/>
      <c r="AT117" s="150" t="s">
        <v>161</v>
      </c>
      <c r="AU117" s="150" t="s">
        <v>157</v>
      </c>
      <c r="AV117" s="12" t="s">
        <v>78</v>
      </c>
      <c r="AW117" s="12" t="s">
        <v>32</v>
      </c>
      <c r="AX117" s="12" t="s">
        <v>71</v>
      </c>
      <c r="AY117" s="150" t="s">
        <v>148</v>
      </c>
    </row>
    <row r="118" spans="2:65" s="13" customFormat="1" ht="10.199999999999999">
      <c r="B118" s="155"/>
      <c r="D118" s="149" t="s">
        <v>161</v>
      </c>
      <c r="E118" s="156" t="s">
        <v>19</v>
      </c>
      <c r="F118" s="157" t="s">
        <v>175</v>
      </c>
      <c r="H118" s="158">
        <v>9</v>
      </c>
      <c r="I118" s="159"/>
      <c r="L118" s="155"/>
      <c r="M118" s="160"/>
      <c r="T118" s="161"/>
      <c r="AT118" s="156" t="s">
        <v>161</v>
      </c>
      <c r="AU118" s="156" t="s">
        <v>157</v>
      </c>
      <c r="AV118" s="13" t="s">
        <v>80</v>
      </c>
      <c r="AW118" s="13" t="s">
        <v>32</v>
      </c>
      <c r="AX118" s="13" t="s">
        <v>71</v>
      </c>
      <c r="AY118" s="156" t="s">
        <v>148</v>
      </c>
    </row>
    <row r="119" spans="2:65" s="14" customFormat="1" ht="10.199999999999999">
      <c r="B119" s="162"/>
      <c r="D119" s="149" t="s">
        <v>161</v>
      </c>
      <c r="E119" s="163" t="s">
        <v>19</v>
      </c>
      <c r="F119" s="164" t="s">
        <v>167</v>
      </c>
      <c r="H119" s="165">
        <v>9</v>
      </c>
      <c r="I119" s="166"/>
      <c r="L119" s="162"/>
      <c r="M119" s="167"/>
      <c r="T119" s="168"/>
      <c r="AT119" s="163" t="s">
        <v>161</v>
      </c>
      <c r="AU119" s="163" t="s">
        <v>157</v>
      </c>
      <c r="AV119" s="14" t="s">
        <v>157</v>
      </c>
      <c r="AW119" s="14" t="s">
        <v>32</v>
      </c>
      <c r="AX119" s="14" t="s">
        <v>71</v>
      </c>
      <c r="AY119" s="163" t="s">
        <v>148</v>
      </c>
    </row>
    <row r="120" spans="2:65" s="15" customFormat="1" ht="10.199999999999999">
      <c r="B120" s="169"/>
      <c r="D120" s="149" t="s">
        <v>161</v>
      </c>
      <c r="E120" s="170" t="s">
        <v>19</v>
      </c>
      <c r="F120" s="171" t="s">
        <v>168</v>
      </c>
      <c r="H120" s="172">
        <v>9</v>
      </c>
      <c r="I120" s="173"/>
      <c r="L120" s="169"/>
      <c r="M120" s="174"/>
      <c r="T120" s="175"/>
      <c r="AT120" s="170" t="s">
        <v>161</v>
      </c>
      <c r="AU120" s="170" t="s">
        <v>157</v>
      </c>
      <c r="AV120" s="15" t="s">
        <v>156</v>
      </c>
      <c r="AW120" s="15" t="s">
        <v>32</v>
      </c>
      <c r="AX120" s="15" t="s">
        <v>78</v>
      </c>
      <c r="AY120" s="170" t="s">
        <v>148</v>
      </c>
    </row>
    <row r="121" spans="2:65" s="12" customFormat="1" ht="10.199999999999999">
      <c r="B121" s="148"/>
      <c r="D121" s="149" t="s">
        <v>161</v>
      </c>
      <c r="E121" s="150" t="s">
        <v>19</v>
      </c>
      <c r="F121" s="151" t="s">
        <v>163</v>
      </c>
      <c r="H121" s="150" t="s">
        <v>19</v>
      </c>
      <c r="I121" s="152"/>
      <c r="L121" s="148"/>
      <c r="M121" s="153"/>
      <c r="T121" s="154"/>
      <c r="AT121" s="150" t="s">
        <v>161</v>
      </c>
      <c r="AU121" s="150" t="s">
        <v>157</v>
      </c>
      <c r="AV121" s="12" t="s">
        <v>78</v>
      </c>
      <c r="AW121" s="12" t="s">
        <v>32</v>
      </c>
      <c r="AX121" s="12" t="s">
        <v>71</v>
      </c>
      <c r="AY121" s="150" t="s">
        <v>148</v>
      </c>
    </row>
    <row r="122" spans="2:65" s="12" customFormat="1" ht="10.199999999999999">
      <c r="B122" s="148"/>
      <c r="D122" s="149" t="s">
        <v>161</v>
      </c>
      <c r="E122" s="150" t="s">
        <v>19</v>
      </c>
      <c r="F122" s="151" t="s">
        <v>169</v>
      </c>
      <c r="H122" s="150" t="s">
        <v>19</v>
      </c>
      <c r="I122" s="152"/>
      <c r="L122" s="148"/>
      <c r="M122" s="153"/>
      <c r="T122" s="154"/>
      <c r="AT122" s="150" t="s">
        <v>161</v>
      </c>
      <c r="AU122" s="150" t="s">
        <v>157</v>
      </c>
      <c r="AV122" s="12" t="s">
        <v>78</v>
      </c>
      <c r="AW122" s="12" t="s">
        <v>32</v>
      </c>
      <c r="AX122" s="12" t="s">
        <v>71</v>
      </c>
      <c r="AY122" s="150" t="s">
        <v>148</v>
      </c>
    </row>
    <row r="123" spans="2:65" s="11" customFormat="1" ht="20.85" customHeight="1">
      <c r="B123" s="118"/>
      <c r="D123" s="119" t="s">
        <v>70</v>
      </c>
      <c r="E123" s="128" t="s">
        <v>176</v>
      </c>
      <c r="F123" s="128" t="s">
        <v>177</v>
      </c>
      <c r="I123" s="121"/>
      <c r="J123" s="129">
        <f>BK123</f>
        <v>0</v>
      </c>
      <c r="L123" s="118"/>
      <c r="M123" s="123"/>
      <c r="P123" s="124">
        <f>SUM(P124:P137)</f>
        <v>0</v>
      </c>
      <c r="R123" s="124">
        <f>SUM(R124:R137)</f>
        <v>0</v>
      </c>
      <c r="T123" s="125">
        <f>SUM(T124:T137)</f>
        <v>0</v>
      </c>
      <c r="AR123" s="119" t="s">
        <v>78</v>
      </c>
      <c r="AT123" s="126" t="s">
        <v>70</v>
      </c>
      <c r="AU123" s="126" t="s">
        <v>80</v>
      </c>
      <c r="AY123" s="119" t="s">
        <v>148</v>
      </c>
      <c r="BK123" s="127">
        <f>SUM(BK124:BK137)</f>
        <v>0</v>
      </c>
    </row>
    <row r="124" spans="2:65" s="1" customFormat="1" ht="19.8" customHeight="1">
      <c r="B124" s="32"/>
      <c r="C124" s="130" t="s">
        <v>157</v>
      </c>
      <c r="D124" s="130" t="s">
        <v>152</v>
      </c>
      <c r="E124" s="131" t="s">
        <v>178</v>
      </c>
      <c r="F124" s="132" t="s">
        <v>179</v>
      </c>
      <c r="G124" s="133" t="s">
        <v>180</v>
      </c>
      <c r="H124" s="134">
        <v>210.78</v>
      </c>
      <c r="I124" s="135"/>
      <c r="J124" s="136">
        <f>ROUND(I124*H124,2)</f>
        <v>0</v>
      </c>
      <c r="K124" s="137"/>
      <c r="L124" s="32"/>
      <c r="M124" s="138" t="s">
        <v>19</v>
      </c>
      <c r="N124" s="139" t="s">
        <v>42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156</v>
      </c>
      <c r="AT124" s="142" t="s">
        <v>152</v>
      </c>
      <c r="AU124" s="142" t="s">
        <v>157</v>
      </c>
      <c r="AY124" s="17" t="s">
        <v>148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7" t="s">
        <v>78</v>
      </c>
      <c r="BK124" s="143">
        <f>ROUND(I124*H124,2)</f>
        <v>0</v>
      </c>
      <c r="BL124" s="17" t="s">
        <v>156</v>
      </c>
      <c r="BM124" s="142" t="s">
        <v>181</v>
      </c>
    </row>
    <row r="125" spans="2:65" s="1" customFormat="1" ht="10.199999999999999">
      <c r="B125" s="32"/>
      <c r="D125" s="144" t="s">
        <v>159</v>
      </c>
      <c r="F125" s="145" t="s">
        <v>182</v>
      </c>
      <c r="I125" s="146"/>
      <c r="L125" s="32"/>
      <c r="M125" s="147"/>
      <c r="T125" s="53"/>
      <c r="AT125" s="17" t="s">
        <v>159</v>
      </c>
      <c r="AU125" s="17" t="s">
        <v>157</v>
      </c>
    </row>
    <row r="126" spans="2:65" s="12" customFormat="1" ht="10.199999999999999">
      <c r="B126" s="148"/>
      <c r="D126" s="149" t="s">
        <v>161</v>
      </c>
      <c r="E126" s="150" t="s">
        <v>19</v>
      </c>
      <c r="F126" s="151" t="s">
        <v>183</v>
      </c>
      <c r="H126" s="150" t="s">
        <v>19</v>
      </c>
      <c r="I126" s="152"/>
      <c r="L126" s="148"/>
      <c r="M126" s="153"/>
      <c r="T126" s="154"/>
      <c r="AT126" s="150" t="s">
        <v>161</v>
      </c>
      <c r="AU126" s="150" t="s">
        <v>157</v>
      </c>
      <c r="AV126" s="12" t="s">
        <v>78</v>
      </c>
      <c r="AW126" s="12" t="s">
        <v>32</v>
      </c>
      <c r="AX126" s="12" t="s">
        <v>71</v>
      </c>
      <c r="AY126" s="150" t="s">
        <v>148</v>
      </c>
    </row>
    <row r="127" spans="2:65" s="12" customFormat="1" ht="10.199999999999999">
      <c r="B127" s="148"/>
      <c r="D127" s="149" t="s">
        <v>161</v>
      </c>
      <c r="E127" s="150" t="s">
        <v>19</v>
      </c>
      <c r="F127" s="151" t="s">
        <v>163</v>
      </c>
      <c r="H127" s="150" t="s">
        <v>19</v>
      </c>
      <c r="I127" s="152"/>
      <c r="L127" s="148"/>
      <c r="M127" s="153"/>
      <c r="T127" s="154"/>
      <c r="AT127" s="150" t="s">
        <v>161</v>
      </c>
      <c r="AU127" s="150" t="s">
        <v>157</v>
      </c>
      <c r="AV127" s="12" t="s">
        <v>78</v>
      </c>
      <c r="AW127" s="12" t="s">
        <v>32</v>
      </c>
      <c r="AX127" s="12" t="s">
        <v>71</v>
      </c>
      <c r="AY127" s="150" t="s">
        <v>148</v>
      </c>
    </row>
    <row r="128" spans="2:65" s="12" customFormat="1" ht="10.199999999999999">
      <c r="B128" s="148"/>
      <c r="D128" s="149" t="s">
        <v>161</v>
      </c>
      <c r="E128" s="150" t="s">
        <v>19</v>
      </c>
      <c r="F128" s="151" t="s">
        <v>164</v>
      </c>
      <c r="H128" s="150" t="s">
        <v>19</v>
      </c>
      <c r="I128" s="152"/>
      <c r="L128" s="148"/>
      <c r="M128" s="153"/>
      <c r="T128" s="154"/>
      <c r="AT128" s="150" t="s">
        <v>161</v>
      </c>
      <c r="AU128" s="150" t="s">
        <v>157</v>
      </c>
      <c r="AV128" s="12" t="s">
        <v>78</v>
      </c>
      <c r="AW128" s="12" t="s">
        <v>32</v>
      </c>
      <c r="AX128" s="12" t="s">
        <v>71</v>
      </c>
      <c r="AY128" s="150" t="s">
        <v>148</v>
      </c>
    </row>
    <row r="129" spans="2:65" s="12" customFormat="1" ht="10.199999999999999">
      <c r="B129" s="148"/>
      <c r="D129" s="149" t="s">
        <v>161</v>
      </c>
      <c r="E129" s="150" t="s">
        <v>19</v>
      </c>
      <c r="F129" s="151" t="s">
        <v>184</v>
      </c>
      <c r="H129" s="150" t="s">
        <v>19</v>
      </c>
      <c r="I129" s="152"/>
      <c r="L129" s="148"/>
      <c r="M129" s="153"/>
      <c r="T129" s="154"/>
      <c r="AT129" s="150" t="s">
        <v>161</v>
      </c>
      <c r="AU129" s="150" t="s">
        <v>157</v>
      </c>
      <c r="AV129" s="12" t="s">
        <v>78</v>
      </c>
      <c r="AW129" s="12" t="s">
        <v>32</v>
      </c>
      <c r="AX129" s="12" t="s">
        <v>71</v>
      </c>
      <c r="AY129" s="150" t="s">
        <v>148</v>
      </c>
    </row>
    <row r="130" spans="2:65" s="13" customFormat="1" ht="10.199999999999999">
      <c r="B130" s="155"/>
      <c r="D130" s="149" t="s">
        <v>161</v>
      </c>
      <c r="E130" s="156" t="s">
        <v>19</v>
      </c>
      <c r="F130" s="157" t="s">
        <v>185</v>
      </c>
      <c r="H130" s="158">
        <v>210.78</v>
      </c>
      <c r="I130" s="159"/>
      <c r="L130" s="155"/>
      <c r="M130" s="160"/>
      <c r="T130" s="161"/>
      <c r="AT130" s="156" t="s">
        <v>161</v>
      </c>
      <c r="AU130" s="156" t="s">
        <v>157</v>
      </c>
      <c r="AV130" s="13" t="s">
        <v>80</v>
      </c>
      <c r="AW130" s="13" t="s">
        <v>32</v>
      </c>
      <c r="AX130" s="13" t="s">
        <v>71</v>
      </c>
      <c r="AY130" s="156" t="s">
        <v>148</v>
      </c>
    </row>
    <row r="131" spans="2:65" s="14" customFormat="1" ht="10.199999999999999">
      <c r="B131" s="162"/>
      <c r="D131" s="149" t="s">
        <v>161</v>
      </c>
      <c r="E131" s="163" t="s">
        <v>19</v>
      </c>
      <c r="F131" s="164" t="s">
        <v>167</v>
      </c>
      <c r="H131" s="165">
        <v>210.78</v>
      </c>
      <c r="I131" s="166"/>
      <c r="L131" s="162"/>
      <c r="M131" s="167"/>
      <c r="T131" s="168"/>
      <c r="AT131" s="163" t="s">
        <v>161</v>
      </c>
      <c r="AU131" s="163" t="s">
        <v>157</v>
      </c>
      <c r="AV131" s="14" t="s">
        <v>157</v>
      </c>
      <c r="AW131" s="14" t="s">
        <v>32</v>
      </c>
      <c r="AX131" s="14" t="s">
        <v>71</v>
      </c>
      <c r="AY131" s="163" t="s">
        <v>148</v>
      </c>
    </row>
    <row r="132" spans="2:65" s="15" customFormat="1" ht="10.199999999999999">
      <c r="B132" s="169"/>
      <c r="D132" s="149" t="s">
        <v>161</v>
      </c>
      <c r="E132" s="170" t="s">
        <v>111</v>
      </c>
      <c r="F132" s="171" t="s">
        <v>168</v>
      </c>
      <c r="H132" s="172">
        <v>210.78</v>
      </c>
      <c r="I132" s="173"/>
      <c r="L132" s="169"/>
      <c r="M132" s="174"/>
      <c r="T132" s="175"/>
      <c r="AT132" s="170" t="s">
        <v>161</v>
      </c>
      <c r="AU132" s="170" t="s">
        <v>157</v>
      </c>
      <c r="AV132" s="15" t="s">
        <v>156</v>
      </c>
      <c r="AW132" s="15" t="s">
        <v>32</v>
      </c>
      <c r="AX132" s="15" t="s">
        <v>78</v>
      </c>
      <c r="AY132" s="170" t="s">
        <v>148</v>
      </c>
    </row>
    <row r="133" spans="2:65" s="12" customFormat="1" ht="10.199999999999999">
      <c r="B133" s="148"/>
      <c r="D133" s="149" t="s">
        <v>161</v>
      </c>
      <c r="E133" s="150" t="s">
        <v>19</v>
      </c>
      <c r="F133" s="151" t="s">
        <v>163</v>
      </c>
      <c r="H133" s="150" t="s">
        <v>19</v>
      </c>
      <c r="I133" s="152"/>
      <c r="L133" s="148"/>
      <c r="M133" s="153"/>
      <c r="T133" s="154"/>
      <c r="AT133" s="150" t="s">
        <v>161</v>
      </c>
      <c r="AU133" s="150" t="s">
        <v>157</v>
      </c>
      <c r="AV133" s="12" t="s">
        <v>78</v>
      </c>
      <c r="AW133" s="12" t="s">
        <v>32</v>
      </c>
      <c r="AX133" s="12" t="s">
        <v>71</v>
      </c>
      <c r="AY133" s="150" t="s">
        <v>148</v>
      </c>
    </row>
    <row r="134" spans="2:65" s="12" customFormat="1" ht="10.199999999999999">
      <c r="B134" s="148"/>
      <c r="D134" s="149" t="s">
        <v>161</v>
      </c>
      <c r="E134" s="150" t="s">
        <v>19</v>
      </c>
      <c r="F134" s="151" t="s">
        <v>186</v>
      </c>
      <c r="H134" s="150" t="s">
        <v>19</v>
      </c>
      <c r="I134" s="152"/>
      <c r="L134" s="148"/>
      <c r="M134" s="153"/>
      <c r="T134" s="154"/>
      <c r="AT134" s="150" t="s">
        <v>161</v>
      </c>
      <c r="AU134" s="150" t="s">
        <v>157</v>
      </c>
      <c r="AV134" s="12" t="s">
        <v>78</v>
      </c>
      <c r="AW134" s="12" t="s">
        <v>32</v>
      </c>
      <c r="AX134" s="12" t="s">
        <v>71</v>
      </c>
      <c r="AY134" s="150" t="s">
        <v>148</v>
      </c>
    </row>
    <row r="135" spans="2:65" s="12" customFormat="1" ht="10.199999999999999">
      <c r="B135" s="148"/>
      <c r="D135" s="149" t="s">
        <v>161</v>
      </c>
      <c r="E135" s="150" t="s">
        <v>19</v>
      </c>
      <c r="F135" s="151" t="s">
        <v>187</v>
      </c>
      <c r="H135" s="150" t="s">
        <v>19</v>
      </c>
      <c r="I135" s="152"/>
      <c r="L135" s="148"/>
      <c r="M135" s="153"/>
      <c r="T135" s="154"/>
      <c r="AT135" s="150" t="s">
        <v>161</v>
      </c>
      <c r="AU135" s="150" t="s">
        <v>157</v>
      </c>
      <c r="AV135" s="12" t="s">
        <v>78</v>
      </c>
      <c r="AW135" s="12" t="s">
        <v>32</v>
      </c>
      <c r="AX135" s="12" t="s">
        <v>71</v>
      </c>
      <c r="AY135" s="150" t="s">
        <v>148</v>
      </c>
    </row>
    <row r="136" spans="2:65" s="12" customFormat="1" ht="10.199999999999999">
      <c r="B136" s="148"/>
      <c r="D136" s="149" t="s">
        <v>161</v>
      </c>
      <c r="E136" s="150" t="s">
        <v>19</v>
      </c>
      <c r="F136" s="151" t="s">
        <v>188</v>
      </c>
      <c r="H136" s="150" t="s">
        <v>19</v>
      </c>
      <c r="I136" s="152"/>
      <c r="L136" s="148"/>
      <c r="M136" s="153"/>
      <c r="T136" s="154"/>
      <c r="AT136" s="150" t="s">
        <v>161</v>
      </c>
      <c r="AU136" s="150" t="s">
        <v>157</v>
      </c>
      <c r="AV136" s="12" t="s">
        <v>78</v>
      </c>
      <c r="AW136" s="12" t="s">
        <v>32</v>
      </c>
      <c r="AX136" s="12" t="s">
        <v>71</v>
      </c>
      <c r="AY136" s="150" t="s">
        <v>148</v>
      </c>
    </row>
    <row r="137" spans="2:65" s="12" customFormat="1" ht="10.199999999999999">
      <c r="B137" s="148"/>
      <c r="D137" s="149" t="s">
        <v>161</v>
      </c>
      <c r="E137" s="150" t="s">
        <v>19</v>
      </c>
      <c r="F137" s="151" t="s">
        <v>189</v>
      </c>
      <c r="H137" s="150" t="s">
        <v>19</v>
      </c>
      <c r="I137" s="152"/>
      <c r="L137" s="148"/>
      <c r="M137" s="153"/>
      <c r="T137" s="154"/>
      <c r="AT137" s="150" t="s">
        <v>161</v>
      </c>
      <c r="AU137" s="150" t="s">
        <v>157</v>
      </c>
      <c r="AV137" s="12" t="s">
        <v>78</v>
      </c>
      <c r="AW137" s="12" t="s">
        <v>32</v>
      </c>
      <c r="AX137" s="12" t="s">
        <v>71</v>
      </c>
      <c r="AY137" s="150" t="s">
        <v>148</v>
      </c>
    </row>
    <row r="138" spans="2:65" s="11" customFormat="1" ht="20.85" customHeight="1">
      <c r="B138" s="118"/>
      <c r="D138" s="119" t="s">
        <v>70</v>
      </c>
      <c r="E138" s="128" t="s">
        <v>190</v>
      </c>
      <c r="F138" s="128" t="s">
        <v>191</v>
      </c>
      <c r="I138" s="121"/>
      <c r="J138" s="129">
        <f>BK138</f>
        <v>0</v>
      </c>
      <c r="L138" s="118"/>
      <c r="M138" s="123"/>
      <c r="P138" s="124">
        <f>SUM(P139:P175)</f>
        <v>0</v>
      </c>
      <c r="R138" s="124">
        <f>SUM(R139:R175)</f>
        <v>0</v>
      </c>
      <c r="T138" s="125">
        <f>SUM(T139:T175)</f>
        <v>0</v>
      </c>
      <c r="AR138" s="119" t="s">
        <v>78</v>
      </c>
      <c r="AT138" s="126" t="s">
        <v>70</v>
      </c>
      <c r="AU138" s="126" t="s">
        <v>80</v>
      </c>
      <c r="AY138" s="119" t="s">
        <v>148</v>
      </c>
      <c r="BK138" s="127">
        <f>SUM(BK139:BK175)</f>
        <v>0</v>
      </c>
    </row>
    <row r="139" spans="2:65" s="1" customFormat="1" ht="30" customHeight="1">
      <c r="B139" s="32"/>
      <c r="C139" s="130" t="s">
        <v>156</v>
      </c>
      <c r="D139" s="130" t="s">
        <v>152</v>
      </c>
      <c r="E139" s="131" t="s">
        <v>192</v>
      </c>
      <c r="F139" s="132" t="s">
        <v>193</v>
      </c>
      <c r="G139" s="133" t="s">
        <v>180</v>
      </c>
      <c r="H139" s="134">
        <v>210.78</v>
      </c>
      <c r="I139" s="135"/>
      <c r="J139" s="136">
        <f>ROUND(I139*H139,2)</f>
        <v>0</v>
      </c>
      <c r="K139" s="137"/>
      <c r="L139" s="32"/>
      <c r="M139" s="138" t="s">
        <v>19</v>
      </c>
      <c r="N139" s="139" t="s">
        <v>42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156</v>
      </c>
      <c r="AT139" s="142" t="s">
        <v>152</v>
      </c>
      <c r="AU139" s="142" t="s">
        <v>157</v>
      </c>
      <c r="AY139" s="17" t="s">
        <v>148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78</v>
      </c>
      <c r="BK139" s="143">
        <f>ROUND(I139*H139,2)</f>
        <v>0</v>
      </c>
      <c r="BL139" s="17" t="s">
        <v>156</v>
      </c>
      <c r="BM139" s="142" t="s">
        <v>194</v>
      </c>
    </row>
    <row r="140" spans="2:65" s="1" customFormat="1" ht="10.199999999999999">
      <c r="B140" s="32"/>
      <c r="D140" s="144" t="s">
        <v>159</v>
      </c>
      <c r="F140" s="145" t="s">
        <v>195</v>
      </c>
      <c r="I140" s="146"/>
      <c r="L140" s="32"/>
      <c r="M140" s="147"/>
      <c r="T140" s="53"/>
      <c r="AT140" s="17" t="s">
        <v>159</v>
      </c>
      <c r="AU140" s="17" t="s">
        <v>157</v>
      </c>
    </row>
    <row r="141" spans="2:65" s="12" customFormat="1" ht="10.199999999999999">
      <c r="B141" s="148"/>
      <c r="D141" s="149" t="s">
        <v>161</v>
      </c>
      <c r="E141" s="150" t="s">
        <v>19</v>
      </c>
      <c r="F141" s="151" t="s">
        <v>196</v>
      </c>
      <c r="H141" s="150" t="s">
        <v>19</v>
      </c>
      <c r="I141" s="152"/>
      <c r="L141" s="148"/>
      <c r="M141" s="153"/>
      <c r="T141" s="154"/>
      <c r="AT141" s="150" t="s">
        <v>161</v>
      </c>
      <c r="AU141" s="150" t="s">
        <v>157</v>
      </c>
      <c r="AV141" s="12" t="s">
        <v>78</v>
      </c>
      <c r="AW141" s="12" t="s">
        <v>32</v>
      </c>
      <c r="AX141" s="12" t="s">
        <v>71</v>
      </c>
      <c r="AY141" s="150" t="s">
        <v>148</v>
      </c>
    </row>
    <row r="142" spans="2:65" s="12" customFormat="1" ht="10.199999999999999">
      <c r="B142" s="148"/>
      <c r="D142" s="149" t="s">
        <v>161</v>
      </c>
      <c r="E142" s="150" t="s">
        <v>19</v>
      </c>
      <c r="F142" s="151" t="s">
        <v>163</v>
      </c>
      <c r="H142" s="150" t="s">
        <v>19</v>
      </c>
      <c r="I142" s="152"/>
      <c r="L142" s="148"/>
      <c r="M142" s="153"/>
      <c r="T142" s="154"/>
      <c r="AT142" s="150" t="s">
        <v>161</v>
      </c>
      <c r="AU142" s="150" t="s">
        <v>157</v>
      </c>
      <c r="AV142" s="12" t="s">
        <v>78</v>
      </c>
      <c r="AW142" s="12" t="s">
        <v>32</v>
      </c>
      <c r="AX142" s="12" t="s">
        <v>71</v>
      </c>
      <c r="AY142" s="150" t="s">
        <v>148</v>
      </c>
    </row>
    <row r="143" spans="2:65" s="12" customFormat="1" ht="10.199999999999999">
      <c r="B143" s="148"/>
      <c r="D143" s="149" t="s">
        <v>161</v>
      </c>
      <c r="E143" s="150" t="s">
        <v>19</v>
      </c>
      <c r="F143" s="151" t="s">
        <v>183</v>
      </c>
      <c r="H143" s="150" t="s">
        <v>19</v>
      </c>
      <c r="I143" s="152"/>
      <c r="L143" s="148"/>
      <c r="M143" s="153"/>
      <c r="T143" s="154"/>
      <c r="AT143" s="150" t="s">
        <v>161</v>
      </c>
      <c r="AU143" s="150" t="s">
        <v>157</v>
      </c>
      <c r="AV143" s="12" t="s">
        <v>78</v>
      </c>
      <c r="AW143" s="12" t="s">
        <v>32</v>
      </c>
      <c r="AX143" s="12" t="s">
        <v>71</v>
      </c>
      <c r="AY143" s="150" t="s">
        <v>148</v>
      </c>
    </row>
    <row r="144" spans="2:65" s="13" customFormat="1" ht="10.199999999999999">
      <c r="B144" s="155"/>
      <c r="D144" s="149" t="s">
        <v>161</v>
      </c>
      <c r="E144" s="156" t="s">
        <v>19</v>
      </c>
      <c r="F144" s="157" t="s">
        <v>111</v>
      </c>
      <c r="H144" s="158">
        <v>210.78</v>
      </c>
      <c r="I144" s="159"/>
      <c r="L144" s="155"/>
      <c r="M144" s="160"/>
      <c r="T144" s="161"/>
      <c r="AT144" s="156" t="s">
        <v>161</v>
      </c>
      <c r="AU144" s="156" t="s">
        <v>157</v>
      </c>
      <c r="AV144" s="13" t="s">
        <v>80</v>
      </c>
      <c r="AW144" s="13" t="s">
        <v>32</v>
      </c>
      <c r="AX144" s="13" t="s">
        <v>71</v>
      </c>
      <c r="AY144" s="156" t="s">
        <v>148</v>
      </c>
    </row>
    <row r="145" spans="2:65" s="14" customFormat="1" ht="10.199999999999999">
      <c r="B145" s="162"/>
      <c r="D145" s="149" t="s">
        <v>161</v>
      </c>
      <c r="E145" s="163" t="s">
        <v>19</v>
      </c>
      <c r="F145" s="164" t="s">
        <v>167</v>
      </c>
      <c r="H145" s="165">
        <v>210.78</v>
      </c>
      <c r="I145" s="166"/>
      <c r="L145" s="162"/>
      <c r="M145" s="167"/>
      <c r="T145" s="168"/>
      <c r="AT145" s="163" t="s">
        <v>161</v>
      </c>
      <c r="AU145" s="163" t="s">
        <v>157</v>
      </c>
      <c r="AV145" s="14" t="s">
        <v>157</v>
      </c>
      <c r="AW145" s="14" t="s">
        <v>32</v>
      </c>
      <c r="AX145" s="14" t="s">
        <v>71</v>
      </c>
      <c r="AY145" s="163" t="s">
        <v>148</v>
      </c>
    </row>
    <row r="146" spans="2:65" s="15" customFormat="1" ht="10.199999999999999">
      <c r="B146" s="169"/>
      <c r="D146" s="149" t="s">
        <v>161</v>
      </c>
      <c r="E146" s="170" t="s">
        <v>115</v>
      </c>
      <c r="F146" s="171" t="s">
        <v>168</v>
      </c>
      <c r="H146" s="172">
        <v>210.78</v>
      </c>
      <c r="I146" s="173"/>
      <c r="L146" s="169"/>
      <c r="M146" s="174"/>
      <c r="T146" s="175"/>
      <c r="AT146" s="170" t="s">
        <v>161</v>
      </c>
      <c r="AU146" s="170" t="s">
        <v>157</v>
      </c>
      <c r="AV146" s="15" t="s">
        <v>156</v>
      </c>
      <c r="AW146" s="15" t="s">
        <v>32</v>
      </c>
      <c r="AX146" s="15" t="s">
        <v>78</v>
      </c>
      <c r="AY146" s="170" t="s">
        <v>148</v>
      </c>
    </row>
    <row r="147" spans="2:65" s="1" customFormat="1" ht="30" customHeight="1">
      <c r="B147" s="32"/>
      <c r="C147" s="130" t="s">
        <v>197</v>
      </c>
      <c r="D147" s="130" t="s">
        <v>152</v>
      </c>
      <c r="E147" s="131" t="s">
        <v>198</v>
      </c>
      <c r="F147" s="132" t="s">
        <v>199</v>
      </c>
      <c r="G147" s="133" t="s">
        <v>180</v>
      </c>
      <c r="H147" s="134">
        <v>210.78</v>
      </c>
      <c r="I147" s="135"/>
      <c r="J147" s="136">
        <f>ROUND(I147*H147,2)</f>
        <v>0</v>
      </c>
      <c r="K147" s="137"/>
      <c r="L147" s="32"/>
      <c r="M147" s="138" t="s">
        <v>19</v>
      </c>
      <c r="N147" s="139" t="s">
        <v>42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156</v>
      </c>
      <c r="AT147" s="142" t="s">
        <v>152</v>
      </c>
      <c r="AU147" s="142" t="s">
        <v>157</v>
      </c>
      <c r="AY147" s="17" t="s">
        <v>148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78</v>
      </c>
      <c r="BK147" s="143">
        <f>ROUND(I147*H147,2)</f>
        <v>0</v>
      </c>
      <c r="BL147" s="17" t="s">
        <v>156</v>
      </c>
      <c r="BM147" s="142" t="s">
        <v>200</v>
      </c>
    </row>
    <row r="148" spans="2:65" s="1" customFormat="1" ht="10.199999999999999">
      <c r="B148" s="32"/>
      <c r="D148" s="144" t="s">
        <v>159</v>
      </c>
      <c r="F148" s="145" t="s">
        <v>201</v>
      </c>
      <c r="I148" s="146"/>
      <c r="L148" s="32"/>
      <c r="M148" s="147"/>
      <c r="T148" s="53"/>
      <c r="AT148" s="17" t="s">
        <v>159</v>
      </c>
      <c r="AU148" s="17" t="s">
        <v>157</v>
      </c>
    </row>
    <row r="149" spans="2:65" s="12" customFormat="1" ht="10.199999999999999">
      <c r="B149" s="148"/>
      <c r="D149" s="149" t="s">
        <v>161</v>
      </c>
      <c r="E149" s="150" t="s">
        <v>19</v>
      </c>
      <c r="F149" s="151" t="s">
        <v>202</v>
      </c>
      <c r="H149" s="150" t="s">
        <v>19</v>
      </c>
      <c r="I149" s="152"/>
      <c r="L149" s="148"/>
      <c r="M149" s="153"/>
      <c r="T149" s="154"/>
      <c r="AT149" s="150" t="s">
        <v>161</v>
      </c>
      <c r="AU149" s="150" t="s">
        <v>157</v>
      </c>
      <c r="AV149" s="12" t="s">
        <v>78</v>
      </c>
      <c r="AW149" s="12" t="s">
        <v>32</v>
      </c>
      <c r="AX149" s="12" t="s">
        <v>71</v>
      </c>
      <c r="AY149" s="150" t="s">
        <v>148</v>
      </c>
    </row>
    <row r="150" spans="2:65" s="12" customFormat="1" ht="10.199999999999999">
      <c r="B150" s="148"/>
      <c r="D150" s="149" t="s">
        <v>161</v>
      </c>
      <c r="E150" s="150" t="s">
        <v>19</v>
      </c>
      <c r="F150" s="151" t="s">
        <v>163</v>
      </c>
      <c r="H150" s="150" t="s">
        <v>19</v>
      </c>
      <c r="I150" s="152"/>
      <c r="L150" s="148"/>
      <c r="M150" s="153"/>
      <c r="T150" s="154"/>
      <c r="AT150" s="150" t="s">
        <v>161</v>
      </c>
      <c r="AU150" s="150" t="s">
        <v>157</v>
      </c>
      <c r="AV150" s="12" t="s">
        <v>78</v>
      </c>
      <c r="AW150" s="12" t="s">
        <v>32</v>
      </c>
      <c r="AX150" s="12" t="s">
        <v>71</v>
      </c>
      <c r="AY150" s="150" t="s">
        <v>148</v>
      </c>
    </row>
    <row r="151" spans="2:65" s="12" customFormat="1" ht="10.199999999999999">
      <c r="B151" s="148"/>
      <c r="D151" s="149" t="s">
        <v>161</v>
      </c>
      <c r="E151" s="150" t="s">
        <v>19</v>
      </c>
      <c r="F151" s="151" t="s">
        <v>196</v>
      </c>
      <c r="H151" s="150" t="s">
        <v>19</v>
      </c>
      <c r="I151" s="152"/>
      <c r="L151" s="148"/>
      <c r="M151" s="153"/>
      <c r="T151" s="154"/>
      <c r="AT151" s="150" t="s">
        <v>161</v>
      </c>
      <c r="AU151" s="150" t="s">
        <v>157</v>
      </c>
      <c r="AV151" s="12" t="s">
        <v>78</v>
      </c>
      <c r="AW151" s="12" t="s">
        <v>32</v>
      </c>
      <c r="AX151" s="12" t="s">
        <v>71</v>
      </c>
      <c r="AY151" s="150" t="s">
        <v>148</v>
      </c>
    </row>
    <row r="152" spans="2:65" s="13" customFormat="1" ht="10.199999999999999">
      <c r="B152" s="155"/>
      <c r="D152" s="149" t="s">
        <v>161</v>
      </c>
      <c r="E152" s="156" t="s">
        <v>19</v>
      </c>
      <c r="F152" s="157" t="s">
        <v>115</v>
      </c>
      <c r="H152" s="158">
        <v>210.78</v>
      </c>
      <c r="I152" s="159"/>
      <c r="L152" s="155"/>
      <c r="M152" s="160"/>
      <c r="T152" s="161"/>
      <c r="AT152" s="156" t="s">
        <v>161</v>
      </c>
      <c r="AU152" s="156" t="s">
        <v>157</v>
      </c>
      <c r="AV152" s="13" t="s">
        <v>80</v>
      </c>
      <c r="AW152" s="13" t="s">
        <v>32</v>
      </c>
      <c r="AX152" s="13" t="s">
        <v>71</v>
      </c>
      <c r="AY152" s="156" t="s">
        <v>148</v>
      </c>
    </row>
    <row r="153" spans="2:65" s="14" customFormat="1" ht="10.199999999999999">
      <c r="B153" s="162"/>
      <c r="D153" s="149" t="s">
        <v>161</v>
      </c>
      <c r="E153" s="163" t="s">
        <v>19</v>
      </c>
      <c r="F153" s="164" t="s">
        <v>167</v>
      </c>
      <c r="H153" s="165">
        <v>210.78</v>
      </c>
      <c r="I153" s="166"/>
      <c r="L153" s="162"/>
      <c r="M153" s="167"/>
      <c r="T153" s="168"/>
      <c r="AT153" s="163" t="s">
        <v>161</v>
      </c>
      <c r="AU153" s="163" t="s">
        <v>157</v>
      </c>
      <c r="AV153" s="14" t="s">
        <v>157</v>
      </c>
      <c r="AW153" s="14" t="s">
        <v>32</v>
      </c>
      <c r="AX153" s="14" t="s">
        <v>71</v>
      </c>
      <c r="AY153" s="163" t="s">
        <v>148</v>
      </c>
    </row>
    <row r="154" spans="2:65" s="15" customFormat="1" ht="10.199999999999999">
      <c r="B154" s="169"/>
      <c r="D154" s="149" t="s">
        <v>161</v>
      </c>
      <c r="E154" s="170" t="s">
        <v>116</v>
      </c>
      <c r="F154" s="171" t="s">
        <v>168</v>
      </c>
      <c r="H154" s="172">
        <v>210.78</v>
      </c>
      <c r="I154" s="173"/>
      <c r="L154" s="169"/>
      <c r="M154" s="174"/>
      <c r="T154" s="175"/>
      <c r="AT154" s="170" t="s">
        <v>161</v>
      </c>
      <c r="AU154" s="170" t="s">
        <v>157</v>
      </c>
      <c r="AV154" s="15" t="s">
        <v>156</v>
      </c>
      <c r="AW154" s="15" t="s">
        <v>32</v>
      </c>
      <c r="AX154" s="15" t="s">
        <v>78</v>
      </c>
      <c r="AY154" s="170" t="s">
        <v>148</v>
      </c>
    </row>
    <row r="155" spans="2:65" s="1" customFormat="1" ht="34.799999999999997" customHeight="1">
      <c r="B155" s="32"/>
      <c r="C155" s="130" t="s">
        <v>203</v>
      </c>
      <c r="D155" s="130" t="s">
        <v>152</v>
      </c>
      <c r="E155" s="131" t="s">
        <v>204</v>
      </c>
      <c r="F155" s="132" t="s">
        <v>205</v>
      </c>
      <c r="G155" s="133" t="s">
        <v>180</v>
      </c>
      <c r="H155" s="134">
        <v>4215.6000000000004</v>
      </c>
      <c r="I155" s="135"/>
      <c r="J155" s="136">
        <f>ROUND(I155*H155,2)</f>
        <v>0</v>
      </c>
      <c r="K155" s="137"/>
      <c r="L155" s="32"/>
      <c r="M155" s="138" t="s">
        <v>19</v>
      </c>
      <c r="N155" s="139" t="s">
        <v>42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156</v>
      </c>
      <c r="AT155" s="142" t="s">
        <v>152</v>
      </c>
      <c r="AU155" s="142" t="s">
        <v>157</v>
      </c>
      <c r="AY155" s="17" t="s">
        <v>148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78</v>
      </c>
      <c r="BK155" s="143">
        <f>ROUND(I155*H155,2)</f>
        <v>0</v>
      </c>
      <c r="BL155" s="17" t="s">
        <v>156</v>
      </c>
      <c r="BM155" s="142" t="s">
        <v>206</v>
      </c>
    </row>
    <row r="156" spans="2:65" s="1" customFormat="1" ht="10.199999999999999">
      <c r="B156" s="32"/>
      <c r="D156" s="144" t="s">
        <v>159</v>
      </c>
      <c r="F156" s="145" t="s">
        <v>207</v>
      </c>
      <c r="I156" s="146"/>
      <c r="L156" s="32"/>
      <c r="M156" s="147"/>
      <c r="T156" s="53"/>
      <c r="AT156" s="17" t="s">
        <v>159</v>
      </c>
      <c r="AU156" s="17" t="s">
        <v>157</v>
      </c>
    </row>
    <row r="157" spans="2:65" s="12" customFormat="1" ht="10.199999999999999">
      <c r="B157" s="148"/>
      <c r="D157" s="149" t="s">
        <v>161</v>
      </c>
      <c r="E157" s="150" t="s">
        <v>19</v>
      </c>
      <c r="F157" s="151" t="s">
        <v>208</v>
      </c>
      <c r="H157" s="150" t="s">
        <v>19</v>
      </c>
      <c r="I157" s="152"/>
      <c r="L157" s="148"/>
      <c r="M157" s="153"/>
      <c r="T157" s="154"/>
      <c r="AT157" s="150" t="s">
        <v>161</v>
      </c>
      <c r="AU157" s="150" t="s">
        <v>157</v>
      </c>
      <c r="AV157" s="12" t="s">
        <v>78</v>
      </c>
      <c r="AW157" s="12" t="s">
        <v>32</v>
      </c>
      <c r="AX157" s="12" t="s">
        <v>71</v>
      </c>
      <c r="AY157" s="150" t="s">
        <v>148</v>
      </c>
    </row>
    <row r="158" spans="2:65" s="12" customFormat="1" ht="10.199999999999999">
      <c r="B158" s="148"/>
      <c r="D158" s="149" t="s">
        <v>161</v>
      </c>
      <c r="E158" s="150" t="s">
        <v>19</v>
      </c>
      <c r="F158" s="151" t="s">
        <v>209</v>
      </c>
      <c r="H158" s="150" t="s">
        <v>19</v>
      </c>
      <c r="I158" s="152"/>
      <c r="L158" s="148"/>
      <c r="M158" s="153"/>
      <c r="T158" s="154"/>
      <c r="AT158" s="150" t="s">
        <v>161</v>
      </c>
      <c r="AU158" s="150" t="s">
        <v>157</v>
      </c>
      <c r="AV158" s="12" t="s">
        <v>78</v>
      </c>
      <c r="AW158" s="12" t="s">
        <v>32</v>
      </c>
      <c r="AX158" s="12" t="s">
        <v>71</v>
      </c>
      <c r="AY158" s="150" t="s">
        <v>148</v>
      </c>
    </row>
    <row r="159" spans="2:65" s="12" customFormat="1" ht="10.199999999999999">
      <c r="B159" s="148"/>
      <c r="D159" s="149" t="s">
        <v>161</v>
      </c>
      <c r="E159" s="150" t="s">
        <v>19</v>
      </c>
      <c r="F159" s="151" t="s">
        <v>163</v>
      </c>
      <c r="H159" s="150" t="s">
        <v>19</v>
      </c>
      <c r="I159" s="152"/>
      <c r="L159" s="148"/>
      <c r="M159" s="153"/>
      <c r="T159" s="154"/>
      <c r="AT159" s="150" t="s">
        <v>161</v>
      </c>
      <c r="AU159" s="150" t="s">
        <v>157</v>
      </c>
      <c r="AV159" s="12" t="s">
        <v>78</v>
      </c>
      <c r="AW159" s="12" t="s">
        <v>32</v>
      </c>
      <c r="AX159" s="12" t="s">
        <v>71</v>
      </c>
      <c r="AY159" s="150" t="s">
        <v>148</v>
      </c>
    </row>
    <row r="160" spans="2:65" s="12" customFormat="1" ht="10.199999999999999">
      <c r="B160" s="148"/>
      <c r="D160" s="149" t="s">
        <v>161</v>
      </c>
      <c r="E160" s="150" t="s">
        <v>19</v>
      </c>
      <c r="F160" s="151" t="s">
        <v>202</v>
      </c>
      <c r="H160" s="150" t="s">
        <v>19</v>
      </c>
      <c r="I160" s="152"/>
      <c r="L160" s="148"/>
      <c r="M160" s="153"/>
      <c r="T160" s="154"/>
      <c r="AT160" s="150" t="s">
        <v>161</v>
      </c>
      <c r="AU160" s="150" t="s">
        <v>157</v>
      </c>
      <c r="AV160" s="12" t="s">
        <v>78</v>
      </c>
      <c r="AW160" s="12" t="s">
        <v>32</v>
      </c>
      <c r="AX160" s="12" t="s">
        <v>71</v>
      </c>
      <c r="AY160" s="150" t="s">
        <v>148</v>
      </c>
    </row>
    <row r="161" spans="2:65" s="13" customFormat="1" ht="10.199999999999999">
      <c r="B161" s="155"/>
      <c r="D161" s="149" t="s">
        <v>161</v>
      </c>
      <c r="E161" s="156" t="s">
        <v>19</v>
      </c>
      <c r="F161" s="157" t="s">
        <v>210</v>
      </c>
      <c r="H161" s="158">
        <v>4215.6000000000004</v>
      </c>
      <c r="I161" s="159"/>
      <c r="L161" s="155"/>
      <c r="M161" s="160"/>
      <c r="T161" s="161"/>
      <c r="AT161" s="156" t="s">
        <v>161</v>
      </c>
      <c r="AU161" s="156" t="s">
        <v>157</v>
      </c>
      <c r="AV161" s="13" t="s">
        <v>80</v>
      </c>
      <c r="AW161" s="13" t="s">
        <v>32</v>
      </c>
      <c r="AX161" s="13" t="s">
        <v>71</v>
      </c>
      <c r="AY161" s="156" t="s">
        <v>148</v>
      </c>
    </row>
    <row r="162" spans="2:65" s="14" customFormat="1" ht="10.199999999999999">
      <c r="B162" s="162"/>
      <c r="D162" s="149" t="s">
        <v>161</v>
      </c>
      <c r="E162" s="163" t="s">
        <v>19</v>
      </c>
      <c r="F162" s="164" t="s">
        <v>167</v>
      </c>
      <c r="H162" s="165">
        <v>4215.6000000000004</v>
      </c>
      <c r="I162" s="166"/>
      <c r="L162" s="162"/>
      <c r="M162" s="167"/>
      <c r="T162" s="168"/>
      <c r="AT162" s="163" t="s">
        <v>161</v>
      </c>
      <c r="AU162" s="163" t="s">
        <v>157</v>
      </c>
      <c r="AV162" s="14" t="s">
        <v>157</v>
      </c>
      <c r="AW162" s="14" t="s">
        <v>32</v>
      </c>
      <c r="AX162" s="14" t="s">
        <v>71</v>
      </c>
      <c r="AY162" s="163" t="s">
        <v>148</v>
      </c>
    </row>
    <row r="163" spans="2:65" s="15" customFormat="1" ht="10.199999999999999">
      <c r="B163" s="169"/>
      <c r="D163" s="149" t="s">
        <v>161</v>
      </c>
      <c r="E163" s="170" t="s">
        <v>19</v>
      </c>
      <c r="F163" s="171" t="s">
        <v>168</v>
      </c>
      <c r="H163" s="172">
        <v>4215.6000000000004</v>
      </c>
      <c r="I163" s="173"/>
      <c r="L163" s="169"/>
      <c r="M163" s="174"/>
      <c r="T163" s="175"/>
      <c r="AT163" s="170" t="s">
        <v>161</v>
      </c>
      <c r="AU163" s="170" t="s">
        <v>157</v>
      </c>
      <c r="AV163" s="15" t="s">
        <v>156</v>
      </c>
      <c r="AW163" s="15" t="s">
        <v>32</v>
      </c>
      <c r="AX163" s="15" t="s">
        <v>78</v>
      </c>
      <c r="AY163" s="170" t="s">
        <v>148</v>
      </c>
    </row>
    <row r="164" spans="2:65" s="1" customFormat="1" ht="22.2" customHeight="1">
      <c r="B164" s="32"/>
      <c r="C164" s="130" t="s">
        <v>211</v>
      </c>
      <c r="D164" s="130" t="s">
        <v>152</v>
      </c>
      <c r="E164" s="131" t="s">
        <v>212</v>
      </c>
      <c r="F164" s="132" t="s">
        <v>213</v>
      </c>
      <c r="G164" s="133" t="s">
        <v>180</v>
      </c>
      <c r="H164" s="134">
        <v>421.56</v>
      </c>
      <c r="I164" s="135"/>
      <c r="J164" s="136">
        <f>ROUND(I164*H164,2)</f>
        <v>0</v>
      </c>
      <c r="K164" s="137"/>
      <c r="L164" s="32"/>
      <c r="M164" s="138" t="s">
        <v>19</v>
      </c>
      <c r="N164" s="139" t="s">
        <v>42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156</v>
      </c>
      <c r="AT164" s="142" t="s">
        <v>152</v>
      </c>
      <c r="AU164" s="142" t="s">
        <v>157</v>
      </c>
      <c r="AY164" s="17" t="s">
        <v>148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7" t="s">
        <v>78</v>
      </c>
      <c r="BK164" s="143">
        <f>ROUND(I164*H164,2)</f>
        <v>0</v>
      </c>
      <c r="BL164" s="17" t="s">
        <v>156</v>
      </c>
      <c r="BM164" s="142" t="s">
        <v>214</v>
      </c>
    </row>
    <row r="165" spans="2:65" s="1" customFormat="1" ht="10.199999999999999">
      <c r="B165" s="32"/>
      <c r="D165" s="144" t="s">
        <v>159</v>
      </c>
      <c r="F165" s="145" t="s">
        <v>215</v>
      </c>
      <c r="I165" s="146"/>
      <c r="L165" s="32"/>
      <c r="M165" s="147"/>
      <c r="T165" s="53"/>
      <c r="AT165" s="17" t="s">
        <v>159</v>
      </c>
      <c r="AU165" s="17" t="s">
        <v>157</v>
      </c>
    </row>
    <row r="166" spans="2:65" s="12" customFormat="1" ht="10.199999999999999">
      <c r="B166" s="148"/>
      <c r="D166" s="149" t="s">
        <v>161</v>
      </c>
      <c r="E166" s="150" t="s">
        <v>19</v>
      </c>
      <c r="F166" s="151" t="s">
        <v>216</v>
      </c>
      <c r="H166" s="150" t="s">
        <v>19</v>
      </c>
      <c r="I166" s="152"/>
      <c r="L166" s="148"/>
      <c r="M166" s="153"/>
      <c r="T166" s="154"/>
      <c r="AT166" s="150" t="s">
        <v>161</v>
      </c>
      <c r="AU166" s="150" t="s">
        <v>157</v>
      </c>
      <c r="AV166" s="12" t="s">
        <v>78</v>
      </c>
      <c r="AW166" s="12" t="s">
        <v>32</v>
      </c>
      <c r="AX166" s="12" t="s">
        <v>71</v>
      </c>
      <c r="AY166" s="150" t="s">
        <v>148</v>
      </c>
    </row>
    <row r="167" spans="2:65" s="12" customFormat="1" ht="10.199999999999999">
      <c r="B167" s="148"/>
      <c r="D167" s="149" t="s">
        <v>161</v>
      </c>
      <c r="E167" s="150" t="s">
        <v>19</v>
      </c>
      <c r="F167" s="151" t="s">
        <v>163</v>
      </c>
      <c r="H167" s="150" t="s">
        <v>19</v>
      </c>
      <c r="I167" s="152"/>
      <c r="L167" s="148"/>
      <c r="M167" s="153"/>
      <c r="T167" s="154"/>
      <c r="AT167" s="150" t="s">
        <v>161</v>
      </c>
      <c r="AU167" s="150" t="s">
        <v>157</v>
      </c>
      <c r="AV167" s="12" t="s">
        <v>78</v>
      </c>
      <c r="AW167" s="12" t="s">
        <v>32</v>
      </c>
      <c r="AX167" s="12" t="s">
        <v>71</v>
      </c>
      <c r="AY167" s="150" t="s">
        <v>148</v>
      </c>
    </row>
    <row r="168" spans="2:65" s="12" customFormat="1" ht="10.199999999999999">
      <c r="B168" s="148"/>
      <c r="D168" s="149" t="s">
        <v>161</v>
      </c>
      <c r="E168" s="150" t="s">
        <v>19</v>
      </c>
      <c r="F168" s="151" t="s">
        <v>196</v>
      </c>
      <c r="H168" s="150" t="s">
        <v>19</v>
      </c>
      <c r="I168" s="152"/>
      <c r="L168" s="148"/>
      <c r="M168" s="153"/>
      <c r="T168" s="154"/>
      <c r="AT168" s="150" t="s">
        <v>161</v>
      </c>
      <c r="AU168" s="150" t="s">
        <v>157</v>
      </c>
      <c r="AV168" s="12" t="s">
        <v>78</v>
      </c>
      <c r="AW168" s="12" t="s">
        <v>32</v>
      </c>
      <c r="AX168" s="12" t="s">
        <v>71</v>
      </c>
      <c r="AY168" s="150" t="s">
        <v>148</v>
      </c>
    </row>
    <row r="169" spans="2:65" s="13" customFormat="1" ht="10.199999999999999">
      <c r="B169" s="155"/>
      <c r="D169" s="149" t="s">
        <v>161</v>
      </c>
      <c r="E169" s="156" t="s">
        <v>19</v>
      </c>
      <c r="F169" s="157" t="s">
        <v>115</v>
      </c>
      <c r="H169" s="158">
        <v>210.78</v>
      </c>
      <c r="I169" s="159"/>
      <c r="L169" s="155"/>
      <c r="M169" s="160"/>
      <c r="T169" s="161"/>
      <c r="AT169" s="156" t="s">
        <v>161</v>
      </c>
      <c r="AU169" s="156" t="s">
        <v>157</v>
      </c>
      <c r="AV169" s="13" t="s">
        <v>80</v>
      </c>
      <c r="AW169" s="13" t="s">
        <v>32</v>
      </c>
      <c r="AX169" s="13" t="s">
        <v>71</v>
      </c>
      <c r="AY169" s="156" t="s">
        <v>148</v>
      </c>
    </row>
    <row r="170" spans="2:65" s="14" customFormat="1" ht="10.199999999999999">
      <c r="B170" s="162"/>
      <c r="D170" s="149" t="s">
        <v>161</v>
      </c>
      <c r="E170" s="163" t="s">
        <v>19</v>
      </c>
      <c r="F170" s="164" t="s">
        <v>167</v>
      </c>
      <c r="H170" s="165">
        <v>210.78</v>
      </c>
      <c r="I170" s="166"/>
      <c r="L170" s="162"/>
      <c r="M170" s="167"/>
      <c r="T170" s="168"/>
      <c r="AT170" s="163" t="s">
        <v>161</v>
      </c>
      <c r="AU170" s="163" t="s">
        <v>157</v>
      </c>
      <c r="AV170" s="14" t="s">
        <v>157</v>
      </c>
      <c r="AW170" s="14" t="s">
        <v>32</v>
      </c>
      <c r="AX170" s="14" t="s">
        <v>71</v>
      </c>
      <c r="AY170" s="163" t="s">
        <v>148</v>
      </c>
    </row>
    <row r="171" spans="2:65" s="12" customFormat="1" ht="10.199999999999999">
      <c r="B171" s="148"/>
      <c r="D171" s="149" t="s">
        <v>161</v>
      </c>
      <c r="E171" s="150" t="s">
        <v>19</v>
      </c>
      <c r="F171" s="151" t="s">
        <v>163</v>
      </c>
      <c r="H171" s="150" t="s">
        <v>19</v>
      </c>
      <c r="I171" s="152"/>
      <c r="L171" s="148"/>
      <c r="M171" s="153"/>
      <c r="T171" s="154"/>
      <c r="AT171" s="150" t="s">
        <v>161</v>
      </c>
      <c r="AU171" s="150" t="s">
        <v>157</v>
      </c>
      <c r="AV171" s="12" t="s">
        <v>78</v>
      </c>
      <c r="AW171" s="12" t="s">
        <v>32</v>
      </c>
      <c r="AX171" s="12" t="s">
        <v>71</v>
      </c>
      <c r="AY171" s="150" t="s">
        <v>148</v>
      </c>
    </row>
    <row r="172" spans="2:65" s="12" customFormat="1" ht="10.199999999999999">
      <c r="B172" s="148"/>
      <c r="D172" s="149" t="s">
        <v>161</v>
      </c>
      <c r="E172" s="150" t="s">
        <v>19</v>
      </c>
      <c r="F172" s="151" t="s">
        <v>202</v>
      </c>
      <c r="H172" s="150" t="s">
        <v>19</v>
      </c>
      <c r="I172" s="152"/>
      <c r="L172" s="148"/>
      <c r="M172" s="153"/>
      <c r="T172" s="154"/>
      <c r="AT172" s="150" t="s">
        <v>161</v>
      </c>
      <c r="AU172" s="150" t="s">
        <v>157</v>
      </c>
      <c r="AV172" s="12" t="s">
        <v>78</v>
      </c>
      <c r="AW172" s="12" t="s">
        <v>32</v>
      </c>
      <c r="AX172" s="12" t="s">
        <v>71</v>
      </c>
      <c r="AY172" s="150" t="s">
        <v>148</v>
      </c>
    </row>
    <row r="173" spans="2:65" s="13" customFormat="1" ht="10.199999999999999">
      <c r="B173" s="155"/>
      <c r="D173" s="149" t="s">
        <v>161</v>
      </c>
      <c r="E173" s="156" t="s">
        <v>19</v>
      </c>
      <c r="F173" s="157" t="s">
        <v>116</v>
      </c>
      <c r="H173" s="158">
        <v>210.78</v>
      </c>
      <c r="I173" s="159"/>
      <c r="L173" s="155"/>
      <c r="M173" s="160"/>
      <c r="T173" s="161"/>
      <c r="AT173" s="156" t="s">
        <v>161</v>
      </c>
      <c r="AU173" s="156" t="s">
        <v>157</v>
      </c>
      <c r="AV173" s="13" t="s">
        <v>80</v>
      </c>
      <c r="AW173" s="13" t="s">
        <v>32</v>
      </c>
      <c r="AX173" s="13" t="s">
        <v>71</v>
      </c>
      <c r="AY173" s="156" t="s">
        <v>148</v>
      </c>
    </row>
    <row r="174" spans="2:65" s="14" customFormat="1" ht="10.199999999999999">
      <c r="B174" s="162"/>
      <c r="D174" s="149" t="s">
        <v>161</v>
      </c>
      <c r="E174" s="163" t="s">
        <v>19</v>
      </c>
      <c r="F174" s="164" t="s">
        <v>167</v>
      </c>
      <c r="H174" s="165">
        <v>210.78</v>
      </c>
      <c r="I174" s="166"/>
      <c r="L174" s="162"/>
      <c r="M174" s="167"/>
      <c r="T174" s="168"/>
      <c r="AT174" s="163" t="s">
        <v>161</v>
      </c>
      <c r="AU174" s="163" t="s">
        <v>157</v>
      </c>
      <c r="AV174" s="14" t="s">
        <v>157</v>
      </c>
      <c r="AW174" s="14" t="s">
        <v>32</v>
      </c>
      <c r="AX174" s="14" t="s">
        <v>71</v>
      </c>
      <c r="AY174" s="163" t="s">
        <v>148</v>
      </c>
    </row>
    <row r="175" spans="2:65" s="15" customFormat="1" ht="10.199999999999999">
      <c r="B175" s="169"/>
      <c r="D175" s="149" t="s">
        <v>161</v>
      </c>
      <c r="E175" s="170" t="s">
        <v>19</v>
      </c>
      <c r="F175" s="171" t="s">
        <v>168</v>
      </c>
      <c r="H175" s="172">
        <v>421.56</v>
      </c>
      <c r="I175" s="173"/>
      <c r="L175" s="169"/>
      <c r="M175" s="174"/>
      <c r="T175" s="175"/>
      <c r="AT175" s="170" t="s">
        <v>161</v>
      </c>
      <c r="AU175" s="170" t="s">
        <v>157</v>
      </c>
      <c r="AV175" s="15" t="s">
        <v>156</v>
      </c>
      <c r="AW175" s="15" t="s">
        <v>32</v>
      </c>
      <c r="AX175" s="15" t="s">
        <v>78</v>
      </c>
      <c r="AY175" s="170" t="s">
        <v>148</v>
      </c>
    </row>
    <row r="176" spans="2:65" s="11" customFormat="1" ht="20.85" customHeight="1">
      <c r="B176" s="118"/>
      <c r="D176" s="119" t="s">
        <v>70</v>
      </c>
      <c r="E176" s="128" t="s">
        <v>217</v>
      </c>
      <c r="F176" s="128" t="s">
        <v>218</v>
      </c>
      <c r="I176" s="121"/>
      <c r="J176" s="129">
        <f>BK176</f>
        <v>0</v>
      </c>
      <c r="L176" s="118"/>
      <c r="M176" s="123"/>
      <c r="P176" s="124">
        <f>SUM(P177:P207)</f>
        <v>0</v>
      </c>
      <c r="R176" s="124">
        <f>SUM(R177:R207)</f>
        <v>216</v>
      </c>
      <c r="T176" s="125">
        <f>SUM(T177:T207)</f>
        <v>0</v>
      </c>
      <c r="AR176" s="119" t="s">
        <v>78</v>
      </c>
      <c r="AT176" s="126" t="s">
        <v>70</v>
      </c>
      <c r="AU176" s="126" t="s">
        <v>80</v>
      </c>
      <c r="AY176" s="119" t="s">
        <v>148</v>
      </c>
      <c r="BK176" s="127">
        <f>SUM(BK177:BK207)</f>
        <v>0</v>
      </c>
    </row>
    <row r="177" spans="2:65" s="1" customFormat="1" ht="22.2" customHeight="1">
      <c r="B177" s="32"/>
      <c r="C177" s="130" t="s">
        <v>219</v>
      </c>
      <c r="D177" s="130" t="s">
        <v>152</v>
      </c>
      <c r="E177" s="131" t="s">
        <v>220</v>
      </c>
      <c r="F177" s="132" t="s">
        <v>221</v>
      </c>
      <c r="G177" s="133" t="s">
        <v>222</v>
      </c>
      <c r="H177" s="134">
        <v>379.404</v>
      </c>
      <c r="I177" s="135"/>
      <c r="J177" s="136">
        <f>ROUND(I177*H177,2)</f>
        <v>0</v>
      </c>
      <c r="K177" s="137"/>
      <c r="L177" s="32"/>
      <c r="M177" s="138" t="s">
        <v>19</v>
      </c>
      <c r="N177" s="139" t="s">
        <v>42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156</v>
      </c>
      <c r="AT177" s="142" t="s">
        <v>152</v>
      </c>
      <c r="AU177" s="142" t="s">
        <v>157</v>
      </c>
      <c r="AY177" s="17" t="s">
        <v>148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7" t="s">
        <v>78</v>
      </c>
      <c r="BK177" s="143">
        <f>ROUND(I177*H177,2)</f>
        <v>0</v>
      </c>
      <c r="BL177" s="17" t="s">
        <v>156</v>
      </c>
      <c r="BM177" s="142" t="s">
        <v>223</v>
      </c>
    </row>
    <row r="178" spans="2:65" s="1" customFormat="1" ht="10.199999999999999">
      <c r="B178" s="32"/>
      <c r="D178" s="144" t="s">
        <v>159</v>
      </c>
      <c r="F178" s="145" t="s">
        <v>224</v>
      </c>
      <c r="I178" s="146"/>
      <c r="L178" s="32"/>
      <c r="M178" s="147"/>
      <c r="T178" s="53"/>
      <c r="AT178" s="17" t="s">
        <v>159</v>
      </c>
      <c r="AU178" s="17" t="s">
        <v>157</v>
      </c>
    </row>
    <row r="179" spans="2:65" s="12" customFormat="1" ht="10.199999999999999">
      <c r="B179" s="148"/>
      <c r="D179" s="149" t="s">
        <v>161</v>
      </c>
      <c r="E179" s="150" t="s">
        <v>19</v>
      </c>
      <c r="F179" s="151" t="s">
        <v>225</v>
      </c>
      <c r="H179" s="150" t="s">
        <v>19</v>
      </c>
      <c r="I179" s="152"/>
      <c r="L179" s="148"/>
      <c r="M179" s="153"/>
      <c r="T179" s="154"/>
      <c r="AT179" s="150" t="s">
        <v>161</v>
      </c>
      <c r="AU179" s="150" t="s">
        <v>157</v>
      </c>
      <c r="AV179" s="12" t="s">
        <v>78</v>
      </c>
      <c r="AW179" s="12" t="s">
        <v>32</v>
      </c>
      <c r="AX179" s="12" t="s">
        <v>71</v>
      </c>
      <c r="AY179" s="150" t="s">
        <v>148</v>
      </c>
    </row>
    <row r="180" spans="2:65" s="12" customFormat="1" ht="10.199999999999999">
      <c r="B180" s="148"/>
      <c r="D180" s="149" t="s">
        <v>161</v>
      </c>
      <c r="E180" s="150" t="s">
        <v>19</v>
      </c>
      <c r="F180" s="151" t="s">
        <v>226</v>
      </c>
      <c r="H180" s="150" t="s">
        <v>19</v>
      </c>
      <c r="I180" s="152"/>
      <c r="L180" s="148"/>
      <c r="M180" s="153"/>
      <c r="T180" s="154"/>
      <c r="AT180" s="150" t="s">
        <v>161</v>
      </c>
      <c r="AU180" s="150" t="s">
        <v>157</v>
      </c>
      <c r="AV180" s="12" t="s">
        <v>78</v>
      </c>
      <c r="AW180" s="12" t="s">
        <v>32</v>
      </c>
      <c r="AX180" s="12" t="s">
        <v>71</v>
      </c>
      <c r="AY180" s="150" t="s">
        <v>148</v>
      </c>
    </row>
    <row r="181" spans="2:65" s="12" customFormat="1" ht="10.199999999999999">
      <c r="B181" s="148"/>
      <c r="D181" s="149" t="s">
        <v>161</v>
      </c>
      <c r="E181" s="150" t="s">
        <v>19</v>
      </c>
      <c r="F181" s="151" t="s">
        <v>163</v>
      </c>
      <c r="H181" s="150" t="s">
        <v>19</v>
      </c>
      <c r="I181" s="152"/>
      <c r="L181" s="148"/>
      <c r="M181" s="153"/>
      <c r="T181" s="154"/>
      <c r="AT181" s="150" t="s">
        <v>161</v>
      </c>
      <c r="AU181" s="150" t="s">
        <v>157</v>
      </c>
      <c r="AV181" s="12" t="s">
        <v>78</v>
      </c>
      <c r="AW181" s="12" t="s">
        <v>32</v>
      </c>
      <c r="AX181" s="12" t="s">
        <v>71</v>
      </c>
      <c r="AY181" s="150" t="s">
        <v>148</v>
      </c>
    </row>
    <row r="182" spans="2:65" s="12" customFormat="1" ht="10.199999999999999">
      <c r="B182" s="148"/>
      <c r="D182" s="149" t="s">
        <v>161</v>
      </c>
      <c r="E182" s="150" t="s">
        <v>19</v>
      </c>
      <c r="F182" s="151" t="s">
        <v>202</v>
      </c>
      <c r="H182" s="150" t="s">
        <v>19</v>
      </c>
      <c r="I182" s="152"/>
      <c r="L182" s="148"/>
      <c r="M182" s="153"/>
      <c r="T182" s="154"/>
      <c r="AT182" s="150" t="s">
        <v>161</v>
      </c>
      <c r="AU182" s="150" t="s">
        <v>157</v>
      </c>
      <c r="AV182" s="12" t="s">
        <v>78</v>
      </c>
      <c r="AW182" s="12" t="s">
        <v>32</v>
      </c>
      <c r="AX182" s="12" t="s">
        <v>71</v>
      </c>
      <c r="AY182" s="150" t="s">
        <v>148</v>
      </c>
    </row>
    <row r="183" spans="2:65" s="13" customFormat="1" ht="10.199999999999999">
      <c r="B183" s="155"/>
      <c r="D183" s="149" t="s">
        <v>161</v>
      </c>
      <c r="E183" s="156" t="s">
        <v>19</v>
      </c>
      <c r="F183" s="157" t="s">
        <v>227</v>
      </c>
      <c r="H183" s="158">
        <v>379.404</v>
      </c>
      <c r="I183" s="159"/>
      <c r="L183" s="155"/>
      <c r="M183" s="160"/>
      <c r="T183" s="161"/>
      <c r="AT183" s="156" t="s">
        <v>161</v>
      </c>
      <c r="AU183" s="156" t="s">
        <v>157</v>
      </c>
      <c r="AV183" s="13" t="s">
        <v>80</v>
      </c>
      <c r="AW183" s="13" t="s">
        <v>32</v>
      </c>
      <c r="AX183" s="13" t="s">
        <v>71</v>
      </c>
      <c r="AY183" s="156" t="s">
        <v>148</v>
      </c>
    </row>
    <row r="184" spans="2:65" s="14" customFormat="1" ht="10.199999999999999">
      <c r="B184" s="162"/>
      <c r="D184" s="149" t="s">
        <v>161</v>
      </c>
      <c r="E184" s="163" t="s">
        <v>19</v>
      </c>
      <c r="F184" s="164" t="s">
        <v>167</v>
      </c>
      <c r="H184" s="165">
        <v>379.404</v>
      </c>
      <c r="I184" s="166"/>
      <c r="L184" s="162"/>
      <c r="M184" s="167"/>
      <c r="T184" s="168"/>
      <c r="AT184" s="163" t="s">
        <v>161</v>
      </c>
      <c r="AU184" s="163" t="s">
        <v>157</v>
      </c>
      <c r="AV184" s="14" t="s">
        <v>157</v>
      </c>
      <c r="AW184" s="14" t="s">
        <v>32</v>
      </c>
      <c r="AX184" s="14" t="s">
        <v>71</v>
      </c>
      <c r="AY184" s="163" t="s">
        <v>148</v>
      </c>
    </row>
    <row r="185" spans="2:65" s="15" customFormat="1" ht="10.199999999999999">
      <c r="B185" s="169"/>
      <c r="D185" s="149" t="s">
        <v>161</v>
      </c>
      <c r="E185" s="170" t="s">
        <v>19</v>
      </c>
      <c r="F185" s="171" t="s">
        <v>168</v>
      </c>
      <c r="H185" s="172">
        <v>379.404</v>
      </c>
      <c r="I185" s="173"/>
      <c r="L185" s="169"/>
      <c r="M185" s="174"/>
      <c r="T185" s="175"/>
      <c r="AT185" s="170" t="s">
        <v>161</v>
      </c>
      <c r="AU185" s="170" t="s">
        <v>157</v>
      </c>
      <c r="AV185" s="15" t="s">
        <v>156</v>
      </c>
      <c r="AW185" s="15" t="s">
        <v>32</v>
      </c>
      <c r="AX185" s="15" t="s">
        <v>78</v>
      </c>
      <c r="AY185" s="170" t="s">
        <v>148</v>
      </c>
    </row>
    <row r="186" spans="2:65" s="1" customFormat="1" ht="22.2" customHeight="1">
      <c r="B186" s="32"/>
      <c r="C186" s="130" t="s">
        <v>228</v>
      </c>
      <c r="D186" s="130" t="s">
        <v>152</v>
      </c>
      <c r="E186" s="131" t="s">
        <v>229</v>
      </c>
      <c r="F186" s="132" t="s">
        <v>230</v>
      </c>
      <c r="G186" s="133" t="s">
        <v>180</v>
      </c>
      <c r="H186" s="134">
        <v>120</v>
      </c>
      <c r="I186" s="135"/>
      <c r="J186" s="136">
        <f>ROUND(I186*H186,2)</f>
        <v>0</v>
      </c>
      <c r="K186" s="137"/>
      <c r="L186" s="32"/>
      <c r="M186" s="138" t="s">
        <v>19</v>
      </c>
      <c r="N186" s="139" t="s">
        <v>42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156</v>
      </c>
      <c r="AT186" s="142" t="s">
        <v>152</v>
      </c>
      <c r="AU186" s="142" t="s">
        <v>157</v>
      </c>
      <c r="AY186" s="17" t="s">
        <v>148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7" t="s">
        <v>78</v>
      </c>
      <c r="BK186" s="143">
        <f>ROUND(I186*H186,2)</f>
        <v>0</v>
      </c>
      <c r="BL186" s="17" t="s">
        <v>156</v>
      </c>
      <c r="BM186" s="142" t="s">
        <v>231</v>
      </c>
    </row>
    <row r="187" spans="2:65" s="1" customFormat="1" ht="10.199999999999999">
      <c r="B187" s="32"/>
      <c r="D187" s="144" t="s">
        <v>159</v>
      </c>
      <c r="F187" s="145" t="s">
        <v>232</v>
      </c>
      <c r="I187" s="146"/>
      <c r="L187" s="32"/>
      <c r="M187" s="147"/>
      <c r="T187" s="53"/>
      <c r="AT187" s="17" t="s">
        <v>159</v>
      </c>
      <c r="AU187" s="17" t="s">
        <v>157</v>
      </c>
    </row>
    <row r="188" spans="2:65" s="12" customFormat="1" ht="10.199999999999999">
      <c r="B188" s="148"/>
      <c r="D188" s="149" t="s">
        <v>161</v>
      </c>
      <c r="E188" s="150" t="s">
        <v>19</v>
      </c>
      <c r="F188" s="151" t="s">
        <v>233</v>
      </c>
      <c r="H188" s="150" t="s">
        <v>19</v>
      </c>
      <c r="I188" s="152"/>
      <c r="L188" s="148"/>
      <c r="M188" s="153"/>
      <c r="T188" s="154"/>
      <c r="AT188" s="150" t="s">
        <v>161</v>
      </c>
      <c r="AU188" s="150" t="s">
        <v>157</v>
      </c>
      <c r="AV188" s="12" t="s">
        <v>78</v>
      </c>
      <c r="AW188" s="12" t="s">
        <v>32</v>
      </c>
      <c r="AX188" s="12" t="s">
        <v>71</v>
      </c>
      <c r="AY188" s="150" t="s">
        <v>148</v>
      </c>
    </row>
    <row r="189" spans="2:65" s="12" customFormat="1" ht="10.199999999999999">
      <c r="B189" s="148"/>
      <c r="D189" s="149" t="s">
        <v>161</v>
      </c>
      <c r="E189" s="150" t="s">
        <v>19</v>
      </c>
      <c r="F189" s="151" t="s">
        <v>163</v>
      </c>
      <c r="H189" s="150" t="s">
        <v>19</v>
      </c>
      <c r="I189" s="152"/>
      <c r="L189" s="148"/>
      <c r="M189" s="153"/>
      <c r="T189" s="154"/>
      <c r="AT189" s="150" t="s">
        <v>161</v>
      </c>
      <c r="AU189" s="150" t="s">
        <v>157</v>
      </c>
      <c r="AV189" s="12" t="s">
        <v>78</v>
      </c>
      <c r="AW189" s="12" t="s">
        <v>32</v>
      </c>
      <c r="AX189" s="12" t="s">
        <v>71</v>
      </c>
      <c r="AY189" s="150" t="s">
        <v>148</v>
      </c>
    </row>
    <row r="190" spans="2:65" s="12" customFormat="1" ht="10.199999999999999">
      <c r="B190" s="148"/>
      <c r="D190" s="149" t="s">
        <v>161</v>
      </c>
      <c r="E190" s="150" t="s">
        <v>19</v>
      </c>
      <c r="F190" s="151" t="s">
        <v>164</v>
      </c>
      <c r="H190" s="150" t="s">
        <v>19</v>
      </c>
      <c r="I190" s="152"/>
      <c r="L190" s="148"/>
      <c r="M190" s="153"/>
      <c r="T190" s="154"/>
      <c r="AT190" s="150" t="s">
        <v>161</v>
      </c>
      <c r="AU190" s="150" t="s">
        <v>157</v>
      </c>
      <c r="AV190" s="12" t="s">
        <v>78</v>
      </c>
      <c r="AW190" s="12" t="s">
        <v>32</v>
      </c>
      <c r="AX190" s="12" t="s">
        <v>71</v>
      </c>
      <c r="AY190" s="150" t="s">
        <v>148</v>
      </c>
    </row>
    <row r="191" spans="2:65" s="12" customFormat="1" ht="10.199999999999999">
      <c r="B191" s="148"/>
      <c r="D191" s="149" t="s">
        <v>161</v>
      </c>
      <c r="E191" s="150" t="s">
        <v>19</v>
      </c>
      <c r="F191" s="151" t="s">
        <v>234</v>
      </c>
      <c r="H191" s="150" t="s">
        <v>19</v>
      </c>
      <c r="I191" s="152"/>
      <c r="L191" s="148"/>
      <c r="M191" s="153"/>
      <c r="T191" s="154"/>
      <c r="AT191" s="150" t="s">
        <v>161</v>
      </c>
      <c r="AU191" s="150" t="s">
        <v>157</v>
      </c>
      <c r="AV191" s="12" t="s">
        <v>78</v>
      </c>
      <c r="AW191" s="12" t="s">
        <v>32</v>
      </c>
      <c r="AX191" s="12" t="s">
        <v>71</v>
      </c>
      <c r="AY191" s="150" t="s">
        <v>148</v>
      </c>
    </row>
    <row r="192" spans="2:65" s="13" customFormat="1" ht="10.199999999999999">
      <c r="B192" s="155"/>
      <c r="D192" s="149" t="s">
        <v>161</v>
      </c>
      <c r="E192" s="156" t="s">
        <v>19</v>
      </c>
      <c r="F192" s="157" t="s">
        <v>235</v>
      </c>
      <c r="H192" s="158">
        <v>120</v>
      </c>
      <c r="I192" s="159"/>
      <c r="L192" s="155"/>
      <c r="M192" s="160"/>
      <c r="T192" s="161"/>
      <c r="AT192" s="156" t="s">
        <v>161</v>
      </c>
      <c r="AU192" s="156" t="s">
        <v>157</v>
      </c>
      <c r="AV192" s="13" t="s">
        <v>80</v>
      </c>
      <c r="AW192" s="13" t="s">
        <v>32</v>
      </c>
      <c r="AX192" s="13" t="s">
        <v>71</v>
      </c>
      <c r="AY192" s="156" t="s">
        <v>148</v>
      </c>
    </row>
    <row r="193" spans="2:65" s="14" customFormat="1" ht="10.199999999999999">
      <c r="B193" s="162"/>
      <c r="D193" s="149" t="s">
        <v>161</v>
      </c>
      <c r="E193" s="163" t="s">
        <v>19</v>
      </c>
      <c r="F193" s="164" t="s">
        <v>167</v>
      </c>
      <c r="H193" s="165">
        <v>120</v>
      </c>
      <c r="I193" s="166"/>
      <c r="L193" s="162"/>
      <c r="M193" s="167"/>
      <c r="T193" s="168"/>
      <c r="AT193" s="163" t="s">
        <v>161</v>
      </c>
      <c r="AU193" s="163" t="s">
        <v>157</v>
      </c>
      <c r="AV193" s="14" t="s">
        <v>157</v>
      </c>
      <c r="AW193" s="14" t="s">
        <v>32</v>
      </c>
      <c r="AX193" s="14" t="s">
        <v>71</v>
      </c>
      <c r="AY193" s="163" t="s">
        <v>148</v>
      </c>
    </row>
    <row r="194" spans="2:65" s="15" customFormat="1" ht="10.199999999999999">
      <c r="B194" s="169"/>
      <c r="D194" s="149" t="s">
        <v>161</v>
      </c>
      <c r="E194" s="170" t="s">
        <v>109</v>
      </c>
      <c r="F194" s="171" t="s">
        <v>168</v>
      </c>
      <c r="H194" s="172">
        <v>120</v>
      </c>
      <c r="I194" s="173"/>
      <c r="L194" s="169"/>
      <c r="M194" s="174"/>
      <c r="T194" s="175"/>
      <c r="AT194" s="170" t="s">
        <v>161</v>
      </c>
      <c r="AU194" s="170" t="s">
        <v>157</v>
      </c>
      <c r="AV194" s="15" t="s">
        <v>156</v>
      </c>
      <c r="AW194" s="15" t="s">
        <v>32</v>
      </c>
      <c r="AX194" s="15" t="s">
        <v>78</v>
      </c>
      <c r="AY194" s="170" t="s">
        <v>148</v>
      </c>
    </row>
    <row r="195" spans="2:65" s="12" customFormat="1" ht="10.199999999999999">
      <c r="B195" s="148"/>
      <c r="D195" s="149" t="s">
        <v>161</v>
      </c>
      <c r="E195" s="150" t="s">
        <v>19</v>
      </c>
      <c r="F195" s="151" t="s">
        <v>163</v>
      </c>
      <c r="H195" s="150" t="s">
        <v>19</v>
      </c>
      <c r="I195" s="152"/>
      <c r="L195" s="148"/>
      <c r="M195" s="153"/>
      <c r="T195" s="154"/>
      <c r="AT195" s="150" t="s">
        <v>161</v>
      </c>
      <c r="AU195" s="150" t="s">
        <v>157</v>
      </c>
      <c r="AV195" s="12" t="s">
        <v>78</v>
      </c>
      <c r="AW195" s="12" t="s">
        <v>32</v>
      </c>
      <c r="AX195" s="12" t="s">
        <v>71</v>
      </c>
      <c r="AY195" s="150" t="s">
        <v>148</v>
      </c>
    </row>
    <row r="196" spans="2:65" s="12" customFormat="1" ht="10.199999999999999">
      <c r="B196" s="148"/>
      <c r="D196" s="149" t="s">
        <v>161</v>
      </c>
      <c r="E196" s="150" t="s">
        <v>19</v>
      </c>
      <c r="F196" s="151" t="s">
        <v>186</v>
      </c>
      <c r="H196" s="150" t="s">
        <v>19</v>
      </c>
      <c r="I196" s="152"/>
      <c r="L196" s="148"/>
      <c r="M196" s="153"/>
      <c r="T196" s="154"/>
      <c r="AT196" s="150" t="s">
        <v>161</v>
      </c>
      <c r="AU196" s="150" t="s">
        <v>157</v>
      </c>
      <c r="AV196" s="12" t="s">
        <v>78</v>
      </c>
      <c r="AW196" s="12" t="s">
        <v>32</v>
      </c>
      <c r="AX196" s="12" t="s">
        <v>71</v>
      </c>
      <c r="AY196" s="150" t="s">
        <v>148</v>
      </c>
    </row>
    <row r="197" spans="2:65" s="12" customFormat="1" ht="10.199999999999999">
      <c r="B197" s="148"/>
      <c r="D197" s="149" t="s">
        <v>161</v>
      </c>
      <c r="E197" s="150" t="s">
        <v>19</v>
      </c>
      <c r="F197" s="151" t="s">
        <v>187</v>
      </c>
      <c r="H197" s="150" t="s">
        <v>19</v>
      </c>
      <c r="I197" s="152"/>
      <c r="L197" s="148"/>
      <c r="M197" s="153"/>
      <c r="T197" s="154"/>
      <c r="AT197" s="150" t="s">
        <v>161</v>
      </c>
      <c r="AU197" s="150" t="s">
        <v>157</v>
      </c>
      <c r="AV197" s="12" t="s">
        <v>78</v>
      </c>
      <c r="AW197" s="12" t="s">
        <v>32</v>
      </c>
      <c r="AX197" s="12" t="s">
        <v>71</v>
      </c>
      <c r="AY197" s="150" t="s">
        <v>148</v>
      </c>
    </row>
    <row r="198" spans="2:65" s="12" customFormat="1" ht="10.199999999999999">
      <c r="B198" s="148"/>
      <c r="D198" s="149" t="s">
        <v>161</v>
      </c>
      <c r="E198" s="150" t="s">
        <v>19</v>
      </c>
      <c r="F198" s="151" t="s">
        <v>188</v>
      </c>
      <c r="H198" s="150" t="s">
        <v>19</v>
      </c>
      <c r="I198" s="152"/>
      <c r="L198" s="148"/>
      <c r="M198" s="153"/>
      <c r="T198" s="154"/>
      <c r="AT198" s="150" t="s">
        <v>161</v>
      </c>
      <c r="AU198" s="150" t="s">
        <v>157</v>
      </c>
      <c r="AV198" s="12" t="s">
        <v>78</v>
      </c>
      <c r="AW198" s="12" t="s">
        <v>32</v>
      </c>
      <c r="AX198" s="12" t="s">
        <v>71</v>
      </c>
      <c r="AY198" s="150" t="s">
        <v>148</v>
      </c>
    </row>
    <row r="199" spans="2:65" s="12" customFormat="1" ht="10.199999999999999">
      <c r="B199" s="148"/>
      <c r="D199" s="149" t="s">
        <v>161</v>
      </c>
      <c r="E199" s="150" t="s">
        <v>19</v>
      </c>
      <c r="F199" s="151" t="s">
        <v>189</v>
      </c>
      <c r="H199" s="150" t="s">
        <v>19</v>
      </c>
      <c r="I199" s="152"/>
      <c r="L199" s="148"/>
      <c r="M199" s="153"/>
      <c r="T199" s="154"/>
      <c r="AT199" s="150" t="s">
        <v>161</v>
      </c>
      <c r="AU199" s="150" t="s">
        <v>157</v>
      </c>
      <c r="AV199" s="12" t="s">
        <v>78</v>
      </c>
      <c r="AW199" s="12" t="s">
        <v>32</v>
      </c>
      <c r="AX199" s="12" t="s">
        <v>71</v>
      </c>
      <c r="AY199" s="150" t="s">
        <v>148</v>
      </c>
    </row>
    <row r="200" spans="2:65" s="1" customFormat="1" ht="14.4" customHeight="1">
      <c r="B200" s="32"/>
      <c r="C200" s="176" t="s">
        <v>236</v>
      </c>
      <c r="D200" s="176" t="s">
        <v>237</v>
      </c>
      <c r="E200" s="177" t="s">
        <v>238</v>
      </c>
      <c r="F200" s="178" t="s">
        <v>239</v>
      </c>
      <c r="G200" s="179" t="s">
        <v>222</v>
      </c>
      <c r="H200" s="180">
        <v>216</v>
      </c>
      <c r="I200" s="181"/>
      <c r="J200" s="182">
        <f>ROUND(I200*H200,2)</f>
        <v>0</v>
      </c>
      <c r="K200" s="183"/>
      <c r="L200" s="184"/>
      <c r="M200" s="185" t="s">
        <v>19</v>
      </c>
      <c r="N200" s="186" t="s">
        <v>42</v>
      </c>
      <c r="P200" s="140">
        <f>O200*H200</f>
        <v>0</v>
      </c>
      <c r="Q200" s="140">
        <v>1</v>
      </c>
      <c r="R200" s="140">
        <f>Q200*H200</f>
        <v>216</v>
      </c>
      <c r="S200" s="140">
        <v>0</v>
      </c>
      <c r="T200" s="141">
        <f>S200*H200</f>
        <v>0</v>
      </c>
      <c r="AR200" s="142" t="s">
        <v>219</v>
      </c>
      <c r="AT200" s="142" t="s">
        <v>237</v>
      </c>
      <c r="AU200" s="142" t="s">
        <v>157</v>
      </c>
      <c r="AY200" s="17" t="s">
        <v>148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7" t="s">
        <v>78</v>
      </c>
      <c r="BK200" s="143">
        <f>ROUND(I200*H200,2)</f>
        <v>0</v>
      </c>
      <c r="BL200" s="17" t="s">
        <v>156</v>
      </c>
      <c r="BM200" s="142" t="s">
        <v>240</v>
      </c>
    </row>
    <row r="201" spans="2:65" s="12" customFormat="1" ht="10.199999999999999">
      <c r="B201" s="148"/>
      <c r="D201" s="149" t="s">
        <v>161</v>
      </c>
      <c r="E201" s="150" t="s">
        <v>19</v>
      </c>
      <c r="F201" s="151" t="s">
        <v>241</v>
      </c>
      <c r="H201" s="150" t="s">
        <v>19</v>
      </c>
      <c r="I201" s="152"/>
      <c r="L201" s="148"/>
      <c r="M201" s="153"/>
      <c r="T201" s="154"/>
      <c r="AT201" s="150" t="s">
        <v>161</v>
      </c>
      <c r="AU201" s="150" t="s">
        <v>157</v>
      </c>
      <c r="AV201" s="12" t="s">
        <v>78</v>
      </c>
      <c r="AW201" s="12" t="s">
        <v>32</v>
      </c>
      <c r="AX201" s="12" t="s">
        <v>71</v>
      </c>
      <c r="AY201" s="150" t="s">
        <v>148</v>
      </c>
    </row>
    <row r="202" spans="2:65" s="12" customFormat="1" ht="10.199999999999999">
      <c r="B202" s="148"/>
      <c r="D202" s="149" t="s">
        <v>161</v>
      </c>
      <c r="E202" s="150" t="s">
        <v>19</v>
      </c>
      <c r="F202" s="151" t="s">
        <v>226</v>
      </c>
      <c r="H202" s="150" t="s">
        <v>19</v>
      </c>
      <c r="I202" s="152"/>
      <c r="L202" s="148"/>
      <c r="M202" s="153"/>
      <c r="T202" s="154"/>
      <c r="AT202" s="150" t="s">
        <v>161</v>
      </c>
      <c r="AU202" s="150" t="s">
        <v>157</v>
      </c>
      <c r="AV202" s="12" t="s">
        <v>78</v>
      </c>
      <c r="AW202" s="12" t="s">
        <v>32</v>
      </c>
      <c r="AX202" s="12" t="s">
        <v>71</v>
      </c>
      <c r="AY202" s="150" t="s">
        <v>148</v>
      </c>
    </row>
    <row r="203" spans="2:65" s="12" customFormat="1" ht="10.199999999999999">
      <c r="B203" s="148"/>
      <c r="D203" s="149" t="s">
        <v>161</v>
      </c>
      <c r="E203" s="150" t="s">
        <v>19</v>
      </c>
      <c r="F203" s="151" t="s">
        <v>163</v>
      </c>
      <c r="H203" s="150" t="s">
        <v>19</v>
      </c>
      <c r="I203" s="152"/>
      <c r="L203" s="148"/>
      <c r="M203" s="153"/>
      <c r="T203" s="154"/>
      <c r="AT203" s="150" t="s">
        <v>161</v>
      </c>
      <c r="AU203" s="150" t="s">
        <v>157</v>
      </c>
      <c r="AV203" s="12" t="s">
        <v>78</v>
      </c>
      <c r="AW203" s="12" t="s">
        <v>32</v>
      </c>
      <c r="AX203" s="12" t="s">
        <v>71</v>
      </c>
      <c r="AY203" s="150" t="s">
        <v>148</v>
      </c>
    </row>
    <row r="204" spans="2:65" s="12" customFormat="1" ht="10.199999999999999">
      <c r="B204" s="148"/>
      <c r="D204" s="149" t="s">
        <v>161</v>
      </c>
      <c r="E204" s="150" t="s">
        <v>19</v>
      </c>
      <c r="F204" s="151" t="s">
        <v>233</v>
      </c>
      <c r="H204" s="150" t="s">
        <v>19</v>
      </c>
      <c r="I204" s="152"/>
      <c r="L204" s="148"/>
      <c r="M204" s="153"/>
      <c r="T204" s="154"/>
      <c r="AT204" s="150" t="s">
        <v>161</v>
      </c>
      <c r="AU204" s="150" t="s">
        <v>157</v>
      </c>
      <c r="AV204" s="12" t="s">
        <v>78</v>
      </c>
      <c r="AW204" s="12" t="s">
        <v>32</v>
      </c>
      <c r="AX204" s="12" t="s">
        <v>71</v>
      </c>
      <c r="AY204" s="150" t="s">
        <v>148</v>
      </c>
    </row>
    <row r="205" spans="2:65" s="13" customFormat="1" ht="10.199999999999999">
      <c r="B205" s="155"/>
      <c r="D205" s="149" t="s">
        <v>161</v>
      </c>
      <c r="E205" s="156" t="s">
        <v>19</v>
      </c>
      <c r="F205" s="157" t="s">
        <v>242</v>
      </c>
      <c r="H205" s="158">
        <v>216</v>
      </c>
      <c r="I205" s="159"/>
      <c r="L205" s="155"/>
      <c r="M205" s="160"/>
      <c r="T205" s="161"/>
      <c r="AT205" s="156" t="s">
        <v>161</v>
      </c>
      <c r="AU205" s="156" t="s">
        <v>157</v>
      </c>
      <c r="AV205" s="13" t="s">
        <v>80</v>
      </c>
      <c r="AW205" s="13" t="s">
        <v>32</v>
      </c>
      <c r="AX205" s="13" t="s">
        <v>71</v>
      </c>
      <c r="AY205" s="156" t="s">
        <v>148</v>
      </c>
    </row>
    <row r="206" spans="2:65" s="14" customFormat="1" ht="10.199999999999999">
      <c r="B206" s="162"/>
      <c r="D206" s="149" t="s">
        <v>161</v>
      </c>
      <c r="E206" s="163" t="s">
        <v>19</v>
      </c>
      <c r="F206" s="164" t="s">
        <v>167</v>
      </c>
      <c r="H206" s="165">
        <v>216</v>
      </c>
      <c r="I206" s="166"/>
      <c r="L206" s="162"/>
      <c r="M206" s="167"/>
      <c r="T206" s="168"/>
      <c r="AT206" s="163" t="s">
        <v>161</v>
      </c>
      <c r="AU206" s="163" t="s">
        <v>157</v>
      </c>
      <c r="AV206" s="14" t="s">
        <v>157</v>
      </c>
      <c r="AW206" s="14" t="s">
        <v>32</v>
      </c>
      <c r="AX206" s="14" t="s">
        <v>71</v>
      </c>
      <c r="AY206" s="163" t="s">
        <v>148</v>
      </c>
    </row>
    <row r="207" spans="2:65" s="15" customFormat="1" ht="10.199999999999999">
      <c r="B207" s="169"/>
      <c r="D207" s="149" t="s">
        <v>161</v>
      </c>
      <c r="E207" s="170" t="s">
        <v>19</v>
      </c>
      <c r="F207" s="171" t="s">
        <v>168</v>
      </c>
      <c r="H207" s="172">
        <v>216</v>
      </c>
      <c r="I207" s="173"/>
      <c r="L207" s="169"/>
      <c r="M207" s="174"/>
      <c r="T207" s="175"/>
      <c r="AT207" s="170" t="s">
        <v>161</v>
      </c>
      <c r="AU207" s="170" t="s">
        <v>157</v>
      </c>
      <c r="AV207" s="15" t="s">
        <v>156</v>
      </c>
      <c r="AW207" s="15" t="s">
        <v>32</v>
      </c>
      <c r="AX207" s="15" t="s">
        <v>78</v>
      </c>
      <c r="AY207" s="170" t="s">
        <v>148</v>
      </c>
    </row>
    <row r="208" spans="2:65" s="11" customFormat="1" ht="20.85" customHeight="1">
      <c r="B208" s="118"/>
      <c r="D208" s="119" t="s">
        <v>70</v>
      </c>
      <c r="E208" s="128" t="s">
        <v>243</v>
      </c>
      <c r="F208" s="128" t="s">
        <v>244</v>
      </c>
      <c r="I208" s="121"/>
      <c r="J208" s="129">
        <f>BK208</f>
        <v>0</v>
      </c>
      <c r="L208" s="118"/>
      <c r="M208" s="123"/>
      <c r="P208" s="124">
        <f>SUM(P209:P222)</f>
        <v>0</v>
      </c>
      <c r="R208" s="124">
        <f>SUM(R209:R222)</f>
        <v>0</v>
      </c>
      <c r="T208" s="125">
        <f>SUM(T209:T222)</f>
        <v>0</v>
      </c>
      <c r="AR208" s="119" t="s">
        <v>78</v>
      </c>
      <c r="AT208" s="126" t="s">
        <v>70</v>
      </c>
      <c r="AU208" s="126" t="s">
        <v>80</v>
      </c>
      <c r="AY208" s="119" t="s">
        <v>148</v>
      </c>
      <c r="BK208" s="127">
        <f>SUM(BK209:BK222)</f>
        <v>0</v>
      </c>
    </row>
    <row r="209" spans="2:65" s="1" customFormat="1" ht="19.8" customHeight="1">
      <c r="B209" s="32"/>
      <c r="C209" s="130" t="s">
        <v>150</v>
      </c>
      <c r="D209" s="130" t="s">
        <v>152</v>
      </c>
      <c r="E209" s="131" t="s">
        <v>245</v>
      </c>
      <c r="F209" s="132" t="s">
        <v>246</v>
      </c>
      <c r="G209" s="133" t="s">
        <v>155</v>
      </c>
      <c r="H209" s="134">
        <v>384</v>
      </c>
      <c r="I209" s="135"/>
      <c r="J209" s="136">
        <f>ROUND(I209*H209,2)</f>
        <v>0</v>
      </c>
      <c r="K209" s="137"/>
      <c r="L209" s="32"/>
      <c r="M209" s="138" t="s">
        <v>19</v>
      </c>
      <c r="N209" s="139" t="s">
        <v>42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156</v>
      </c>
      <c r="AT209" s="142" t="s">
        <v>152</v>
      </c>
      <c r="AU209" s="142" t="s">
        <v>157</v>
      </c>
      <c r="AY209" s="17" t="s">
        <v>148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7" t="s">
        <v>78</v>
      </c>
      <c r="BK209" s="143">
        <f>ROUND(I209*H209,2)</f>
        <v>0</v>
      </c>
      <c r="BL209" s="17" t="s">
        <v>156</v>
      </c>
      <c r="BM209" s="142" t="s">
        <v>247</v>
      </c>
    </row>
    <row r="210" spans="2:65" s="1" customFormat="1" ht="10.199999999999999">
      <c r="B210" s="32"/>
      <c r="D210" s="144" t="s">
        <v>159</v>
      </c>
      <c r="F210" s="145" t="s">
        <v>248</v>
      </c>
      <c r="I210" s="146"/>
      <c r="L210" s="32"/>
      <c r="M210" s="147"/>
      <c r="T210" s="53"/>
      <c r="AT210" s="17" t="s">
        <v>159</v>
      </c>
      <c r="AU210" s="17" t="s">
        <v>157</v>
      </c>
    </row>
    <row r="211" spans="2:65" s="12" customFormat="1" ht="10.199999999999999">
      <c r="B211" s="148"/>
      <c r="D211" s="149" t="s">
        <v>161</v>
      </c>
      <c r="E211" s="150" t="s">
        <v>19</v>
      </c>
      <c r="F211" s="151" t="s">
        <v>249</v>
      </c>
      <c r="H211" s="150" t="s">
        <v>19</v>
      </c>
      <c r="I211" s="152"/>
      <c r="L211" s="148"/>
      <c r="M211" s="153"/>
      <c r="T211" s="154"/>
      <c r="AT211" s="150" t="s">
        <v>161</v>
      </c>
      <c r="AU211" s="150" t="s">
        <v>157</v>
      </c>
      <c r="AV211" s="12" t="s">
        <v>78</v>
      </c>
      <c r="AW211" s="12" t="s">
        <v>32</v>
      </c>
      <c r="AX211" s="12" t="s">
        <v>71</v>
      </c>
      <c r="AY211" s="150" t="s">
        <v>148</v>
      </c>
    </row>
    <row r="212" spans="2:65" s="12" customFormat="1" ht="10.199999999999999">
      <c r="B212" s="148"/>
      <c r="D212" s="149" t="s">
        <v>161</v>
      </c>
      <c r="E212" s="150" t="s">
        <v>19</v>
      </c>
      <c r="F212" s="151" t="s">
        <v>163</v>
      </c>
      <c r="H212" s="150" t="s">
        <v>19</v>
      </c>
      <c r="I212" s="152"/>
      <c r="L212" s="148"/>
      <c r="M212" s="153"/>
      <c r="T212" s="154"/>
      <c r="AT212" s="150" t="s">
        <v>161</v>
      </c>
      <c r="AU212" s="150" t="s">
        <v>157</v>
      </c>
      <c r="AV212" s="12" t="s">
        <v>78</v>
      </c>
      <c r="AW212" s="12" t="s">
        <v>32</v>
      </c>
      <c r="AX212" s="12" t="s">
        <v>71</v>
      </c>
      <c r="AY212" s="150" t="s">
        <v>148</v>
      </c>
    </row>
    <row r="213" spans="2:65" s="12" customFormat="1" ht="10.199999999999999">
      <c r="B213" s="148"/>
      <c r="D213" s="149" t="s">
        <v>161</v>
      </c>
      <c r="E213" s="150" t="s">
        <v>19</v>
      </c>
      <c r="F213" s="151" t="s">
        <v>164</v>
      </c>
      <c r="H213" s="150" t="s">
        <v>19</v>
      </c>
      <c r="I213" s="152"/>
      <c r="L213" s="148"/>
      <c r="M213" s="153"/>
      <c r="T213" s="154"/>
      <c r="AT213" s="150" t="s">
        <v>161</v>
      </c>
      <c r="AU213" s="150" t="s">
        <v>157</v>
      </c>
      <c r="AV213" s="12" t="s">
        <v>78</v>
      </c>
      <c r="AW213" s="12" t="s">
        <v>32</v>
      </c>
      <c r="AX213" s="12" t="s">
        <v>71</v>
      </c>
      <c r="AY213" s="150" t="s">
        <v>148</v>
      </c>
    </row>
    <row r="214" spans="2:65" s="12" customFormat="1" ht="10.199999999999999">
      <c r="B214" s="148"/>
      <c r="D214" s="149" t="s">
        <v>161</v>
      </c>
      <c r="E214" s="150" t="s">
        <v>19</v>
      </c>
      <c r="F214" s="151" t="s">
        <v>184</v>
      </c>
      <c r="H214" s="150" t="s">
        <v>19</v>
      </c>
      <c r="I214" s="152"/>
      <c r="L214" s="148"/>
      <c r="M214" s="153"/>
      <c r="T214" s="154"/>
      <c r="AT214" s="150" t="s">
        <v>161</v>
      </c>
      <c r="AU214" s="150" t="s">
        <v>157</v>
      </c>
      <c r="AV214" s="12" t="s">
        <v>78</v>
      </c>
      <c r="AW214" s="12" t="s">
        <v>32</v>
      </c>
      <c r="AX214" s="12" t="s">
        <v>71</v>
      </c>
      <c r="AY214" s="150" t="s">
        <v>148</v>
      </c>
    </row>
    <row r="215" spans="2:65" s="13" customFormat="1" ht="10.199999999999999">
      <c r="B215" s="155"/>
      <c r="D215" s="149" t="s">
        <v>161</v>
      </c>
      <c r="E215" s="156" t="s">
        <v>19</v>
      </c>
      <c r="F215" s="157" t="s">
        <v>250</v>
      </c>
      <c r="H215" s="158">
        <v>384</v>
      </c>
      <c r="I215" s="159"/>
      <c r="L215" s="155"/>
      <c r="M215" s="160"/>
      <c r="T215" s="161"/>
      <c r="AT215" s="156" t="s">
        <v>161</v>
      </c>
      <c r="AU215" s="156" t="s">
        <v>157</v>
      </c>
      <c r="AV215" s="13" t="s">
        <v>80</v>
      </c>
      <c r="AW215" s="13" t="s">
        <v>32</v>
      </c>
      <c r="AX215" s="13" t="s">
        <v>71</v>
      </c>
      <c r="AY215" s="156" t="s">
        <v>148</v>
      </c>
    </row>
    <row r="216" spans="2:65" s="14" customFormat="1" ht="10.199999999999999">
      <c r="B216" s="162"/>
      <c r="D216" s="149" t="s">
        <v>161</v>
      </c>
      <c r="E216" s="163" t="s">
        <v>19</v>
      </c>
      <c r="F216" s="164" t="s">
        <v>167</v>
      </c>
      <c r="H216" s="165">
        <v>384</v>
      </c>
      <c r="I216" s="166"/>
      <c r="L216" s="162"/>
      <c r="M216" s="167"/>
      <c r="T216" s="168"/>
      <c r="AT216" s="163" t="s">
        <v>161</v>
      </c>
      <c r="AU216" s="163" t="s">
        <v>157</v>
      </c>
      <c r="AV216" s="14" t="s">
        <v>157</v>
      </c>
      <c r="AW216" s="14" t="s">
        <v>32</v>
      </c>
      <c r="AX216" s="14" t="s">
        <v>71</v>
      </c>
      <c r="AY216" s="163" t="s">
        <v>148</v>
      </c>
    </row>
    <row r="217" spans="2:65" s="15" customFormat="1" ht="10.199999999999999">
      <c r="B217" s="169"/>
      <c r="D217" s="149" t="s">
        <v>161</v>
      </c>
      <c r="E217" s="170" t="s">
        <v>19</v>
      </c>
      <c r="F217" s="171" t="s">
        <v>168</v>
      </c>
      <c r="H217" s="172">
        <v>384</v>
      </c>
      <c r="I217" s="173"/>
      <c r="L217" s="169"/>
      <c r="M217" s="174"/>
      <c r="T217" s="175"/>
      <c r="AT217" s="170" t="s">
        <v>161</v>
      </c>
      <c r="AU217" s="170" t="s">
        <v>157</v>
      </c>
      <c r="AV217" s="15" t="s">
        <v>156</v>
      </c>
      <c r="AW217" s="15" t="s">
        <v>32</v>
      </c>
      <c r="AX217" s="15" t="s">
        <v>78</v>
      </c>
      <c r="AY217" s="170" t="s">
        <v>148</v>
      </c>
    </row>
    <row r="218" spans="2:65" s="12" customFormat="1" ht="10.199999999999999">
      <c r="B218" s="148"/>
      <c r="D218" s="149" t="s">
        <v>161</v>
      </c>
      <c r="E218" s="150" t="s">
        <v>19</v>
      </c>
      <c r="F218" s="151" t="s">
        <v>163</v>
      </c>
      <c r="H218" s="150" t="s">
        <v>19</v>
      </c>
      <c r="I218" s="152"/>
      <c r="L218" s="148"/>
      <c r="M218" s="153"/>
      <c r="T218" s="154"/>
      <c r="AT218" s="150" t="s">
        <v>161</v>
      </c>
      <c r="AU218" s="150" t="s">
        <v>157</v>
      </c>
      <c r="AV218" s="12" t="s">
        <v>78</v>
      </c>
      <c r="AW218" s="12" t="s">
        <v>32</v>
      </c>
      <c r="AX218" s="12" t="s">
        <v>71</v>
      </c>
      <c r="AY218" s="150" t="s">
        <v>148</v>
      </c>
    </row>
    <row r="219" spans="2:65" s="12" customFormat="1" ht="10.199999999999999">
      <c r="B219" s="148"/>
      <c r="D219" s="149" t="s">
        <v>161</v>
      </c>
      <c r="E219" s="150" t="s">
        <v>19</v>
      </c>
      <c r="F219" s="151" t="s">
        <v>186</v>
      </c>
      <c r="H219" s="150" t="s">
        <v>19</v>
      </c>
      <c r="I219" s="152"/>
      <c r="L219" s="148"/>
      <c r="M219" s="153"/>
      <c r="T219" s="154"/>
      <c r="AT219" s="150" t="s">
        <v>161</v>
      </c>
      <c r="AU219" s="150" t="s">
        <v>157</v>
      </c>
      <c r="AV219" s="12" t="s">
        <v>78</v>
      </c>
      <c r="AW219" s="12" t="s">
        <v>32</v>
      </c>
      <c r="AX219" s="12" t="s">
        <v>71</v>
      </c>
      <c r="AY219" s="150" t="s">
        <v>148</v>
      </c>
    </row>
    <row r="220" spans="2:65" s="12" customFormat="1" ht="10.199999999999999">
      <c r="B220" s="148"/>
      <c r="D220" s="149" t="s">
        <v>161</v>
      </c>
      <c r="E220" s="150" t="s">
        <v>19</v>
      </c>
      <c r="F220" s="151" t="s">
        <v>187</v>
      </c>
      <c r="H220" s="150" t="s">
        <v>19</v>
      </c>
      <c r="I220" s="152"/>
      <c r="L220" s="148"/>
      <c r="M220" s="153"/>
      <c r="T220" s="154"/>
      <c r="AT220" s="150" t="s">
        <v>161</v>
      </c>
      <c r="AU220" s="150" t="s">
        <v>157</v>
      </c>
      <c r="AV220" s="12" t="s">
        <v>78</v>
      </c>
      <c r="AW220" s="12" t="s">
        <v>32</v>
      </c>
      <c r="AX220" s="12" t="s">
        <v>71</v>
      </c>
      <c r="AY220" s="150" t="s">
        <v>148</v>
      </c>
    </row>
    <row r="221" spans="2:65" s="12" customFormat="1" ht="10.199999999999999">
      <c r="B221" s="148"/>
      <c r="D221" s="149" t="s">
        <v>161</v>
      </c>
      <c r="E221" s="150" t="s">
        <v>19</v>
      </c>
      <c r="F221" s="151" t="s">
        <v>188</v>
      </c>
      <c r="H221" s="150" t="s">
        <v>19</v>
      </c>
      <c r="I221" s="152"/>
      <c r="L221" s="148"/>
      <c r="M221" s="153"/>
      <c r="T221" s="154"/>
      <c r="AT221" s="150" t="s">
        <v>161</v>
      </c>
      <c r="AU221" s="150" t="s">
        <v>157</v>
      </c>
      <c r="AV221" s="12" t="s">
        <v>78</v>
      </c>
      <c r="AW221" s="12" t="s">
        <v>32</v>
      </c>
      <c r="AX221" s="12" t="s">
        <v>71</v>
      </c>
      <c r="AY221" s="150" t="s">
        <v>148</v>
      </c>
    </row>
    <row r="222" spans="2:65" s="12" customFormat="1" ht="10.199999999999999">
      <c r="B222" s="148"/>
      <c r="D222" s="149" t="s">
        <v>161</v>
      </c>
      <c r="E222" s="150" t="s">
        <v>19</v>
      </c>
      <c r="F222" s="151" t="s">
        <v>189</v>
      </c>
      <c r="H222" s="150" t="s">
        <v>19</v>
      </c>
      <c r="I222" s="152"/>
      <c r="L222" s="148"/>
      <c r="M222" s="153"/>
      <c r="T222" s="154"/>
      <c r="AT222" s="150" t="s">
        <v>161</v>
      </c>
      <c r="AU222" s="150" t="s">
        <v>157</v>
      </c>
      <c r="AV222" s="12" t="s">
        <v>78</v>
      </c>
      <c r="AW222" s="12" t="s">
        <v>32</v>
      </c>
      <c r="AX222" s="12" t="s">
        <v>71</v>
      </c>
      <c r="AY222" s="150" t="s">
        <v>148</v>
      </c>
    </row>
    <row r="223" spans="2:65" s="11" customFormat="1" ht="22.8" customHeight="1">
      <c r="B223" s="118"/>
      <c r="D223" s="119" t="s">
        <v>70</v>
      </c>
      <c r="E223" s="128" t="s">
        <v>228</v>
      </c>
      <c r="F223" s="128" t="s">
        <v>251</v>
      </c>
      <c r="I223" s="121"/>
      <c r="J223" s="129">
        <f>BK223</f>
        <v>0</v>
      </c>
      <c r="L223" s="118"/>
      <c r="M223" s="123"/>
      <c r="P223" s="124">
        <f>P224+P247</f>
        <v>0</v>
      </c>
      <c r="R223" s="124">
        <f>R224+R247</f>
        <v>0</v>
      </c>
      <c r="T223" s="125">
        <f>T224+T247</f>
        <v>798.94796999999994</v>
      </c>
      <c r="AR223" s="119" t="s">
        <v>78</v>
      </c>
      <c r="AT223" s="126" t="s">
        <v>70</v>
      </c>
      <c r="AU223" s="126" t="s">
        <v>78</v>
      </c>
      <c r="AY223" s="119" t="s">
        <v>148</v>
      </c>
      <c r="BK223" s="127">
        <f>BK224+BK247</f>
        <v>0</v>
      </c>
    </row>
    <row r="224" spans="2:65" s="11" customFormat="1" ht="20.85" customHeight="1">
      <c r="B224" s="118"/>
      <c r="D224" s="119" t="s">
        <v>70</v>
      </c>
      <c r="E224" s="128" t="s">
        <v>252</v>
      </c>
      <c r="F224" s="128" t="s">
        <v>253</v>
      </c>
      <c r="I224" s="121"/>
      <c r="J224" s="129">
        <f>BK224</f>
        <v>0</v>
      </c>
      <c r="L224" s="118"/>
      <c r="M224" s="123"/>
      <c r="P224" s="124">
        <f>SUM(P225:P246)</f>
        <v>0</v>
      </c>
      <c r="R224" s="124">
        <f>SUM(R225:R246)</f>
        <v>0</v>
      </c>
      <c r="T224" s="125">
        <f>SUM(T225:T246)</f>
        <v>37.86336</v>
      </c>
      <c r="AR224" s="119" t="s">
        <v>78</v>
      </c>
      <c r="AT224" s="126" t="s">
        <v>70</v>
      </c>
      <c r="AU224" s="126" t="s">
        <v>80</v>
      </c>
      <c r="AY224" s="119" t="s">
        <v>148</v>
      </c>
      <c r="BK224" s="127">
        <f>SUM(BK225:BK246)</f>
        <v>0</v>
      </c>
    </row>
    <row r="225" spans="2:65" s="1" customFormat="1" ht="14.4" customHeight="1">
      <c r="B225" s="32"/>
      <c r="C225" s="130" t="s">
        <v>176</v>
      </c>
      <c r="D225" s="130" t="s">
        <v>152</v>
      </c>
      <c r="E225" s="131" t="s">
        <v>254</v>
      </c>
      <c r="F225" s="132" t="s">
        <v>255</v>
      </c>
      <c r="G225" s="133" t="s">
        <v>180</v>
      </c>
      <c r="H225" s="134">
        <v>15.75</v>
      </c>
      <c r="I225" s="135"/>
      <c r="J225" s="136">
        <f>ROUND(I225*H225,2)</f>
        <v>0</v>
      </c>
      <c r="K225" s="137"/>
      <c r="L225" s="32"/>
      <c r="M225" s="138" t="s">
        <v>19</v>
      </c>
      <c r="N225" s="139" t="s">
        <v>42</v>
      </c>
      <c r="P225" s="140">
        <f>O225*H225</f>
        <v>0</v>
      </c>
      <c r="Q225" s="140">
        <v>0</v>
      </c>
      <c r="R225" s="140">
        <f>Q225*H225</f>
        <v>0</v>
      </c>
      <c r="S225" s="140">
        <v>2.4</v>
      </c>
      <c r="T225" s="141">
        <f>S225*H225</f>
        <v>37.799999999999997</v>
      </c>
      <c r="AR225" s="142" t="s">
        <v>156</v>
      </c>
      <c r="AT225" s="142" t="s">
        <v>152</v>
      </c>
      <c r="AU225" s="142" t="s">
        <v>157</v>
      </c>
      <c r="AY225" s="17" t="s">
        <v>148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7" t="s">
        <v>78</v>
      </c>
      <c r="BK225" s="143">
        <f>ROUND(I225*H225,2)</f>
        <v>0</v>
      </c>
      <c r="BL225" s="17" t="s">
        <v>156</v>
      </c>
      <c r="BM225" s="142" t="s">
        <v>256</v>
      </c>
    </row>
    <row r="226" spans="2:65" s="1" customFormat="1" ht="10.199999999999999">
      <c r="B226" s="32"/>
      <c r="D226" s="144" t="s">
        <v>159</v>
      </c>
      <c r="F226" s="145" t="s">
        <v>257</v>
      </c>
      <c r="I226" s="146"/>
      <c r="L226" s="32"/>
      <c r="M226" s="147"/>
      <c r="T226" s="53"/>
      <c r="AT226" s="17" t="s">
        <v>159</v>
      </c>
      <c r="AU226" s="17" t="s">
        <v>157</v>
      </c>
    </row>
    <row r="227" spans="2:65" s="12" customFormat="1" ht="10.199999999999999">
      <c r="B227" s="148"/>
      <c r="D227" s="149" t="s">
        <v>161</v>
      </c>
      <c r="E227" s="150" t="s">
        <v>19</v>
      </c>
      <c r="F227" s="151" t="s">
        <v>258</v>
      </c>
      <c r="H227" s="150" t="s">
        <v>19</v>
      </c>
      <c r="I227" s="152"/>
      <c r="L227" s="148"/>
      <c r="M227" s="153"/>
      <c r="T227" s="154"/>
      <c r="AT227" s="150" t="s">
        <v>161</v>
      </c>
      <c r="AU227" s="150" t="s">
        <v>157</v>
      </c>
      <c r="AV227" s="12" t="s">
        <v>78</v>
      </c>
      <c r="AW227" s="12" t="s">
        <v>32</v>
      </c>
      <c r="AX227" s="12" t="s">
        <v>71</v>
      </c>
      <c r="AY227" s="150" t="s">
        <v>148</v>
      </c>
    </row>
    <row r="228" spans="2:65" s="12" customFormat="1" ht="10.199999999999999">
      <c r="B228" s="148"/>
      <c r="D228" s="149" t="s">
        <v>161</v>
      </c>
      <c r="E228" s="150" t="s">
        <v>19</v>
      </c>
      <c r="F228" s="151" t="s">
        <v>163</v>
      </c>
      <c r="H228" s="150" t="s">
        <v>19</v>
      </c>
      <c r="I228" s="152"/>
      <c r="L228" s="148"/>
      <c r="M228" s="153"/>
      <c r="T228" s="154"/>
      <c r="AT228" s="150" t="s">
        <v>161</v>
      </c>
      <c r="AU228" s="150" t="s">
        <v>157</v>
      </c>
      <c r="AV228" s="12" t="s">
        <v>78</v>
      </c>
      <c r="AW228" s="12" t="s">
        <v>32</v>
      </c>
      <c r="AX228" s="12" t="s">
        <v>71</v>
      </c>
      <c r="AY228" s="150" t="s">
        <v>148</v>
      </c>
    </row>
    <row r="229" spans="2:65" s="12" customFormat="1" ht="10.199999999999999">
      <c r="B229" s="148"/>
      <c r="D229" s="149" t="s">
        <v>161</v>
      </c>
      <c r="E229" s="150" t="s">
        <v>19</v>
      </c>
      <c r="F229" s="151" t="s">
        <v>164</v>
      </c>
      <c r="H229" s="150" t="s">
        <v>19</v>
      </c>
      <c r="I229" s="152"/>
      <c r="L229" s="148"/>
      <c r="M229" s="153"/>
      <c r="T229" s="154"/>
      <c r="AT229" s="150" t="s">
        <v>161</v>
      </c>
      <c r="AU229" s="150" t="s">
        <v>157</v>
      </c>
      <c r="AV229" s="12" t="s">
        <v>78</v>
      </c>
      <c r="AW229" s="12" t="s">
        <v>32</v>
      </c>
      <c r="AX229" s="12" t="s">
        <v>71</v>
      </c>
      <c r="AY229" s="150" t="s">
        <v>148</v>
      </c>
    </row>
    <row r="230" spans="2:65" s="12" customFormat="1" ht="10.199999999999999">
      <c r="B230" s="148"/>
      <c r="D230" s="149" t="s">
        <v>161</v>
      </c>
      <c r="E230" s="150" t="s">
        <v>19</v>
      </c>
      <c r="F230" s="151" t="s">
        <v>259</v>
      </c>
      <c r="H230" s="150" t="s">
        <v>19</v>
      </c>
      <c r="I230" s="152"/>
      <c r="L230" s="148"/>
      <c r="M230" s="153"/>
      <c r="T230" s="154"/>
      <c r="AT230" s="150" t="s">
        <v>161</v>
      </c>
      <c r="AU230" s="150" t="s">
        <v>157</v>
      </c>
      <c r="AV230" s="12" t="s">
        <v>78</v>
      </c>
      <c r="AW230" s="12" t="s">
        <v>32</v>
      </c>
      <c r="AX230" s="12" t="s">
        <v>71</v>
      </c>
      <c r="AY230" s="150" t="s">
        <v>148</v>
      </c>
    </row>
    <row r="231" spans="2:65" s="13" customFormat="1" ht="10.199999999999999">
      <c r="B231" s="155"/>
      <c r="D231" s="149" t="s">
        <v>161</v>
      </c>
      <c r="E231" s="156" t="s">
        <v>19</v>
      </c>
      <c r="F231" s="157" t="s">
        <v>260</v>
      </c>
      <c r="H231" s="158">
        <v>15.75</v>
      </c>
      <c r="I231" s="159"/>
      <c r="L231" s="155"/>
      <c r="M231" s="160"/>
      <c r="T231" s="161"/>
      <c r="AT231" s="156" t="s">
        <v>161</v>
      </c>
      <c r="AU231" s="156" t="s">
        <v>157</v>
      </c>
      <c r="AV231" s="13" t="s">
        <v>80</v>
      </c>
      <c r="AW231" s="13" t="s">
        <v>32</v>
      </c>
      <c r="AX231" s="13" t="s">
        <v>71</v>
      </c>
      <c r="AY231" s="156" t="s">
        <v>148</v>
      </c>
    </row>
    <row r="232" spans="2:65" s="14" customFormat="1" ht="10.199999999999999">
      <c r="B232" s="162"/>
      <c r="D232" s="149" t="s">
        <v>161</v>
      </c>
      <c r="E232" s="163" t="s">
        <v>19</v>
      </c>
      <c r="F232" s="164" t="s">
        <v>167</v>
      </c>
      <c r="H232" s="165">
        <v>15.75</v>
      </c>
      <c r="I232" s="166"/>
      <c r="L232" s="162"/>
      <c r="M232" s="167"/>
      <c r="T232" s="168"/>
      <c r="AT232" s="163" t="s">
        <v>161</v>
      </c>
      <c r="AU232" s="163" t="s">
        <v>157</v>
      </c>
      <c r="AV232" s="14" t="s">
        <v>157</v>
      </c>
      <c r="AW232" s="14" t="s">
        <v>32</v>
      </c>
      <c r="AX232" s="14" t="s">
        <v>71</v>
      </c>
      <c r="AY232" s="163" t="s">
        <v>148</v>
      </c>
    </row>
    <row r="233" spans="2:65" s="15" customFormat="1" ht="10.199999999999999">
      <c r="B233" s="169"/>
      <c r="D233" s="149" t="s">
        <v>161</v>
      </c>
      <c r="E233" s="170" t="s">
        <v>19</v>
      </c>
      <c r="F233" s="171" t="s">
        <v>168</v>
      </c>
      <c r="H233" s="172">
        <v>15.75</v>
      </c>
      <c r="I233" s="173"/>
      <c r="L233" s="169"/>
      <c r="M233" s="174"/>
      <c r="T233" s="175"/>
      <c r="AT233" s="170" t="s">
        <v>161</v>
      </c>
      <c r="AU233" s="170" t="s">
        <v>157</v>
      </c>
      <c r="AV233" s="15" t="s">
        <v>156</v>
      </c>
      <c r="AW233" s="15" t="s">
        <v>32</v>
      </c>
      <c r="AX233" s="15" t="s">
        <v>78</v>
      </c>
      <c r="AY233" s="170" t="s">
        <v>148</v>
      </c>
    </row>
    <row r="234" spans="2:65" s="12" customFormat="1" ht="10.199999999999999">
      <c r="B234" s="148"/>
      <c r="D234" s="149" t="s">
        <v>161</v>
      </c>
      <c r="E234" s="150" t="s">
        <v>19</v>
      </c>
      <c r="F234" s="151" t="s">
        <v>163</v>
      </c>
      <c r="H234" s="150" t="s">
        <v>19</v>
      </c>
      <c r="I234" s="152"/>
      <c r="L234" s="148"/>
      <c r="M234" s="153"/>
      <c r="T234" s="154"/>
      <c r="AT234" s="150" t="s">
        <v>161</v>
      </c>
      <c r="AU234" s="150" t="s">
        <v>157</v>
      </c>
      <c r="AV234" s="12" t="s">
        <v>78</v>
      </c>
      <c r="AW234" s="12" t="s">
        <v>32</v>
      </c>
      <c r="AX234" s="12" t="s">
        <v>71</v>
      </c>
      <c r="AY234" s="150" t="s">
        <v>148</v>
      </c>
    </row>
    <row r="235" spans="2:65" s="12" customFormat="1" ht="10.199999999999999">
      <c r="B235" s="148"/>
      <c r="D235" s="149" t="s">
        <v>161</v>
      </c>
      <c r="E235" s="150" t="s">
        <v>19</v>
      </c>
      <c r="F235" s="151" t="s">
        <v>169</v>
      </c>
      <c r="H235" s="150" t="s">
        <v>19</v>
      </c>
      <c r="I235" s="152"/>
      <c r="L235" s="148"/>
      <c r="M235" s="153"/>
      <c r="T235" s="154"/>
      <c r="AT235" s="150" t="s">
        <v>161</v>
      </c>
      <c r="AU235" s="150" t="s">
        <v>157</v>
      </c>
      <c r="AV235" s="12" t="s">
        <v>78</v>
      </c>
      <c r="AW235" s="12" t="s">
        <v>32</v>
      </c>
      <c r="AX235" s="12" t="s">
        <v>71</v>
      </c>
      <c r="AY235" s="150" t="s">
        <v>148</v>
      </c>
    </row>
    <row r="236" spans="2:65" s="1" customFormat="1" ht="14.4" customHeight="1">
      <c r="B236" s="32"/>
      <c r="C236" s="130" t="s">
        <v>261</v>
      </c>
      <c r="D236" s="130" t="s">
        <v>152</v>
      </c>
      <c r="E236" s="131" t="s">
        <v>262</v>
      </c>
      <c r="F236" s="132" t="s">
        <v>263</v>
      </c>
      <c r="G236" s="133" t="s">
        <v>264</v>
      </c>
      <c r="H236" s="134">
        <v>32</v>
      </c>
      <c r="I236" s="135"/>
      <c r="J236" s="136">
        <f>ROUND(I236*H236,2)</f>
        <v>0</v>
      </c>
      <c r="K236" s="137"/>
      <c r="L236" s="32"/>
      <c r="M236" s="138" t="s">
        <v>19</v>
      </c>
      <c r="N236" s="139" t="s">
        <v>42</v>
      </c>
      <c r="P236" s="140">
        <f>O236*H236</f>
        <v>0</v>
      </c>
      <c r="Q236" s="140">
        <v>0</v>
      </c>
      <c r="R236" s="140">
        <f>Q236*H236</f>
        <v>0</v>
      </c>
      <c r="S236" s="140">
        <v>1.98E-3</v>
      </c>
      <c r="T236" s="141">
        <f>S236*H236</f>
        <v>6.336E-2</v>
      </c>
      <c r="AR236" s="142" t="s">
        <v>156</v>
      </c>
      <c r="AT236" s="142" t="s">
        <v>152</v>
      </c>
      <c r="AU236" s="142" t="s">
        <v>157</v>
      </c>
      <c r="AY236" s="17" t="s">
        <v>148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7" t="s">
        <v>78</v>
      </c>
      <c r="BK236" s="143">
        <f>ROUND(I236*H236,2)</f>
        <v>0</v>
      </c>
      <c r="BL236" s="17" t="s">
        <v>156</v>
      </c>
      <c r="BM236" s="142" t="s">
        <v>265</v>
      </c>
    </row>
    <row r="237" spans="2:65" s="1" customFormat="1" ht="10.199999999999999">
      <c r="B237" s="32"/>
      <c r="D237" s="144" t="s">
        <v>159</v>
      </c>
      <c r="F237" s="145" t="s">
        <v>266</v>
      </c>
      <c r="I237" s="146"/>
      <c r="L237" s="32"/>
      <c r="M237" s="147"/>
      <c r="T237" s="53"/>
      <c r="AT237" s="17" t="s">
        <v>159</v>
      </c>
      <c r="AU237" s="17" t="s">
        <v>157</v>
      </c>
    </row>
    <row r="238" spans="2:65" s="12" customFormat="1" ht="10.199999999999999">
      <c r="B238" s="148"/>
      <c r="D238" s="149" t="s">
        <v>161</v>
      </c>
      <c r="E238" s="150" t="s">
        <v>19</v>
      </c>
      <c r="F238" s="151" t="s">
        <v>258</v>
      </c>
      <c r="H238" s="150" t="s">
        <v>19</v>
      </c>
      <c r="I238" s="152"/>
      <c r="L238" s="148"/>
      <c r="M238" s="153"/>
      <c r="T238" s="154"/>
      <c r="AT238" s="150" t="s">
        <v>161</v>
      </c>
      <c r="AU238" s="150" t="s">
        <v>157</v>
      </c>
      <c r="AV238" s="12" t="s">
        <v>78</v>
      </c>
      <c r="AW238" s="12" t="s">
        <v>32</v>
      </c>
      <c r="AX238" s="12" t="s">
        <v>71</v>
      </c>
      <c r="AY238" s="150" t="s">
        <v>148</v>
      </c>
    </row>
    <row r="239" spans="2:65" s="12" customFormat="1" ht="10.199999999999999">
      <c r="B239" s="148"/>
      <c r="D239" s="149" t="s">
        <v>161</v>
      </c>
      <c r="E239" s="150" t="s">
        <v>19</v>
      </c>
      <c r="F239" s="151" t="s">
        <v>163</v>
      </c>
      <c r="H239" s="150" t="s">
        <v>19</v>
      </c>
      <c r="I239" s="152"/>
      <c r="L239" s="148"/>
      <c r="M239" s="153"/>
      <c r="T239" s="154"/>
      <c r="AT239" s="150" t="s">
        <v>161</v>
      </c>
      <c r="AU239" s="150" t="s">
        <v>157</v>
      </c>
      <c r="AV239" s="12" t="s">
        <v>78</v>
      </c>
      <c r="AW239" s="12" t="s">
        <v>32</v>
      </c>
      <c r="AX239" s="12" t="s">
        <v>71</v>
      </c>
      <c r="AY239" s="150" t="s">
        <v>148</v>
      </c>
    </row>
    <row r="240" spans="2:65" s="12" customFormat="1" ht="10.199999999999999">
      <c r="B240" s="148"/>
      <c r="D240" s="149" t="s">
        <v>161</v>
      </c>
      <c r="E240" s="150" t="s">
        <v>19</v>
      </c>
      <c r="F240" s="151" t="s">
        <v>164</v>
      </c>
      <c r="H240" s="150" t="s">
        <v>19</v>
      </c>
      <c r="I240" s="152"/>
      <c r="L240" s="148"/>
      <c r="M240" s="153"/>
      <c r="T240" s="154"/>
      <c r="AT240" s="150" t="s">
        <v>161</v>
      </c>
      <c r="AU240" s="150" t="s">
        <v>157</v>
      </c>
      <c r="AV240" s="12" t="s">
        <v>78</v>
      </c>
      <c r="AW240" s="12" t="s">
        <v>32</v>
      </c>
      <c r="AX240" s="12" t="s">
        <v>71</v>
      </c>
      <c r="AY240" s="150" t="s">
        <v>148</v>
      </c>
    </row>
    <row r="241" spans="2:65" s="12" customFormat="1" ht="10.199999999999999">
      <c r="B241" s="148"/>
      <c r="D241" s="149" t="s">
        <v>161</v>
      </c>
      <c r="E241" s="150" t="s">
        <v>19</v>
      </c>
      <c r="F241" s="151" t="s">
        <v>259</v>
      </c>
      <c r="H241" s="150" t="s">
        <v>19</v>
      </c>
      <c r="I241" s="152"/>
      <c r="L241" s="148"/>
      <c r="M241" s="153"/>
      <c r="T241" s="154"/>
      <c r="AT241" s="150" t="s">
        <v>161</v>
      </c>
      <c r="AU241" s="150" t="s">
        <v>157</v>
      </c>
      <c r="AV241" s="12" t="s">
        <v>78</v>
      </c>
      <c r="AW241" s="12" t="s">
        <v>32</v>
      </c>
      <c r="AX241" s="12" t="s">
        <v>71</v>
      </c>
      <c r="AY241" s="150" t="s">
        <v>148</v>
      </c>
    </row>
    <row r="242" spans="2:65" s="13" customFormat="1" ht="10.199999999999999">
      <c r="B242" s="155"/>
      <c r="D242" s="149" t="s">
        <v>161</v>
      </c>
      <c r="E242" s="156" t="s">
        <v>19</v>
      </c>
      <c r="F242" s="157" t="s">
        <v>267</v>
      </c>
      <c r="H242" s="158">
        <v>32</v>
      </c>
      <c r="I242" s="159"/>
      <c r="L242" s="155"/>
      <c r="M242" s="160"/>
      <c r="T242" s="161"/>
      <c r="AT242" s="156" t="s">
        <v>161</v>
      </c>
      <c r="AU242" s="156" t="s">
        <v>157</v>
      </c>
      <c r="AV242" s="13" t="s">
        <v>80</v>
      </c>
      <c r="AW242" s="13" t="s">
        <v>32</v>
      </c>
      <c r="AX242" s="13" t="s">
        <v>71</v>
      </c>
      <c r="AY242" s="156" t="s">
        <v>148</v>
      </c>
    </row>
    <row r="243" spans="2:65" s="14" customFormat="1" ht="10.199999999999999">
      <c r="B243" s="162"/>
      <c r="D243" s="149" t="s">
        <v>161</v>
      </c>
      <c r="E243" s="163" t="s">
        <v>19</v>
      </c>
      <c r="F243" s="164" t="s">
        <v>167</v>
      </c>
      <c r="H243" s="165">
        <v>32</v>
      </c>
      <c r="I243" s="166"/>
      <c r="L243" s="162"/>
      <c r="M243" s="167"/>
      <c r="T243" s="168"/>
      <c r="AT243" s="163" t="s">
        <v>161</v>
      </c>
      <c r="AU243" s="163" t="s">
        <v>157</v>
      </c>
      <c r="AV243" s="14" t="s">
        <v>157</v>
      </c>
      <c r="AW243" s="14" t="s">
        <v>32</v>
      </c>
      <c r="AX243" s="14" t="s">
        <v>71</v>
      </c>
      <c r="AY243" s="163" t="s">
        <v>148</v>
      </c>
    </row>
    <row r="244" spans="2:65" s="15" customFormat="1" ht="10.199999999999999">
      <c r="B244" s="169"/>
      <c r="D244" s="149" t="s">
        <v>161</v>
      </c>
      <c r="E244" s="170" t="s">
        <v>19</v>
      </c>
      <c r="F244" s="171" t="s">
        <v>168</v>
      </c>
      <c r="H244" s="172">
        <v>32</v>
      </c>
      <c r="I244" s="173"/>
      <c r="L244" s="169"/>
      <c r="M244" s="174"/>
      <c r="T244" s="175"/>
      <c r="AT244" s="170" t="s">
        <v>161</v>
      </c>
      <c r="AU244" s="170" t="s">
        <v>157</v>
      </c>
      <c r="AV244" s="15" t="s">
        <v>156</v>
      </c>
      <c r="AW244" s="15" t="s">
        <v>32</v>
      </c>
      <c r="AX244" s="15" t="s">
        <v>78</v>
      </c>
      <c r="AY244" s="170" t="s">
        <v>148</v>
      </c>
    </row>
    <row r="245" spans="2:65" s="12" customFormat="1" ht="10.199999999999999">
      <c r="B245" s="148"/>
      <c r="D245" s="149" t="s">
        <v>161</v>
      </c>
      <c r="E245" s="150" t="s">
        <v>19</v>
      </c>
      <c r="F245" s="151" t="s">
        <v>163</v>
      </c>
      <c r="H245" s="150" t="s">
        <v>19</v>
      </c>
      <c r="I245" s="152"/>
      <c r="L245" s="148"/>
      <c r="M245" s="153"/>
      <c r="T245" s="154"/>
      <c r="AT245" s="150" t="s">
        <v>161</v>
      </c>
      <c r="AU245" s="150" t="s">
        <v>157</v>
      </c>
      <c r="AV245" s="12" t="s">
        <v>78</v>
      </c>
      <c r="AW245" s="12" t="s">
        <v>32</v>
      </c>
      <c r="AX245" s="12" t="s">
        <v>71</v>
      </c>
      <c r="AY245" s="150" t="s">
        <v>148</v>
      </c>
    </row>
    <row r="246" spans="2:65" s="12" customFormat="1" ht="10.199999999999999">
      <c r="B246" s="148"/>
      <c r="D246" s="149" t="s">
        <v>161</v>
      </c>
      <c r="E246" s="150" t="s">
        <v>19</v>
      </c>
      <c r="F246" s="151" t="s">
        <v>169</v>
      </c>
      <c r="H246" s="150" t="s">
        <v>19</v>
      </c>
      <c r="I246" s="152"/>
      <c r="L246" s="148"/>
      <c r="M246" s="153"/>
      <c r="T246" s="154"/>
      <c r="AT246" s="150" t="s">
        <v>161</v>
      </c>
      <c r="AU246" s="150" t="s">
        <v>157</v>
      </c>
      <c r="AV246" s="12" t="s">
        <v>78</v>
      </c>
      <c r="AW246" s="12" t="s">
        <v>32</v>
      </c>
      <c r="AX246" s="12" t="s">
        <v>71</v>
      </c>
      <c r="AY246" s="150" t="s">
        <v>148</v>
      </c>
    </row>
    <row r="247" spans="2:65" s="11" customFormat="1" ht="20.85" customHeight="1">
      <c r="B247" s="118"/>
      <c r="D247" s="119" t="s">
        <v>70</v>
      </c>
      <c r="E247" s="128" t="s">
        <v>268</v>
      </c>
      <c r="F247" s="128" t="s">
        <v>269</v>
      </c>
      <c r="I247" s="121"/>
      <c r="J247" s="129">
        <f>BK247</f>
        <v>0</v>
      </c>
      <c r="L247" s="118"/>
      <c r="M247" s="123"/>
      <c r="P247" s="124">
        <f>SUM(P248:P322)</f>
        <v>0</v>
      </c>
      <c r="R247" s="124">
        <f>SUM(R248:R322)</f>
        <v>0</v>
      </c>
      <c r="T247" s="125">
        <f>SUM(T248:T322)</f>
        <v>761.08461</v>
      </c>
      <c r="AR247" s="119" t="s">
        <v>78</v>
      </c>
      <c r="AT247" s="126" t="s">
        <v>70</v>
      </c>
      <c r="AU247" s="126" t="s">
        <v>80</v>
      </c>
      <c r="AY247" s="119" t="s">
        <v>148</v>
      </c>
      <c r="BK247" s="127">
        <f>SUM(BK248:BK322)</f>
        <v>0</v>
      </c>
    </row>
    <row r="248" spans="2:65" s="1" customFormat="1" ht="22.2" customHeight="1">
      <c r="B248" s="32"/>
      <c r="C248" s="130" t="s">
        <v>270</v>
      </c>
      <c r="D248" s="130" t="s">
        <v>152</v>
      </c>
      <c r="E248" s="131" t="s">
        <v>271</v>
      </c>
      <c r="F248" s="132" t="s">
        <v>272</v>
      </c>
      <c r="G248" s="133" t="s">
        <v>180</v>
      </c>
      <c r="H248" s="134">
        <v>868.34799999999996</v>
      </c>
      <c r="I248" s="135"/>
      <c r="J248" s="136">
        <f>ROUND(I248*H248,2)</f>
        <v>0</v>
      </c>
      <c r="K248" s="137"/>
      <c r="L248" s="32"/>
      <c r="M248" s="138" t="s">
        <v>19</v>
      </c>
      <c r="N248" s="139" t="s">
        <v>42</v>
      </c>
      <c r="P248" s="140">
        <f>O248*H248</f>
        <v>0</v>
      </c>
      <c r="Q248" s="140">
        <v>0</v>
      </c>
      <c r="R248" s="140">
        <f>Q248*H248</f>
        <v>0</v>
      </c>
      <c r="S248" s="140">
        <v>0.65</v>
      </c>
      <c r="T248" s="141">
        <f>S248*H248</f>
        <v>564.42619999999999</v>
      </c>
      <c r="AR248" s="142" t="s">
        <v>156</v>
      </c>
      <c r="AT248" s="142" t="s">
        <v>152</v>
      </c>
      <c r="AU248" s="142" t="s">
        <v>157</v>
      </c>
      <c r="AY248" s="17" t="s">
        <v>148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78</v>
      </c>
      <c r="BK248" s="143">
        <f>ROUND(I248*H248,2)</f>
        <v>0</v>
      </c>
      <c r="BL248" s="17" t="s">
        <v>156</v>
      </c>
      <c r="BM248" s="142" t="s">
        <v>273</v>
      </c>
    </row>
    <row r="249" spans="2:65" s="1" customFormat="1" ht="10.199999999999999">
      <c r="B249" s="32"/>
      <c r="D249" s="144" t="s">
        <v>159</v>
      </c>
      <c r="F249" s="145" t="s">
        <v>274</v>
      </c>
      <c r="I249" s="146"/>
      <c r="L249" s="32"/>
      <c r="M249" s="147"/>
      <c r="T249" s="53"/>
      <c r="AT249" s="17" t="s">
        <v>159</v>
      </c>
      <c r="AU249" s="17" t="s">
        <v>157</v>
      </c>
    </row>
    <row r="250" spans="2:65" s="12" customFormat="1" ht="10.199999999999999">
      <c r="B250" s="148"/>
      <c r="D250" s="149" t="s">
        <v>161</v>
      </c>
      <c r="E250" s="150" t="s">
        <v>19</v>
      </c>
      <c r="F250" s="151" t="s">
        <v>275</v>
      </c>
      <c r="H250" s="150" t="s">
        <v>19</v>
      </c>
      <c r="I250" s="152"/>
      <c r="L250" s="148"/>
      <c r="M250" s="153"/>
      <c r="T250" s="154"/>
      <c r="AT250" s="150" t="s">
        <v>161</v>
      </c>
      <c r="AU250" s="150" t="s">
        <v>157</v>
      </c>
      <c r="AV250" s="12" t="s">
        <v>78</v>
      </c>
      <c r="AW250" s="12" t="s">
        <v>32</v>
      </c>
      <c r="AX250" s="12" t="s">
        <v>71</v>
      </c>
      <c r="AY250" s="150" t="s">
        <v>148</v>
      </c>
    </row>
    <row r="251" spans="2:65" s="12" customFormat="1" ht="10.199999999999999">
      <c r="B251" s="148"/>
      <c r="D251" s="149" t="s">
        <v>161</v>
      </c>
      <c r="E251" s="150" t="s">
        <v>19</v>
      </c>
      <c r="F251" s="151" t="s">
        <v>163</v>
      </c>
      <c r="H251" s="150" t="s">
        <v>19</v>
      </c>
      <c r="I251" s="152"/>
      <c r="L251" s="148"/>
      <c r="M251" s="153"/>
      <c r="T251" s="154"/>
      <c r="AT251" s="150" t="s">
        <v>161</v>
      </c>
      <c r="AU251" s="150" t="s">
        <v>157</v>
      </c>
      <c r="AV251" s="12" t="s">
        <v>78</v>
      </c>
      <c r="AW251" s="12" t="s">
        <v>32</v>
      </c>
      <c r="AX251" s="12" t="s">
        <v>71</v>
      </c>
      <c r="AY251" s="150" t="s">
        <v>148</v>
      </c>
    </row>
    <row r="252" spans="2:65" s="12" customFormat="1" ht="10.199999999999999">
      <c r="B252" s="148"/>
      <c r="D252" s="149" t="s">
        <v>161</v>
      </c>
      <c r="E252" s="150" t="s">
        <v>19</v>
      </c>
      <c r="F252" s="151" t="s">
        <v>164</v>
      </c>
      <c r="H252" s="150" t="s">
        <v>19</v>
      </c>
      <c r="I252" s="152"/>
      <c r="L252" s="148"/>
      <c r="M252" s="153"/>
      <c r="T252" s="154"/>
      <c r="AT252" s="150" t="s">
        <v>161</v>
      </c>
      <c r="AU252" s="150" t="s">
        <v>157</v>
      </c>
      <c r="AV252" s="12" t="s">
        <v>78</v>
      </c>
      <c r="AW252" s="12" t="s">
        <v>32</v>
      </c>
      <c r="AX252" s="12" t="s">
        <v>71</v>
      </c>
      <c r="AY252" s="150" t="s">
        <v>148</v>
      </c>
    </row>
    <row r="253" spans="2:65" s="12" customFormat="1" ht="10.199999999999999">
      <c r="B253" s="148"/>
      <c r="D253" s="149" t="s">
        <v>161</v>
      </c>
      <c r="E253" s="150" t="s">
        <v>19</v>
      </c>
      <c r="F253" s="151" t="s">
        <v>276</v>
      </c>
      <c r="H253" s="150" t="s">
        <v>19</v>
      </c>
      <c r="I253" s="152"/>
      <c r="L253" s="148"/>
      <c r="M253" s="153"/>
      <c r="T253" s="154"/>
      <c r="AT253" s="150" t="s">
        <v>161</v>
      </c>
      <c r="AU253" s="150" t="s">
        <v>157</v>
      </c>
      <c r="AV253" s="12" t="s">
        <v>78</v>
      </c>
      <c r="AW253" s="12" t="s">
        <v>32</v>
      </c>
      <c r="AX253" s="12" t="s">
        <v>71</v>
      </c>
      <c r="AY253" s="150" t="s">
        <v>148</v>
      </c>
    </row>
    <row r="254" spans="2:65" s="13" customFormat="1" ht="10.199999999999999">
      <c r="B254" s="155"/>
      <c r="D254" s="149" t="s">
        <v>161</v>
      </c>
      <c r="E254" s="156" t="s">
        <v>19</v>
      </c>
      <c r="F254" s="157" t="s">
        <v>277</v>
      </c>
      <c r="H254" s="158">
        <v>69.156999999999996</v>
      </c>
      <c r="I254" s="159"/>
      <c r="L254" s="155"/>
      <c r="M254" s="160"/>
      <c r="T254" s="161"/>
      <c r="AT254" s="156" t="s">
        <v>161</v>
      </c>
      <c r="AU254" s="156" t="s">
        <v>157</v>
      </c>
      <c r="AV254" s="13" t="s">
        <v>80</v>
      </c>
      <c r="AW254" s="13" t="s">
        <v>32</v>
      </c>
      <c r="AX254" s="13" t="s">
        <v>71</v>
      </c>
      <c r="AY254" s="156" t="s">
        <v>148</v>
      </c>
    </row>
    <row r="255" spans="2:65" s="13" customFormat="1" ht="10.199999999999999">
      <c r="B255" s="155"/>
      <c r="D255" s="149" t="s">
        <v>161</v>
      </c>
      <c r="E255" s="156" t="s">
        <v>19</v>
      </c>
      <c r="F255" s="157" t="s">
        <v>278</v>
      </c>
      <c r="H255" s="158">
        <v>12.444000000000001</v>
      </c>
      <c r="I255" s="159"/>
      <c r="L255" s="155"/>
      <c r="M255" s="160"/>
      <c r="T255" s="161"/>
      <c r="AT255" s="156" t="s">
        <v>161</v>
      </c>
      <c r="AU255" s="156" t="s">
        <v>157</v>
      </c>
      <c r="AV255" s="13" t="s">
        <v>80</v>
      </c>
      <c r="AW255" s="13" t="s">
        <v>32</v>
      </c>
      <c r="AX255" s="13" t="s">
        <v>71</v>
      </c>
      <c r="AY255" s="156" t="s">
        <v>148</v>
      </c>
    </row>
    <row r="256" spans="2:65" s="14" customFormat="1" ht="10.199999999999999">
      <c r="B256" s="162"/>
      <c r="D256" s="149" t="s">
        <v>161</v>
      </c>
      <c r="E256" s="163" t="s">
        <v>97</v>
      </c>
      <c r="F256" s="164" t="s">
        <v>167</v>
      </c>
      <c r="H256" s="165">
        <v>81.600999999999999</v>
      </c>
      <c r="I256" s="166"/>
      <c r="L256" s="162"/>
      <c r="M256" s="167"/>
      <c r="T256" s="168"/>
      <c r="AT256" s="163" t="s">
        <v>161</v>
      </c>
      <c r="AU256" s="163" t="s">
        <v>157</v>
      </c>
      <c r="AV256" s="14" t="s">
        <v>157</v>
      </c>
      <c r="AW256" s="14" t="s">
        <v>32</v>
      </c>
      <c r="AX256" s="14" t="s">
        <v>71</v>
      </c>
      <c r="AY256" s="163" t="s">
        <v>148</v>
      </c>
    </row>
    <row r="257" spans="2:51" s="12" customFormat="1" ht="10.199999999999999">
      <c r="B257" s="148"/>
      <c r="D257" s="149" t="s">
        <v>161</v>
      </c>
      <c r="E257" s="150" t="s">
        <v>19</v>
      </c>
      <c r="F257" s="151" t="s">
        <v>163</v>
      </c>
      <c r="H257" s="150" t="s">
        <v>19</v>
      </c>
      <c r="I257" s="152"/>
      <c r="L257" s="148"/>
      <c r="M257" s="153"/>
      <c r="T257" s="154"/>
      <c r="AT257" s="150" t="s">
        <v>161</v>
      </c>
      <c r="AU257" s="150" t="s">
        <v>157</v>
      </c>
      <c r="AV257" s="12" t="s">
        <v>78</v>
      </c>
      <c r="AW257" s="12" t="s">
        <v>32</v>
      </c>
      <c r="AX257" s="12" t="s">
        <v>71</v>
      </c>
      <c r="AY257" s="150" t="s">
        <v>148</v>
      </c>
    </row>
    <row r="258" spans="2:51" s="12" customFormat="1" ht="10.199999999999999">
      <c r="B258" s="148"/>
      <c r="D258" s="149" t="s">
        <v>161</v>
      </c>
      <c r="E258" s="150" t="s">
        <v>19</v>
      </c>
      <c r="F258" s="151" t="s">
        <v>234</v>
      </c>
      <c r="H258" s="150" t="s">
        <v>19</v>
      </c>
      <c r="I258" s="152"/>
      <c r="L258" s="148"/>
      <c r="M258" s="153"/>
      <c r="T258" s="154"/>
      <c r="AT258" s="150" t="s">
        <v>161</v>
      </c>
      <c r="AU258" s="150" t="s">
        <v>157</v>
      </c>
      <c r="AV258" s="12" t="s">
        <v>78</v>
      </c>
      <c r="AW258" s="12" t="s">
        <v>32</v>
      </c>
      <c r="AX258" s="12" t="s">
        <v>71</v>
      </c>
      <c r="AY258" s="150" t="s">
        <v>148</v>
      </c>
    </row>
    <row r="259" spans="2:51" s="13" customFormat="1" ht="10.199999999999999">
      <c r="B259" s="155"/>
      <c r="D259" s="149" t="s">
        <v>161</v>
      </c>
      <c r="E259" s="156" t="s">
        <v>19</v>
      </c>
      <c r="F259" s="157" t="s">
        <v>279</v>
      </c>
      <c r="H259" s="158">
        <v>55.908999999999999</v>
      </c>
      <c r="I259" s="159"/>
      <c r="L259" s="155"/>
      <c r="M259" s="160"/>
      <c r="T259" s="161"/>
      <c r="AT259" s="156" t="s">
        <v>161</v>
      </c>
      <c r="AU259" s="156" t="s">
        <v>157</v>
      </c>
      <c r="AV259" s="13" t="s">
        <v>80</v>
      </c>
      <c r="AW259" s="13" t="s">
        <v>32</v>
      </c>
      <c r="AX259" s="13" t="s">
        <v>71</v>
      </c>
      <c r="AY259" s="156" t="s">
        <v>148</v>
      </c>
    </row>
    <row r="260" spans="2:51" s="14" customFormat="1" ht="10.199999999999999">
      <c r="B260" s="162"/>
      <c r="D260" s="149" t="s">
        <v>161</v>
      </c>
      <c r="E260" s="163" t="s">
        <v>100</v>
      </c>
      <c r="F260" s="164" t="s">
        <v>167</v>
      </c>
      <c r="H260" s="165">
        <v>55.908999999999999</v>
      </c>
      <c r="I260" s="166"/>
      <c r="L260" s="162"/>
      <c r="M260" s="167"/>
      <c r="T260" s="168"/>
      <c r="AT260" s="163" t="s">
        <v>161</v>
      </c>
      <c r="AU260" s="163" t="s">
        <v>157</v>
      </c>
      <c r="AV260" s="14" t="s">
        <v>157</v>
      </c>
      <c r="AW260" s="14" t="s">
        <v>32</v>
      </c>
      <c r="AX260" s="14" t="s">
        <v>71</v>
      </c>
      <c r="AY260" s="163" t="s">
        <v>148</v>
      </c>
    </row>
    <row r="261" spans="2:51" s="12" customFormat="1" ht="10.199999999999999">
      <c r="B261" s="148"/>
      <c r="D261" s="149" t="s">
        <v>161</v>
      </c>
      <c r="E261" s="150" t="s">
        <v>19</v>
      </c>
      <c r="F261" s="151" t="s">
        <v>280</v>
      </c>
      <c r="H261" s="150" t="s">
        <v>19</v>
      </c>
      <c r="I261" s="152"/>
      <c r="L261" s="148"/>
      <c r="M261" s="153"/>
      <c r="T261" s="154"/>
      <c r="AT261" s="150" t="s">
        <v>161</v>
      </c>
      <c r="AU261" s="150" t="s">
        <v>157</v>
      </c>
      <c r="AV261" s="12" t="s">
        <v>78</v>
      </c>
      <c r="AW261" s="12" t="s">
        <v>32</v>
      </c>
      <c r="AX261" s="12" t="s">
        <v>71</v>
      </c>
      <c r="AY261" s="150" t="s">
        <v>148</v>
      </c>
    </row>
    <row r="262" spans="2:51" s="13" customFormat="1" ht="10.199999999999999">
      <c r="B262" s="155"/>
      <c r="D262" s="149" t="s">
        <v>161</v>
      </c>
      <c r="E262" s="156" t="s">
        <v>19</v>
      </c>
      <c r="F262" s="157" t="s">
        <v>281</v>
      </c>
      <c r="H262" s="158">
        <v>795.07100000000003</v>
      </c>
      <c r="I262" s="159"/>
      <c r="L262" s="155"/>
      <c r="M262" s="160"/>
      <c r="T262" s="161"/>
      <c r="AT262" s="156" t="s">
        <v>161</v>
      </c>
      <c r="AU262" s="156" t="s">
        <v>157</v>
      </c>
      <c r="AV262" s="13" t="s">
        <v>80</v>
      </c>
      <c r="AW262" s="13" t="s">
        <v>32</v>
      </c>
      <c r="AX262" s="13" t="s">
        <v>71</v>
      </c>
      <c r="AY262" s="156" t="s">
        <v>148</v>
      </c>
    </row>
    <row r="263" spans="2:51" s="14" customFormat="1" ht="10.199999999999999">
      <c r="B263" s="162"/>
      <c r="D263" s="149" t="s">
        <v>161</v>
      </c>
      <c r="E263" s="163" t="s">
        <v>86</v>
      </c>
      <c r="F263" s="164" t="s">
        <v>167</v>
      </c>
      <c r="H263" s="165">
        <v>795.07100000000003</v>
      </c>
      <c r="I263" s="166"/>
      <c r="L263" s="162"/>
      <c r="M263" s="167"/>
      <c r="T263" s="168"/>
      <c r="AT263" s="163" t="s">
        <v>161</v>
      </c>
      <c r="AU263" s="163" t="s">
        <v>157</v>
      </c>
      <c r="AV263" s="14" t="s">
        <v>157</v>
      </c>
      <c r="AW263" s="14" t="s">
        <v>32</v>
      </c>
      <c r="AX263" s="14" t="s">
        <v>71</v>
      </c>
      <c r="AY263" s="163" t="s">
        <v>148</v>
      </c>
    </row>
    <row r="264" spans="2:51" s="12" customFormat="1" ht="10.199999999999999">
      <c r="B264" s="148"/>
      <c r="D264" s="149" t="s">
        <v>161</v>
      </c>
      <c r="E264" s="150" t="s">
        <v>19</v>
      </c>
      <c r="F264" s="151" t="s">
        <v>163</v>
      </c>
      <c r="H264" s="150" t="s">
        <v>19</v>
      </c>
      <c r="I264" s="152"/>
      <c r="L264" s="148"/>
      <c r="M264" s="153"/>
      <c r="T264" s="154"/>
      <c r="AT264" s="150" t="s">
        <v>161</v>
      </c>
      <c r="AU264" s="150" t="s">
        <v>157</v>
      </c>
      <c r="AV264" s="12" t="s">
        <v>78</v>
      </c>
      <c r="AW264" s="12" t="s">
        <v>32</v>
      </c>
      <c r="AX264" s="12" t="s">
        <v>71</v>
      </c>
      <c r="AY264" s="150" t="s">
        <v>148</v>
      </c>
    </row>
    <row r="265" spans="2:51" s="12" customFormat="1" ht="10.199999999999999">
      <c r="B265" s="148"/>
      <c r="D265" s="149" t="s">
        <v>161</v>
      </c>
      <c r="E265" s="150" t="s">
        <v>19</v>
      </c>
      <c r="F265" s="151" t="s">
        <v>282</v>
      </c>
      <c r="H265" s="150" t="s">
        <v>19</v>
      </c>
      <c r="I265" s="152"/>
      <c r="L265" s="148"/>
      <c r="M265" s="153"/>
      <c r="T265" s="154"/>
      <c r="AT265" s="150" t="s">
        <v>161</v>
      </c>
      <c r="AU265" s="150" t="s">
        <v>157</v>
      </c>
      <c r="AV265" s="12" t="s">
        <v>78</v>
      </c>
      <c r="AW265" s="12" t="s">
        <v>32</v>
      </c>
      <c r="AX265" s="12" t="s">
        <v>71</v>
      </c>
      <c r="AY265" s="150" t="s">
        <v>148</v>
      </c>
    </row>
    <row r="266" spans="2:51" s="13" customFormat="1" ht="10.199999999999999">
      <c r="B266" s="155"/>
      <c r="D266" s="149" t="s">
        <v>161</v>
      </c>
      <c r="E266" s="156" t="s">
        <v>19</v>
      </c>
      <c r="F266" s="157" t="s">
        <v>283</v>
      </c>
      <c r="H266" s="158">
        <v>17.367999999999999</v>
      </c>
      <c r="I266" s="159"/>
      <c r="L266" s="155"/>
      <c r="M266" s="160"/>
      <c r="T266" s="161"/>
      <c r="AT266" s="156" t="s">
        <v>161</v>
      </c>
      <c r="AU266" s="156" t="s">
        <v>157</v>
      </c>
      <c r="AV266" s="13" t="s">
        <v>80</v>
      </c>
      <c r="AW266" s="13" t="s">
        <v>32</v>
      </c>
      <c r="AX266" s="13" t="s">
        <v>71</v>
      </c>
      <c r="AY266" s="156" t="s">
        <v>148</v>
      </c>
    </row>
    <row r="267" spans="2:51" s="14" customFormat="1" ht="10.199999999999999">
      <c r="B267" s="162"/>
      <c r="D267" s="149" t="s">
        <v>161</v>
      </c>
      <c r="E267" s="163" t="s">
        <v>88</v>
      </c>
      <c r="F267" s="164" t="s">
        <v>167</v>
      </c>
      <c r="H267" s="165">
        <v>17.367999999999999</v>
      </c>
      <c r="I267" s="166"/>
      <c r="L267" s="162"/>
      <c r="M267" s="167"/>
      <c r="T267" s="168"/>
      <c r="AT267" s="163" t="s">
        <v>161</v>
      </c>
      <c r="AU267" s="163" t="s">
        <v>157</v>
      </c>
      <c r="AV267" s="14" t="s">
        <v>157</v>
      </c>
      <c r="AW267" s="14" t="s">
        <v>32</v>
      </c>
      <c r="AX267" s="14" t="s">
        <v>71</v>
      </c>
      <c r="AY267" s="163" t="s">
        <v>148</v>
      </c>
    </row>
    <row r="268" spans="2:51" s="15" customFormat="1" ht="10.199999999999999">
      <c r="B268" s="169"/>
      <c r="D268" s="149" t="s">
        <v>161</v>
      </c>
      <c r="E268" s="170" t="s">
        <v>19</v>
      </c>
      <c r="F268" s="171" t="s">
        <v>168</v>
      </c>
      <c r="H268" s="172">
        <v>949.94900000000007</v>
      </c>
      <c r="I268" s="173"/>
      <c r="L268" s="169"/>
      <c r="M268" s="174"/>
      <c r="T268" s="175"/>
      <c r="AT268" s="170" t="s">
        <v>161</v>
      </c>
      <c r="AU268" s="170" t="s">
        <v>157</v>
      </c>
      <c r="AV268" s="15" t="s">
        <v>156</v>
      </c>
      <c r="AW268" s="15" t="s">
        <v>32</v>
      </c>
      <c r="AX268" s="15" t="s">
        <v>71</v>
      </c>
      <c r="AY268" s="170" t="s">
        <v>148</v>
      </c>
    </row>
    <row r="269" spans="2:51" s="12" customFormat="1" ht="10.199999999999999">
      <c r="B269" s="148"/>
      <c r="D269" s="149" t="s">
        <v>161</v>
      </c>
      <c r="E269" s="150" t="s">
        <v>19</v>
      </c>
      <c r="F269" s="151" t="s">
        <v>163</v>
      </c>
      <c r="H269" s="150" t="s">
        <v>19</v>
      </c>
      <c r="I269" s="152"/>
      <c r="L269" s="148"/>
      <c r="M269" s="153"/>
      <c r="T269" s="154"/>
      <c r="AT269" s="150" t="s">
        <v>161</v>
      </c>
      <c r="AU269" s="150" t="s">
        <v>157</v>
      </c>
      <c r="AV269" s="12" t="s">
        <v>78</v>
      </c>
      <c r="AW269" s="12" t="s">
        <v>32</v>
      </c>
      <c r="AX269" s="12" t="s">
        <v>71</v>
      </c>
      <c r="AY269" s="150" t="s">
        <v>148</v>
      </c>
    </row>
    <row r="270" spans="2:51" s="12" customFormat="1" ht="10.199999999999999">
      <c r="B270" s="148"/>
      <c r="D270" s="149" t="s">
        <v>161</v>
      </c>
      <c r="E270" s="150" t="s">
        <v>19</v>
      </c>
      <c r="F270" s="151" t="s">
        <v>284</v>
      </c>
      <c r="H270" s="150" t="s">
        <v>19</v>
      </c>
      <c r="I270" s="152"/>
      <c r="L270" s="148"/>
      <c r="M270" s="153"/>
      <c r="T270" s="154"/>
      <c r="AT270" s="150" t="s">
        <v>161</v>
      </c>
      <c r="AU270" s="150" t="s">
        <v>157</v>
      </c>
      <c r="AV270" s="12" t="s">
        <v>78</v>
      </c>
      <c r="AW270" s="12" t="s">
        <v>32</v>
      </c>
      <c r="AX270" s="12" t="s">
        <v>71</v>
      </c>
      <c r="AY270" s="150" t="s">
        <v>148</v>
      </c>
    </row>
    <row r="271" spans="2:51" s="13" customFormat="1" ht="10.199999999999999">
      <c r="B271" s="155"/>
      <c r="D271" s="149" t="s">
        <v>161</v>
      </c>
      <c r="E271" s="156" t="s">
        <v>19</v>
      </c>
      <c r="F271" s="157" t="s">
        <v>285</v>
      </c>
      <c r="H271" s="158">
        <v>949.94899999999996</v>
      </c>
      <c r="I271" s="159"/>
      <c r="L271" s="155"/>
      <c r="M271" s="160"/>
      <c r="T271" s="161"/>
      <c r="AT271" s="156" t="s">
        <v>161</v>
      </c>
      <c r="AU271" s="156" t="s">
        <v>157</v>
      </c>
      <c r="AV271" s="13" t="s">
        <v>80</v>
      </c>
      <c r="AW271" s="13" t="s">
        <v>32</v>
      </c>
      <c r="AX271" s="13" t="s">
        <v>71</v>
      </c>
      <c r="AY271" s="156" t="s">
        <v>148</v>
      </c>
    </row>
    <row r="272" spans="2:51" s="14" customFormat="1" ht="10.199999999999999">
      <c r="B272" s="162"/>
      <c r="D272" s="149" t="s">
        <v>161</v>
      </c>
      <c r="E272" s="163" t="s">
        <v>19</v>
      </c>
      <c r="F272" s="164" t="s">
        <v>167</v>
      </c>
      <c r="H272" s="165">
        <v>949.94899999999996</v>
      </c>
      <c r="I272" s="166"/>
      <c r="L272" s="162"/>
      <c r="M272" s="167"/>
      <c r="T272" s="168"/>
      <c r="AT272" s="163" t="s">
        <v>161</v>
      </c>
      <c r="AU272" s="163" t="s">
        <v>157</v>
      </c>
      <c r="AV272" s="14" t="s">
        <v>157</v>
      </c>
      <c r="AW272" s="14" t="s">
        <v>32</v>
      </c>
      <c r="AX272" s="14" t="s">
        <v>71</v>
      </c>
      <c r="AY272" s="163" t="s">
        <v>148</v>
      </c>
    </row>
    <row r="273" spans="2:51" s="15" customFormat="1" ht="10.199999999999999">
      <c r="B273" s="169"/>
      <c r="D273" s="149" t="s">
        <v>161</v>
      </c>
      <c r="E273" s="170" t="s">
        <v>103</v>
      </c>
      <c r="F273" s="171" t="s">
        <v>168</v>
      </c>
      <c r="H273" s="172">
        <v>949.94899999999996</v>
      </c>
      <c r="I273" s="173"/>
      <c r="L273" s="169"/>
      <c r="M273" s="174"/>
      <c r="T273" s="175"/>
      <c r="AT273" s="170" t="s">
        <v>161</v>
      </c>
      <c r="AU273" s="170" t="s">
        <v>157</v>
      </c>
      <c r="AV273" s="15" t="s">
        <v>156</v>
      </c>
      <c r="AW273" s="15" t="s">
        <v>32</v>
      </c>
      <c r="AX273" s="15" t="s">
        <v>71</v>
      </c>
      <c r="AY273" s="170" t="s">
        <v>148</v>
      </c>
    </row>
    <row r="274" spans="2:51" s="12" customFormat="1" ht="10.199999999999999">
      <c r="B274" s="148"/>
      <c r="D274" s="149" t="s">
        <v>161</v>
      </c>
      <c r="E274" s="150" t="s">
        <v>19</v>
      </c>
      <c r="F274" s="151" t="s">
        <v>163</v>
      </c>
      <c r="H274" s="150" t="s">
        <v>19</v>
      </c>
      <c r="I274" s="152"/>
      <c r="L274" s="148"/>
      <c r="M274" s="153"/>
      <c r="T274" s="154"/>
      <c r="AT274" s="150" t="s">
        <v>161</v>
      </c>
      <c r="AU274" s="150" t="s">
        <v>157</v>
      </c>
      <c r="AV274" s="12" t="s">
        <v>78</v>
      </c>
      <c r="AW274" s="12" t="s">
        <v>32</v>
      </c>
      <c r="AX274" s="12" t="s">
        <v>71</v>
      </c>
      <c r="AY274" s="150" t="s">
        <v>148</v>
      </c>
    </row>
    <row r="275" spans="2:51" s="12" customFormat="1" ht="10.199999999999999">
      <c r="B275" s="148"/>
      <c r="D275" s="149" t="s">
        <v>161</v>
      </c>
      <c r="E275" s="150" t="s">
        <v>19</v>
      </c>
      <c r="F275" s="151" t="s">
        <v>286</v>
      </c>
      <c r="H275" s="150" t="s">
        <v>19</v>
      </c>
      <c r="I275" s="152"/>
      <c r="L275" s="148"/>
      <c r="M275" s="153"/>
      <c r="T275" s="154"/>
      <c r="AT275" s="150" t="s">
        <v>161</v>
      </c>
      <c r="AU275" s="150" t="s">
        <v>157</v>
      </c>
      <c r="AV275" s="12" t="s">
        <v>78</v>
      </c>
      <c r="AW275" s="12" t="s">
        <v>32</v>
      </c>
      <c r="AX275" s="12" t="s">
        <v>71</v>
      </c>
      <c r="AY275" s="150" t="s">
        <v>148</v>
      </c>
    </row>
    <row r="276" spans="2:51" s="13" customFormat="1" ht="10.199999999999999">
      <c r="B276" s="155"/>
      <c r="D276" s="149" t="s">
        <v>161</v>
      </c>
      <c r="E276" s="156" t="s">
        <v>19</v>
      </c>
      <c r="F276" s="157" t="s">
        <v>287</v>
      </c>
      <c r="H276" s="158">
        <v>74.963999999999999</v>
      </c>
      <c r="I276" s="159"/>
      <c r="L276" s="155"/>
      <c r="M276" s="160"/>
      <c r="T276" s="161"/>
      <c r="AT276" s="156" t="s">
        <v>161</v>
      </c>
      <c r="AU276" s="156" t="s">
        <v>157</v>
      </c>
      <c r="AV276" s="13" t="s">
        <v>80</v>
      </c>
      <c r="AW276" s="13" t="s">
        <v>32</v>
      </c>
      <c r="AX276" s="13" t="s">
        <v>71</v>
      </c>
      <c r="AY276" s="156" t="s">
        <v>148</v>
      </c>
    </row>
    <row r="277" spans="2:51" s="14" customFormat="1" ht="10.199999999999999">
      <c r="B277" s="162"/>
      <c r="D277" s="149" t="s">
        <v>161</v>
      </c>
      <c r="E277" s="163" t="s">
        <v>91</v>
      </c>
      <c r="F277" s="164" t="s">
        <v>167</v>
      </c>
      <c r="H277" s="165">
        <v>74.963999999999999</v>
      </c>
      <c r="I277" s="166"/>
      <c r="L277" s="162"/>
      <c r="M277" s="167"/>
      <c r="T277" s="168"/>
      <c r="AT277" s="163" t="s">
        <v>161</v>
      </c>
      <c r="AU277" s="163" t="s">
        <v>157</v>
      </c>
      <c r="AV277" s="14" t="s">
        <v>157</v>
      </c>
      <c r="AW277" s="14" t="s">
        <v>32</v>
      </c>
      <c r="AX277" s="14" t="s">
        <v>71</v>
      </c>
      <c r="AY277" s="163" t="s">
        <v>148</v>
      </c>
    </row>
    <row r="278" spans="2:51" s="12" customFormat="1" ht="10.199999999999999">
      <c r="B278" s="148"/>
      <c r="D278" s="149" t="s">
        <v>161</v>
      </c>
      <c r="E278" s="150" t="s">
        <v>19</v>
      </c>
      <c r="F278" s="151" t="s">
        <v>163</v>
      </c>
      <c r="H278" s="150" t="s">
        <v>19</v>
      </c>
      <c r="I278" s="152"/>
      <c r="L278" s="148"/>
      <c r="M278" s="153"/>
      <c r="T278" s="154"/>
      <c r="AT278" s="150" t="s">
        <v>161</v>
      </c>
      <c r="AU278" s="150" t="s">
        <v>157</v>
      </c>
      <c r="AV278" s="12" t="s">
        <v>78</v>
      </c>
      <c r="AW278" s="12" t="s">
        <v>32</v>
      </c>
      <c r="AX278" s="12" t="s">
        <v>71</v>
      </c>
      <c r="AY278" s="150" t="s">
        <v>148</v>
      </c>
    </row>
    <row r="279" spans="2:51" s="12" customFormat="1" ht="10.199999999999999">
      <c r="B279" s="148"/>
      <c r="D279" s="149" t="s">
        <v>161</v>
      </c>
      <c r="E279" s="150" t="s">
        <v>19</v>
      </c>
      <c r="F279" s="151" t="s">
        <v>288</v>
      </c>
      <c r="H279" s="150" t="s">
        <v>19</v>
      </c>
      <c r="I279" s="152"/>
      <c r="L279" s="148"/>
      <c r="M279" s="153"/>
      <c r="T279" s="154"/>
      <c r="AT279" s="150" t="s">
        <v>161</v>
      </c>
      <c r="AU279" s="150" t="s">
        <v>157</v>
      </c>
      <c r="AV279" s="12" t="s">
        <v>78</v>
      </c>
      <c r="AW279" s="12" t="s">
        <v>32</v>
      </c>
      <c r="AX279" s="12" t="s">
        <v>71</v>
      </c>
      <c r="AY279" s="150" t="s">
        <v>148</v>
      </c>
    </row>
    <row r="280" spans="2:51" s="13" customFormat="1" ht="30.6">
      <c r="B280" s="155"/>
      <c r="D280" s="149" t="s">
        <v>161</v>
      </c>
      <c r="E280" s="156" t="s">
        <v>19</v>
      </c>
      <c r="F280" s="157" t="s">
        <v>289</v>
      </c>
      <c r="H280" s="158">
        <v>187.83</v>
      </c>
      <c r="I280" s="159"/>
      <c r="L280" s="155"/>
      <c r="M280" s="160"/>
      <c r="T280" s="161"/>
      <c r="AT280" s="156" t="s">
        <v>161</v>
      </c>
      <c r="AU280" s="156" t="s">
        <v>157</v>
      </c>
      <c r="AV280" s="13" t="s">
        <v>80</v>
      </c>
      <c r="AW280" s="13" t="s">
        <v>32</v>
      </c>
      <c r="AX280" s="13" t="s">
        <v>71</v>
      </c>
      <c r="AY280" s="156" t="s">
        <v>148</v>
      </c>
    </row>
    <row r="281" spans="2:51" s="14" customFormat="1" ht="10.199999999999999">
      <c r="B281" s="162"/>
      <c r="D281" s="149" t="s">
        <v>161</v>
      </c>
      <c r="E281" s="163" t="s">
        <v>93</v>
      </c>
      <c r="F281" s="164" t="s">
        <v>167</v>
      </c>
      <c r="H281" s="165">
        <v>187.83</v>
      </c>
      <c r="I281" s="166"/>
      <c r="L281" s="162"/>
      <c r="M281" s="167"/>
      <c r="T281" s="168"/>
      <c r="AT281" s="163" t="s">
        <v>161</v>
      </c>
      <c r="AU281" s="163" t="s">
        <v>157</v>
      </c>
      <c r="AV281" s="14" t="s">
        <v>157</v>
      </c>
      <c r="AW281" s="14" t="s">
        <v>32</v>
      </c>
      <c r="AX281" s="14" t="s">
        <v>71</v>
      </c>
      <c r="AY281" s="163" t="s">
        <v>148</v>
      </c>
    </row>
    <row r="282" spans="2:51" s="12" customFormat="1" ht="10.199999999999999">
      <c r="B282" s="148"/>
      <c r="D282" s="149" t="s">
        <v>161</v>
      </c>
      <c r="E282" s="150" t="s">
        <v>19</v>
      </c>
      <c r="F282" s="151" t="s">
        <v>163</v>
      </c>
      <c r="H282" s="150" t="s">
        <v>19</v>
      </c>
      <c r="I282" s="152"/>
      <c r="L282" s="148"/>
      <c r="M282" s="153"/>
      <c r="T282" s="154"/>
      <c r="AT282" s="150" t="s">
        <v>161</v>
      </c>
      <c r="AU282" s="150" t="s">
        <v>157</v>
      </c>
      <c r="AV282" s="12" t="s">
        <v>78</v>
      </c>
      <c r="AW282" s="12" t="s">
        <v>32</v>
      </c>
      <c r="AX282" s="12" t="s">
        <v>71</v>
      </c>
      <c r="AY282" s="150" t="s">
        <v>148</v>
      </c>
    </row>
    <row r="283" spans="2:51" s="12" customFormat="1" ht="10.199999999999999">
      <c r="B283" s="148"/>
      <c r="D283" s="149" t="s">
        <v>161</v>
      </c>
      <c r="E283" s="150" t="s">
        <v>19</v>
      </c>
      <c r="F283" s="151" t="s">
        <v>290</v>
      </c>
      <c r="H283" s="150" t="s">
        <v>19</v>
      </c>
      <c r="I283" s="152"/>
      <c r="L283" s="148"/>
      <c r="M283" s="153"/>
      <c r="T283" s="154"/>
      <c r="AT283" s="150" t="s">
        <v>161</v>
      </c>
      <c r="AU283" s="150" t="s">
        <v>157</v>
      </c>
      <c r="AV283" s="12" t="s">
        <v>78</v>
      </c>
      <c r="AW283" s="12" t="s">
        <v>32</v>
      </c>
      <c r="AX283" s="12" t="s">
        <v>71</v>
      </c>
      <c r="AY283" s="150" t="s">
        <v>148</v>
      </c>
    </row>
    <row r="284" spans="2:51" s="13" customFormat="1" ht="10.199999999999999">
      <c r="B284" s="155"/>
      <c r="D284" s="149" t="s">
        <v>161</v>
      </c>
      <c r="E284" s="156" t="s">
        <v>19</v>
      </c>
      <c r="F284" s="157" t="s">
        <v>291</v>
      </c>
      <c r="H284" s="158">
        <v>90.266999999999996</v>
      </c>
      <c r="I284" s="159"/>
      <c r="L284" s="155"/>
      <c r="M284" s="160"/>
      <c r="T284" s="161"/>
      <c r="AT284" s="156" t="s">
        <v>161</v>
      </c>
      <c r="AU284" s="156" t="s">
        <v>157</v>
      </c>
      <c r="AV284" s="13" t="s">
        <v>80</v>
      </c>
      <c r="AW284" s="13" t="s">
        <v>32</v>
      </c>
      <c r="AX284" s="13" t="s">
        <v>71</v>
      </c>
      <c r="AY284" s="156" t="s">
        <v>148</v>
      </c>
    </row>
    <row r="285" spans="2:51" s="14" customFormat="1" ht="10.199999999999999">
      <c r="B285" s="162"/>
      <c r="D285" s="149" t="s">
        <v>161</v>
      </c>
      <c r="E285" s="163" t="s">
        <v>95</v>
      </c>
      <c r="F285" s="164" t="s">
        <v>167</v>
      </c>
      <c r="H285" s="165">
        <v>90.266999999999996</v>
      </c>
      <c r="I285" s="166"/>
      <c r="L285" s="162"/>
      <c r="M285" s="167"/>
      <c r="T285" s="168"/>
      <c r="AT285" s="163" t="s">
        <v>161</v>
      </c>
      <c r="AU285" s="163" t="s">
        <v>157</v>
      </c>
      <c r="AV285" s="14" t="s">
        <v>157</v>
      </c>
      <c r="AW285" s="14" t="s">
        <v>32</v>
      </c>
      <c r="AX285" s="14" t="s">
        <v>71</v>
      </c>
      <c r="AY285" s="163" t="s">
        <v>148</v>
      </c>
    </row>
    <row r="286" spans="2:51" s="15" customFormat="1" ht="10.199999999999999">
      <c r="B286" s="169"/>
      <c r="D286" s="149" t="s">
        <v>161</v>
      </c>
      <c r="E286" s="170" t="s">
        <v>19</v>
      </c>
      <c r="F286" s="171" t="s">
        <v>168</v>
      </c>
      <c r="H286" s="172">
        <v>353.06099999999998</v>
      </c>
      <c r="I286" s="173"/>
      <c r="L286" s="169"/>
      <c r="M286" s="174"/>
      <c r="T286" s="175"/>
      <c r="AT286" s="170" t="s">
        <v>161</v>
      </c>
      <c r="AU286" s="170" t="s">
        <v>157</v>
      </c>
      <c r="AV286" s="15" t="s">
        <v>156</v>
      </c>
      <c r="AW286" s="15" t="s">
        <v>32</v>
      </c>
      <c r="AX286" s="15" t="s">
        <v>71</v>
      </c>
      <c r="AY286" s="170" t="s">
        <v>148</v>
      </c>
    </row>
    <row r="287" spans="2:51" s="12" customFormat="1" ht="10.199999999999999">
      <c r="B287" s="148"/>
      <c r="D287" s="149" t="s">
        <v>161</v>
      </c>
      <c r="E287" s="150" t="s">
        <v>19</v>
      </c>
      <c r="F287" s="151" t="s">
        <v>163</v>
      </c>
      <c r="H287" s="150" t="s">
        <v>19</v>
      </c>
      <c r="I287" s="152"/>
      <c r="L287" s="148"/>
      <c r="M287" s="153"/>
      <c r="T287" s="154"/>
      <c r="AT287" s="150" t="s">
        <v>161</v>
      </c>
      <c r="AU287" s="150" t="s">
        <v>157</v>
      </c>
      <c r="AV287" s="12" t="s">
        <v>78</v>
      </c>
      <c r="AW287" s="12" t="s">
        <v>32</v>
      </c>
      <c r="AX287" s="12" t="s">
        <v>71</v>
      </c>
      <c r="AY287" s="150" t="s">
        <v>148</v>
      </c>
    </row>
    <row r="288" spans="2:51" s="12" customFormat="1" ht="10.199999999999999">
      <c r="B288" s="148"/>
      <c r="D288" s="149" t="s">
        <v>161</v>
      </c>
      <c r="E288" s="150" t="s">
        <v>19</v>
      </c>
      <c r="F288" s="151" t="s">
        <v>292</v>
      </c>
      <c r="H288" s="150" t="s">
        <v>19</v>
      </c>
      <c r="I288" s="152"/>
      <c r="L288" s="148"/>
      <c r="M288" s="153"/>
      <c r="T288" s="154"/>
      <c r="AT288" s="150" t="s">
        <v>161</v>
      </c>
      <c r="AU288" s="150" t="s">
        <v>157</v>
      </c>
      <c r="AV288" s="12" t="s">
        <v>78</v>
      </c>
      <c r="AW288" s="12" t="s">
        <v>32</v>
      </c>
      <c r="AX288" s="12" t="s">
        <v>71</v>
      </c>
      <c r="AY288" s="150" t="s">
        <v>148</v>
      </c>
    </row>
    <row r="289" spans="2:51" s="13" customFormat="1" ht="10.199999999999999">
      <c r="B289" s="155"/>
      <c r="D289" s="149" t="s">
        <v>161</v>
      </c>
      <c r="E289" s="156" t="s">
        <v>19</v>
      </c>
      <c r="F289" s="157" t="s">
        <v>293</v>
      </c>
      <c r="H289" s="158">
        <v>353.06099999999998</v>
      </c>
      <c r="I289" s="159"/>
      <c r="L289" s="155"/>
      <c r="M289" s="160"/>
      <c r="T289" s="161"/>
      <c r="AT289" s="156" t="s">
        <v>161</v>
      </c>
      <c r="AU289" s="156" t="s">
        <v>157</v>
      </c>
      <c r="AV289" s="13" t="s">
        <v>80</v>
      </c>
      <c r="AW289" s="13" t="s">
        <v>32</v>
      </c>
      <c r="AX289" s="13" t="s">
        <v>71</v>
      </c>
      <c r="AY289" s="156" t="s">
        <v>148</v>
      </c>
    </row>
    <row r="290" spans="2:51" s="14" customFormat="1" ht="10.199999999999999">
      <c r="B290" s="162"/>
      <c r="D290" s="149" t="s">
        <v>161</v>
      </c>
      <c r="E290" s="163" t="s">
        <v>19</v>
      </c>
      <c r="F290" s="164" t="s">
        <v>167</v>
      </c>
      <c r="H290" s="165">
        <v>353.06099999999998</v>
      </c>
      <c r="I290" s="166"/>
      <c r="L290" s="162"/>
      <c r="M290" s="167"/>
      <c r="T290" s="168"/>
      <c r="AT290" s="163" t="s">
        <v>161</v>
      </c>
      <c r="AU290" s="163" t="s">
        <v>157</v>
      </c>
      <c r="AV290" s="14" t="s">
        <v>157</v>
      </c>
      <c r="AW290" s="14" t="s">
        <v>32</v>
      </c>
      <c r="AX290" s="14" t="s">
        <v>71</v>
      </c>
      <c r="AY290" s="163" t="s">
        <v>148</v>
      </c>
    </row>
    <row r="291" spans="2:51" s="15" customFormat="1" ht="10.199999999999999">
      <c r="B291" s="169"/>
      <c r="D291" s="149" t="s">
        <v>161</v>
      </c>
      <c r="E291" s="170" t="s">
        <v>106</v>
      </c>
      <c r="F291" s="171" t="s">
        <v>168</v>
      </c>
      <c r="H291" s="172">
        <v>353.06099999999998</v>
      </c>
      <c r="I291" s="173"/>
      <c r="L291" s="169"/>
      <c r="M291" s="174"/>
      <c r="T291" s="175"/>
      <c r="AT291" s="170" t="s">
        <v>161</v>
      </c>
      <c r="AU291" s="170" t="s">
        <v>157</v>
      </c>
      <c r="AV291" s="15" t="s">
        <v>156</v>
      </c>
      <c r="AW291" s="15" t="s">
        <v>32</v>
      </c>
      <c r="AX291" s="15" t="s">
        <v>71</v>
      </c>
      <c r="AY291" s="170" t="s">
        <v>148</v>
      </c>
    </row>
    <row r="292" spans="2:51" s="12" customFormat="1" ht="10.199999999999999">
      <c r="B292" s="148"/>
      <c r="D292" s="149" t="s">
        <v>161</v>
      </c>
      <c r="E292" s="150" t="s">
        <v>19</v>
      </c>
      <c r="F292" s="151" t="s">
        <v>163</v>
      </c>
      <c r="H292" s="150" t="s">
        <v>19</v>
      </c>
      <c r="I292" s="152"/>
      <c r="L292" s="148"/>
      <c r="M292" s="153"/>
      <c r="T292" s="154"/>
      <c r="AT292" s="150" t="s">
        <v>161</v>
      </c>
      <c r="AU292" s="150" t="s">
        <v>157</v>
      </c>
      <c r="AV292" s="12" t="s">
        <v>78</v>
      </c>
      <c r="AW292" s="12" t="s">
        <v>32</v>
      </c>
      <c r="AX292" s="12" t="s">
        <v>71</v>
      </c>
      <c r="AY292" s="150" t="s">
        <v>148</v>
      </c>
    </row>
    <row r="293" spans="2:51" s="12" customFormat="1" ht="10.199999999999999">
      <c r="B293" s="148"/>
      <c r="D293" s="149" t="s">
        <v>161</v>
      </c>
      <c r="E293" s="150" t="s">
        <v>19</v>
      </c>
      <c r="F293" s="151" t="s">
        <v>294</v>
      </c>
      <c r="H293" s="150" t="s">
        <v>19</v>
      </c>
      <c r="I293" s="152"/>
      <c r="L293" s="148"/>
      <c r="M293" s="153"/>
      <c r="T293" s="154"/>
      <c r="AT293" s="150" t="s">
        <v>161</v>
      </c>
      <c r="AU293" s="150" t="s">
        <v>157</v>
      </c>
      <c r="AV293" s="12" t="s">
        <v>78</v>
      </c>
      <c r="AW293" s="12" t="s">
        <v>32</v>
      </c>
      <c r="AX293" s="12" t="s">
        <v>71</v>
      </c>
      <c r="AY293" s="150" t="s">
        <v>148</v>
      </c>
    </row>
    <row r="294" spans="2:51" s="13" customFormat="1" ht="10.199999999999999">
      <c r="B294" s="155"/>
      <c r="D294" s="149" t="s">
        <v>161</v>
      </c>
      <c r="E294" s="156" t="s">
        <v>19</v>
      </c>
      <c r="F294" s="157" t="s">
        <v>295</v>
      </c>
      <c r="H294" s="158">
        <v>37.165999999999997</v>
      </c>
      <c r="I294" s="159"/>
      <c r="L294" s="155"/>
      <c r="M294" s="160"/>
      <c r="T294" s="161"/>
      <c r="AT294" s="156" t="s">
        <v>161</v>
      </c>
      <c r="AU294" s="156" t="s">
        <v>157</v>
      </c>
      <c r="AV294" s="13" t="s">
        <v>80</v>
      </c>
      <c r="AW294" s="13" t="s">
        <v>32</v>
      </c>
      <c r="AX294" s="13" t="s">
        <v>71</v>
      </c>
      <c r="AY294" s="156" t="s">
        <v>148</v>
      </c>
    </row>
    <row r="295" spans="2:51" s="14" customFormat="1" ht="10.199999999999999">
      <c r="B295" s="162"/>
      <c r="D295" s="149" t="s">
        <v>161</v>
      </c>
      <c r="E295" s="163" t="s">
        <v>19</v>
      </c>
      <c r="F295" s="164" t="s">
        <v>167</v>
      </c>
      <c r="H295" s="165">
        <v>37.165999999999997</v>
      </c>
      <c r="I295" s="166"/>
      <c r="L295" s="162"/>
      <c r="M295" s="167"/>
      <c r="T295" s="168"/>
      <c r="AT295" s="163" t="s">
        <v>161</v>
      </c>
      <c r="AU295" s="163" t="s">
        <v>157</v>
      </c>
      <c r="AV295" s="14" t="s">
        <v>157</v>
      </c>
      <c r="AW295" s="14" t="s">
        <v>32</v>
      </c>
      <c r="AX295" s="14" t="s">
        <v>71</v>
      </c>
      <c r="AY295" s="163" t="s">
        <v>148</v>
      </c>
    </row>
    <row r="296" spans="2:51" s="15" customFormat="1" ht="10.199999999999999">
      <c r="B296" s="169"/>
      <c r="D296" s="149" t="s">
        <v>161</v>
      </c>
      <c r="E296" s="170" t="s">
        <v>19</v>
      </c>
      <c r="F296" s="171" t="s">
        <v>168</v>
      </c>
      <c r="H296" s="172">
        <v>37.165999999999997</v>
      </c>
      <c r="I296" s="173"/>
      <c r="L296" s="169"/>
      <c r="M296" s="174"/>
      <c r="T296" s="175"/>
      <c r="AT296" s="170" t="s">
        <v>161</v>
      </c>
      <c r="AU296" s="170" t="s">
        <v>157</v>
      </c>
      <c r="AV296" s="15" t="s">
        <v>156</v>
      </c>
      <c r="AW296" s="15" t="s">
        <v>32</v>
      </c>
      <c r="AX296" s="15" t="s">
        <v>71</v>
      </c>
      <c r="AY296" s="170" t="s">
        <v>148</v>
      </c>
    </row>
    <row r="297" spans="2:51" s="12" customFormat="1" ht="10.199999999999999">
      <c r="B297" s="148"/>
      <c r="D297" s="149" t="s">
        <v>161</v>
      </c>
      <c r="E297" s="150" t="s">
        <v>19</v>
      </c>
      <c r="F297" s="151" t="s">
        <v>163</v>
      </c>
      <c r="H297" s="150" t="s">
        <v>19</v>
      </c>
      <c r="I297" s="152"/>
      <c r="L297" s="148"/>
      <c r="M297" s="153"/>
      <c r="T297" s="154"/>
      <c r="AT297" s="150" t="s">
        <v>161</v>
      </c>
      <c r="AU297" s="150" t="s">
        <v>157</v>
      </c>
      <c r="AV297" s="12" t="s">
        <v>78</v>
      </c>
      <c r="AW297" s="12" t="s">
        <v>32</v>
      </c>
      <c r="AX297" s="12" t="s">
        <v>71</v>
      </c>
      <c r="AY297" s="150" t="s">
        <v>148</v>
      </c>
    </row>
    <row r="298" spans="2:51" s="12" customFormat="1" ht="10.199999999999999">
      <c r="B298" s="148"/>
      <c r="D298" s="149" t="s">
        <v>161</v>
      </c>
      <c r="E298" s="150" t="s">
        <v>19</v>
      </c>
      <c r="F298" s="151" t="s">
        <v>296</v>
      </c>
      <c r="H298" s="150" t="s">
        <v>19</v>
      </c>
      <c r="I298" s="152"/>
      <c r="L298" s="148"/>
      <c r="M298" s="153"/>
      <c r="T298" s="154"/>
      <c r="AT298" s="150" t="s">
        <v>161</v>
      </c>
      <c r="AU298" s="150" t="s">
        <v>157</v>
      </c>
      <c r="AV298" s="12" t="s">
        <v>78</v>
      </c>
      <c r="AW298" s="12" t="s">
        <v>32</v>
      </c>
      <c r="AX298" s="12" t="s">
        <v>71</v>
      </c>
      <c r="AY298" s="150" t="s">
        <v>148</v>
      </c>
    </row>
    <row r="299" spans="2:51" s="13" customFormat="1" ht="10.199999999999999">
      <c r="B299" s="155"/>
      <c r="D299" s="149" t="s">
        <v>161</v>
      </c>
      <c r="E299" s="156" t="s">
        <v>19</v>
      </c>
      <c r="F299" s="157" t="s">
        <v>297</v>
      </c>
      <c r="H299" s="158">
        <v>868.34799999999996</v>
      </c>
      <c r="I299" s="159"/>
      <c r="L299" s="155"/>
      <c r="M299" s="160"/>
      <c r="T299" s="161"/>
      <c r="AT299" s="156" t="s">
        <v>161</v>
      </c>
      <c r="AU299" s="156" t="s">
        <v>157</v>
      </c>
      <c r="AV299" s="13" t="s">
        <v>80</v>
      </c>
      <c r="AW299" s="13" t="s">
        <v>32</v>
      </c>
      <c r="AX299" s="13" t="s">
        <v>71</v>
      </c>
      <c r="AY299" s="156" t="s">
        <v>148</v>
      </c>
    </row>
    <row r="300" spans="2:51" s="14" customFormat="1" ht="10.199999999999999">
      <c r="B300" s="162"/>
      <c r="D300" s="149" t="s">
        <v>161</v>
      </c>
      <c r="E300" s="163" t="s">
        <v>19</v>
      </c>
      <c r="F300" s="164" t="s">
        <v>167</v>
      </c>
      <c r="H300" s="165">
        <v>868.34799999999996</v>
      </c>
      <c r="I300" s="166"/>
      <c r="L300" s="162"/>
      <c r="M300" s="167"/>
      <c r="T300" s="168"/>
      <c r="AT300" s="163" t="s">
        <v>161</v>
      </c>
      <c r="AU300" s="163" t="s">
        <v>157</v>
      </c>
      <c r="AV300" s="14" t="s">
        <v>157</v>
      </c>
      <c r="AW300" s="14" t="s">
        <v>32</v>
      </c>
      <c r="AX300" s="14" t="s">
        <v>71</v>
      </c>
      <c r="AY300" s="163" t="s">
        <v>148</v>
      </c>
    </row>
    <row r="301" spans="2:51" s="15" customFormat="1" ht="10.199999999999999">
      <c r="B301" s="169"/>
      <c r="D301" s="149" t="s">
        <v>161</v>
      </c>
      <c r="E301" s="170" t="s">
        <v>19</v>
      </c>
      <c r="F301" s="171" t="s">
        <v>168</v>
      </c>
      <c r="H301" s="172">
        <v>868.34799999999996</v>
      </c>
      <c r="I301" s="173"/>
      <c r="L301" s="169"/>
      <c r="M301" s="174"/>
      <c r="T301" s="175"/>
      <c r="AT301" s="170" t="s">
        <v>161</v>
      </c>
      <c r="AU301" s="170" t="s">
        <v>157</v>
      </c>
      <c r="AV301" s="15" t="s">
        <v>156</v>
      </c>
      <c r="AW301" s="15" t="s">
        <v>32</v>
      </c>
      <c r="AX301" s="15" t="s">
        <v>78</v>
      </c>
      <c r="AY301" s="170" t="s">
        <v>148</v>
      </c>
    </row>
    <row r="302" spans="2:51" s="12" customFormat="1" ht="10.199999999999999">
      <c r="B302" s="148"/>
      <c r="D302" s="149" t="s">
        <v>161</v>
      </c>
      <c r="E302" s="150" t="s">
        <v>19</v>
      </c>
      <c r="F302" s="151" t="s">
        <v>163</v>
      </c>
      <c r="H302" s="150" t="s">
        <v>19</v>
      </c>
      <c r="I302" s="152"/>
      <c r="L302" s="148"/>
      <c r="M302" s="153"/>
      <c r="T302" s="154"/>
      <c r="AT302" s="150" t="s">
        <v>161</v>
      </c>
      <c r="AU302" s="150" t="s">
        <v>157</v>
      </c>
      <c r="AV302" s="12" t="s">
        <v>78</v>
      </c>
      <c r="AW302" s="12" t="s">
        <v>32</v>
      </c>
      <c r="AX302" s="12" t="s">
        <v>71</v>
      </c>
      <c r="AY302" s="150" t="s">
        <v>148</v>
      </c>
    </row>
    <row r="303" spans="2:51" s="12" customFormat="1" ht="10.199999999999999">
      <c r="B303" s="148"/>
      <c r="D303" s="149" t="s">
        <v>161</v>
      </c>
      <c r="E303" s="150" t="s">
        <v>19</v>
      </c>
      <c r="F303" s="151" t="s">
        <v>186</v>
      </c>
      <c r="H303" s="150" t="s">
        <v>19</v>
      </c>
      <c r="I303" s="152"/>
      <c r="L303" s="148"/>
      <c r="M303" s="153"/>
      <c r="T303" s="154"/>
      <c r="AT303" s="150" t="s">
        <v>161</v>
      </c>
      <c r="AU303" s="150" t="s">
        <v>157</v>
      </c>
      <c r="AV303" s="12" t="s">
        <v>78</v>
      </c>
      <c r="AW303" s="12" t="s">
        <v>32</v>
      </c>
      <c r="AX303" s="12" t="s">
        <v>71</v>
      </c>
      <c r="AY303" s="150" t="s">
        <v>148</v>
      </c>
    </row>
    <row r="304" spans="2:51" s="12" customFormat="1" ht="10.199999999999999">
      <c r="B304" s="148"/>
      <c r="D304" s="149" t="s">
        <v>161</v>
      </c>
      <c r="E304" s="150" t="s">
        <v>19</v>
      </c>
      <c r="F304" s="151" t="s">
        <v>187</v>
      </c>
      <c r="H304" s="150" t="s">
        <v>19</v>
      </c>
      <c r="I304" s="152"/>
      <c r="L304" s="148"/>
      <c r="M304" s="153"/>
      <c r="T304" s="154"/>
      <c r="AT304" s="150" t="s">
        <v>161</v>
      </c>
      <c r="AU304" s="150" t="s">
        <v>157</v>
      </c>
      <c r="AV304" s="12" t="s">
        <v>78</v>
      </c>
      <c r="AW304" s="12" t="s">
        <v>32</v>
      </c>
      <c r="AX304" s="12" t="s">
        <v>71</v>
      </c>
      <c r="AY304" s="150" t="s">
        <v>148</v>
      </c>
    </row>
    <row r="305" spans="2:65" s="12" customFormat="1" ht="10.199999999999999">
      <c r="B305" s="148"/>
      <c r="D305" s="149" t="s">
        <v>161</v>
      </c>
      <c r="E305" s="150" t="s">
        <v>19</v>
      </c>
      <c r="F305" s="151" t="s">
        <v>188</v>
      </c>
      <c r="H305" s="150" t="s">
        <v>19</v>
      </c>
      <c r="I305" s="152"/>
      <c r="L305" s="148"/>
      <c r="M305" s="153"/>
      <c r="T305" s="154"/>
      <c r="AT305" s="150" t="s">
        <v>161</v>
      </c>
      <c r="AU305" s="150" t="s">
        <v>157</v>
      </c>
      <c r="AV305" s="12" t="s">
        <v>78</v>
      </c>
      <c r="AW305" s="12" t="s">
        <v>32</v>
      </c>
      <c r="AX305" s="12" t="s">
        <v>71</v>
      </c>
      <c r="AY305" s="150" t="s">
        <v>148</v>
      </c>
    </row>
    <row r="306" spans="2:65" s="12" customFormat="1" ht="10.199999999999999">
      <c r="B306" s="148"/>
      <c r="D306" s="149" t="s">
        <v>161</v>
      </c>
      <c r="E306" s="150" t="s">
        <v>19</v>
      </c>
      <c r="F306" s="151" t="s">
        <v>189</v>
      </c>
      <c r="H306" s="150" t="s">
        <v>19</v>
      </c>
      <c r="I306" s="152"/>
      <c r="L306" s="148"/>
      <c r="M306" s="153"/>
      <c r="T306" s="154"/>
      <c r="AT306" s="150" t="s">
        <v>161</v>
      </c>
      <c r="AU306" s="150" t="s">
        <v>157</v>
      </c>
      <c r="AV306" s="12" t="s">
        <v>78</v>
      </c>
      <c r="AW306" s="12" t="s">
        <v>32</v>
      </c>
      <c r="AX306" s="12" t="s">
        <v>71</v>
      </c>
      <c r="AY306" s="150" t="s">
        <v>148</v>
      </c>
    </row>
    <row r="307" spans="2:65" s="1" customFormat="1" ht="14.4" customHeight="1">
      <c r="B307" s="32"/>
      <c r="C307" s="130" t="s">
        <v>8</v>
      </c>
      <c r="D307" s="130" t="s">
        <v>152</v>
      </c>
      <c r="E307" s="131" t="s">
        <v>298</v>
      </c>
      <c r="F307" s="132" t="s">
        <v>299</v>
      </c>
      <c r="G307" s="133" t="s">
        <v>180</v>
      </c>
      <c r="H307" s="134">
        <v>81.600999999999999</v>
      </c>
      <c r="I307" s="135"/>
      <c r="J307" s="136">
        <f>ROUND(I307*H307,2)</f>
        <v>0</v>
      </c>
      <c r="K307" s="137"/>
      <c r="L307" s="32"/>
      <c r="M307" s="138" t="s">
        <v>19</v>
      </c>
      <c r="N307" s="139" t="s">
        <v>42</v>
      </c>
      <c r="P307" s="140">
        <f>O307*H307</f>
        <v>0</v>
      </c>
      <c r="Q307" s="140">
        <v>0</v>
      </c>
      <c r="R307" s="140">
        <f>Q307*H307</f>
        <v>0</v>
      </c>
      <c r="S307" s="140">
        <v>2.41</v>
      </c>
      <c r="T307" s="141">
        <f>S307*H307</f>
        <v>196.65841</v>
      </c>
      <c r="AR307" s="142" t="s">
        <v>156</v>
      </c>
      <c r="AT307" s="142" t="s">
        <v>152</v>
      </c>
      <c r="AU307" s="142" t="s">
        <v>157</v>
      </c>
      <c r="AY307" s="17" t="s">
        <v>148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7" t="s">
        <v>78</v>
      </c>
      <c r="BK307" s="143">
        <f>ROUND(I307*H307,2)</f>
        <v>0</v>
      </c>
      <c r="BL307" s="17" t="s">
        <v>156</v>
      </c>
      <c r="BM307" s="142" t="s">
        <v>300</v>
      </c>
    </row>
    <row r="308" spans="2:65" s="1" customFormat="1" ht="10.199999999999999">
      <c r="B308" s="32"/>
      <c r="D308" s="144" t="s">
        <v>159</v>
      </c>
      <c r="F308" s="145" t="s">
        <v>301</v>
      </c>
      <c r="I308" s="146"/>
      <c r="L308" s="32"/>
      <c r="M308" s="147"/>
      <c r="T308" s="53"/>
      <c r="AT308" s="17" t="s">
        <v>159</v>
      </c>
      <c r="AU308" s="17" t="s">
        <v>157</v>
      </c>
    </row>
    <row r="309" spans="2:65" s="12" customFormat="1" ht="10.199999999999999">
      <c r="B309" s="148"/>
      <c r="D309" s="149" t="s">
        <v>161</v>
      </c>
      <c r="E309" s="150" t="s">
        <v>19</v>
      </c>
      <c r="F309" s="151" t="s">
        <v>302</v>
      </c>
      <c r="H309" s="150" t="s">
        <v>19</v>
      </c>
      <c r="I309" s="152"/>
      <c r="L309" s="148"/>
      <c r="M309" s="153"/>
      <c r="T309" s="154"/>
      <c r="AT309" s="150" t="s">
        <v>161</v>
      </c>
      <c r="AU309" s="150" t="s">
        <v>157</v>
      </c>
      <c r="AV309" s="12" t="s">
        <v>78</v>
      </c>
      <c r="AW309" s="12" t="s">
        <v>32</v>
      </c>
      <c r="AX309" s="12" t="s">
        <v>71</v>
      </c>
      <c r="AY309" s="150" t="s">
        <v>148</v>
      </c>
    </row>
    <row r="310" spans="2:65" s="12" customFormat="1" ht="10.199999999999999">
      <c r="B310" s="148"/>
      <c r="D310" s="149" t="s">
        <v>161</v>
      </c>
      <c r="E310" s="150" t="s">
        <v>19</v>
      </c>
      <c r="F310" s="151" t="s">
        <v>163</v>
      </c>
      <c r="H310" s="150" t="s">
        <v>19</v>
      </c>
      <c r="I310" s="152"/>
      <c r="L310" s="148"/>
      <c r="M310" s="153"/>
      <c r="T310" s="154"/>
      <c r="AT310" s="150" t="s">
        <v>161</v>
      </c>
      <c r="AU310" s="150" t="s">
        <v>157</v>
      </c>
      <c r="AV310" s="12" t="s">
        <v>78</v>
      </c>
      <c r="AW310" s="12" t="s">
        <v>32</v>
      </c>
      <c r="AX310" s="12" t="s">
        <v>71</v>
      </c>
      <c r="AY310" s="150" t="s">
        <v>148</v>
      </c>
    </row>
    <row r="311" spans="2:65" s="12" customFormat="1" ht="10.199999999999999">
      <c r="B311" s="148"/>
      <c r="D311" s="149" t="s">
        <v>161</v>
      </c>
      <c r="E311" s="150" t="s">
        <v>19</v>
      </c>
      <c r="F311" s="151" t="s">
        <v>164</v>
      </c>
      <c r="H311" s="150" t="s">
        <v>19</v>
      </c>
      <c r="I311" s="152"/>
      <c r="L311" s="148"/>
      <c r="M311" s="153"/>
      <c r="T311" s="154"/>
      <c r="AT311" s="150" t="s">
        <v>161</v>
      </c>
      <c r="AU311" s="150" t="s">
        <v>157</v>
      </c>
      <c r="AV311" s="12" t="s">
        <v>78</v>
      </c>
      <c r="AW311" s="12" t="s">
        <v>32</v>
      </c>
      <c r="AX311" s="12" t="s">
        <v>71</v>
      </c>
      <c r="AY311" s="150" t="s">
        <v>148</v>
      </c>
    </row>
    <row r="312" spans="2:65" s="12" customFormat="1" ht="10.199999999999999">
      <c r="B312" s="148"/>
      <c r="D312" s="149" t="s">
        <v>161</v>
      </c>
      <c r="E312" s="150" t="s">
        <v>19</v>
      </c>
      <c r="F312" s="151" t="s">
        <v>276</v>
      </c>
      <c r="H312" s="150" t="s">
        <v>19</v>
      </c>
      <c r="I312" s="152"/>
      <c r="L312" s="148"/>
      <c r="M312" s="153"/>
      <c r="T312" s="154"/>
      <c r="AT312" s="150" t="s">
        <v>161</v>
      </c>
      <c r="AU312" s="150" t="s">
        <v>157</v>
      </c>
      <c r="AV312" s="12" t="s">
        <v>78</v>
      </c>
      <c r="AW312" s="12" t="s">
        <v>32</v>
      </c>
      <c r="AX312" s="12" t="s">
        <v>71</v>
      </c>
      <c r="AY312" s="150" t="s">
        <v>148</v>
      </c>
    </row>
    <row r="313" spans="2:65" s="13" customFormat="1" ht="10.199999999999999">
      <c r="B313" s="155"/>
      <c r="D313" s="149" t="s">
        <v>161</v>
      </c>
      <c r="E313" s="156" t="s">
        <v>19</v>
      </c>
      <c r="F313" s="157" t="s">
        <v>277</v>
      </c>
      <c r="H313" s="158">
        <v>69.156999999999996</v>
      </c>
      <c r="I313" s="159"/>
      <c r="L313" s="155"/>
      <c r="M313" s="160"/>
      <c r="T313" s="161"/>
      <c r="AT313" s="156" t="s">
        <v>161</v>
      </c>
      <c r="AU313" s="156" t="s">
        <v>157</v>
      </c>
      <c r="AV313" s="13" t="s">
        <v>80</v>
      </c>
      <c r="AW313" s="13" t="s">
        <v>32</v>
      </c>
      <c r="AX313" s="13" t="s">
        <v>71</v>
      </c>
      <c r="AY313" s="156" t="s">
        <v>148</v>
      </c>
    </row>
    <row r="314" spans="2:65" s="13" customFormat="1" ht="10.199999999999999">
      <c r="B314" s="155"/>
      <c r="D314" s="149" t="s">
        <v>161</v>
      </c>
      <c r="E314" s="156" t="s">
        <v>19</v>
      </c>
      <c r="F314" s="157" t="s">
        <v>278</v>
      </c>
      <c r="H314" s="158">
        <v>12.444000000000001</v>
      </c>
      <c r="I314" s="159"/>
      <c r="L314" s="155"/>
      <c r="M314" s="160"/>
      <c r="T314" s="161"/>
      <c r="AT314" s="156" t="s">
        <v>161</v>
      </c>
      <c r="AU314" s="156" t="s">
        <v>157</v>
      </c>
      <c r="AV314" s="13" t="s">
        <v>80</v>
      </c>
      <c r="AW314" s="13" t="s">
        <v>32</v>
      </c>
      <c r="AX314" s="13" t="s">
        <v>71</v>
      </c>
      <c r="AY314" s="156" t="s">
        <v>148</v>
      </c>
    </row>
    <row r="315" spans="2:65" s="14" customFormat="1" ht="10.199999999999999">
      <c r="B315" s="162"/>
      <c r="D315" s="149" t="s">
        <v>161</v>
      </c>
      <c r="E315" s="163" t="s">
        <v>19</v>
      </c>
      <c r="F315" s="164" t="s">
        <v>167</v>
      </c>
      <c r="H315" s="165">
        <v>81.600999999999999</v>
      </c>
      <c r="I315" s="166"/>
      <c r="L315" s="162"/>
      <c r="M315" s="167"/>
      <c r="T315" s="168"/>
      <c r="AT315" s="163" t="s">
        <v>161</v>
      </c>
      <c r="AU315" s="163" t="s">
        <v>157</v>
      </c>
      <c r="AV315" s="14" t="s">
        <v>157</v>
      </c>
      <c r="AW315" s="14" t="s">
        <v>32</v>
      </c>
      <c r="AX315" s="14" t="s">
        <v>71</v>
      </c>
      <c r="AY315" s="163" t="s">
        <v>148</v>
      </c>
    </row>
    <row r="316" spans="2:65" s="15" customFormat="1" ht="10.199999999999999">
      <c r="B316" s="169"/>
      <c r="D316" s="149" t="s">
        <v>161</v>
      </c>
      <c r="E316" s="170" t="s">
        <v>19</v>
      </c>
      <c r="F316" s="171" t="s">
        <v>168</v>
      </c>
      <c r="H316" s="172">
        <v>81.600999999999999</v>
      </c>
      <c r="I316" s="173"/>
      <c r="L316" s="169"/>
      <c r="M316" s="174"/>
      <c r="T316" s="175"/>
      <c r="AT316" s="170" t="s">
        <v>161</v>
      </c>
      <c r="AU316" s="170" t="s">
        <v>157</v>
      </c>
      <c r="AV316" s="15" t="s">
        <v>156</v>
      </c>
      <c r="AW316" s="15" t="s">
        <v>32</v>
      </c>
      <c r="AX316" s="15" t="s">
        <v>78</v>
      </c>
      <c r="AY316" s="170" t="s">
        <v>148</v>
      </c>
    </row>
    <row r="317" spans="2:65" s="12" customFormat="1" ht="10.199999999999999">
      <c r="B317" s="148"/>
      <c r="D317" s="149" t="s">
        <v>161</v>
      </c>
      <c r="E317" s="150" t="s">
        <v>19</v>
      </c>
      <c r="F317" s="151" t="s">
        <v>163</v>
      </c>
      <c r="H317" s="150" t="s">
        <v>19</v>
      </c>
      <c r="I317" s="152"/>
      <c r="L317" s="148"/>
      <c r="M317" s="153"/>
      <c r="T317" s="154"/>
      <c r="AT317" s="150" t="s">
        <v>161</v>
      </c>
      <c r="AU317" s="150" t="s">
        <v>157</v>
      </c>
      <c r="AV317" s="12" t="s">
        <v>78</v>
      </c>
      <c r="AW317" s="12" t="s">
        <v>32</v>
      </c>
      <c r="AX317" s="12" t="s">
        <v>71</v>
      </c>
      <c r="AY317" s="150" t="s">
        <v>148</v>
      </c>
    </row>
    <row r="318" spans="2:65" s="12" customFormat="1" ht="10.199999999999999">
      <c r="B318" s="148"/>
      <c r="D318" s="149" t="s">
        <v>161</v>
      </c>
      <c r="E318" s="150" t="s">
        <v>19</v>
      </c>
      <c r="F318" s="151" t="s">
        <v>163</v>
      </c>
      <c r="H318" s="150" t="s">
        <v>19</v>
      </c>
      <c r="I318" s="152"/>
      <c r="L318" s="148"/>
      <c r="M318" s="153"/>
      <c r="T318" s="154"/>
      <c r="AT318" s="150" t="s">
        <v>161</v>
      </c>
      <c r="AU318" s="150" t="s">
        <v>157</v>
      </c>
      <c r="AV318" s="12" t="s">
        <v>78</v>
      </c>
      <c r="AW318" s="12" t="s">
        <v>32</v>
      </c>
      <c r="AX318" s="12" t="s">
        <v>71</v>
      </c>
      <c r="AY318" s="150" t="s">
        <v>148</v>
      </c>
    </row>
    <row r="319" spans="2:65" s="12" customFormat="1" ht="10.199999999999999">
      <c r="B319" s="148"/>
      <c r="D319" s="149" t="s">
        <v>161</v>
      </c>
      <c r="E319" s="150" t="s">
        <v>19</v>
      </c>
      <c r="F319" s="151" t="s">
        <v>186</v>
      </c>
      <c r="H319" s="150" t="s">
        <v>19</v>
      </c>
      <c r="I319" s="152"/>
      <c r="L319" s="148"/>
      <c r="M319" s="153"/>
      <c r="T319" s="154"/>
      <c r="AT319" s="150" t="s">
        <v>161</v>
      </c>
      <c r="AU319" s="150" t="s">
        <v>157</v>
      </c>
      <c r="AV319" s="12" t="s">
        <v>78</v>
      </c>
      <c r="AW319" s="12" t="s">
        <v>32</v>
      </c>
      <c r="AX319" s="12" t="s">
        <v>71</v>
      </c>
      <c r="AY319" s="150" t="s">
        <v>148</v>
      </c>
    </row>
    <row r="320" spans="2:65" s="12" customFormat="1" ht="10.199999999999999">
      <c r="B320" s="148"/>
      <c r="D320" s="149" t="s">
        <v>161</v>
      </c>
      <c r="E320" s="150" t="s">
        <v>19</v>
      </c>
      <c r="F320" s="151" t="s">
        <v>187</v>
      </c>
      <c r="H320" s="150" t="s">
        <v>19</v>
      </c>
      <c r="I320" s="152"/>
      <c r="L320" s="148"/>
      <c r="M320" s="153"/>
      <c r="T320" s="154"/>
      <c r="AT320" s="150" t="s">
        <v>161</v>
      </c>
      <c r="AU320" s="150" t="s">
        <v>157</v>
      </c>
      <c r="AV320" s="12" t="s">
        <v>78</v>
      </c>
      <c r="AW320" s="12" t="s">
        <v>32</v>
      </c>
      <c r="AX320" s="12" t="s">
        <v>71</v>
      </c>
      <c r="AY320" s="150" t="s">
        <v>148</v>
      </c>
    </row>
    <row r="321" spans="2:65" s="12" customFormat="1" ht="10.199999999999999">
      <c r="B321" s="148"/>
      <c r="D321" s="149" t="s">
        <v>161</v>
      </c>
      <c r="E321" s="150" t="s">
        <v>19</v>
      </c>
      <c r="F321" s="151" t="s">
        <v>188</v>
      </c>
      <c r="H321" s="150" t="s">
        <v>19</v>
      </c>
      <c r="I321" s="152"/>
      <c r="L321" s="148"/>
      <c r="M321" s="153"/>
      <c r="T321" s="154"/>
      <c r="AT321" s="150" t="s">
        <v>161</v>
      </c>
      <c r="AU321" s="150" t="s">
        <v>157</v>
      </c>
      <c r="AV321" s="12" t="s">
        <v>78</v>
      </c>
      <c r="AW321" s="12" t="s">
        <v>32</v>
      </c>
      <c r="AX321" s="12" t="s">
        <v>71</v>
      </c>
      <c r="AY321" s="150" t="s">
        <v>148</v>
      </c>
    </row>
    <row r="322" spans="2:65" s="12" customFormat="1" ht="10.199999999999999">
      <c r="B322" s="148"/>
      <c r="D322" s="149" t="s">
        <v>161</v>
      </c>
      <c r="E322" s="150" t="s">
        <v>19</v>
      </c>
      <c r="F322" s="151" t="s">
        <v>189</v>
      </c>
      <c r="H322" s="150" t="s">
        <v>19</v>
      </c>
      <c r="I322" s="152"/>
      <c r="L322" s="148"/>
      <c r="M322" s="153"/>
      <c r="T322" s="154"/>
      <c r="AT322" s="150" t="s">
        <v>161</v>
      </c>
      <c r="AU322" s="150" t="s">
        <v>157</v>
      </c>
      <c r="AV322" s="12" t="s">
        <v>78</v>
      </c>
      <c r="AW322" s="12" t="s">
        <v>32</v>
      </c>
      <c r="AX322" s="12" t="s">
        <v>71</v>
      </c>
      <c r="AY322" s="150" t="s">
        <v>148</v>
      </c>
    </row>
    <row r="323" spans="2:65" s="11" customFormat="1" ht="22.8" customHeight="1">
      <c r="B323" s="118"/>
      <c r="D323" s="119" t="s">
        <v>70</v>
      </c>
      <c r="E323" s="128" t="s">
        <v>303</v>
      </c>
      <c r="F323" s="128" t="s">
        <v>304</v>
      </c>
      <c r="I323" s="121"/>
      <c r="J323" s="129">
        <f>BK323</f>
        <v>0</v>
      </c>
      <c r="L323" s="118"/>
      <c r="M323" s="123"/>
      <c r="P323" s="124">
        <f>SUM(P324:P332)</f>
        <v>0</v>
      </c>
      <c r="R323" s="124">
        <f>SUM(R324:R332)</f>
        <v>0</v>
      </c>
      <c r="T323" s="125">
        <f>SUM(T324:T332)</f>
        <v>0</v>
      </c>
      <c r="AR323" s="119" t="s">
        <v>78</v>
      </c>
      <c r="AT323" s="126" t="s">
        <v>70</v>
      </c>
      <c r="AU323" s="126" t="s">
        <v>78</v>
      </c>
      <c r="AY323" s="119" t="s">
        <v>148</v>
      </c>
      <c r="BK323" s="127">
        <f>SUM(BK324:BK332)</f>
        <v>0</v>
      </c>
    </row>
    <row r="324" spans="2:65" s="1" customFormat="1" ht="14.4" customHeight="1">
      <c r="B324" s="32"/>
      <c r="C324" s="130" t="s">
        <v>190</v>
      </c>
      <c r="D324" s="130" t="s">
        <v>152</v>
      </c>
      <c r="E324" s="131" t="s">
        <v>305</v>
      </c>
      <c r="F324" s="132" t="s">
        <v>306</v>
      </c>
      <c r="G324" s="133" t="s">
        <v>222</v>
      </c>
      <c r="H324" s="134">
        <v>803.98800000000006</v>
      </c>
      <c r="I324" s="135"/>
      <c r="J324" s="136">
        <f>ROUND(I324*H324,2)</f>
        <v>0</v>
      </c>
      <c r="K324" s="137"/>
      <c r="L324" s="32"/>
      <c r="M324" s="138" t="s">
        <v>19</v>
      </c>
      <c r="N324" s="139" t="s">
        <v>42</v>
      </c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AR324" s="142" t="s">
        <v>156</v>
      </c>
      <c r="AT324" s="142" t="s">
        <v>152</v>
      </c>
      <c r="AU324" s="142" t="s">
        <v>80</v>
      </c>
      <c r="AY324" s="17" t="s">
        <v>148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7" t="s">
        <v>78</v>
      </c>
      <c r="BK324" s="143">
        <f>ROUND(I324*H324,2)</f>
        <v>0</v>
      </c>
      <c r="BL324" s="17" t="s">
        <v>156</v>
      </c>
      <c r="BM324" s="142" t="s">
        <v>307</v>
      </c>
    </row>
    <row r="325" spans="2:65" s="1" customFormat="1" ht="10.199999999999999">
      <c r="B325" s="32"/>
      <c r="D325" s="144" t="s">
        <v>159</v>
      </c>
      <c r="F325" s="145" t="s">
        <v>308</v>
      </c>
      <c r="I325" s="146"/>
      <c r="L325" s="32"/>
      <c r="M325" s="147"/>
      <c r="T325" s="53"/>
      <c r="AT325" s="17" t="s">
        <v>159</v>
      </c>
      <c r="AU325" s="17" t="s">
        <v>80</v>
      </c>
    </row>
    <row r="326" spans="2:65" s="1" customFormat="1" ht="19.8" customHeight="1">
      <c r="B326" s="32"/>
      <c r="C326" s="130" t="s">
        <v>217</v>
      </c>
      <c r="D326" s="130" t="s">
        <v>152</v>
      </c>
      <c r="E326" s="131" t="s">
        <v>309</v>
      </c>
      <c r="F326" s="132" t="s">
        <v>310</v>
      </c>
      <c r="G326" s="133" t="s">
        <v>222</v>
      </c>
      <c r="H326" s="134">
        <v>803.98800000000006</v>
      </c>
      <c r="I326" s="135"/>
      <c r="J326" s="136">
        <f>ROUND(I326*H326,2)</f>
        <v>0</v>
      </c>
      <c r="K326" s="137"/>
      <c r="L326" s="32"/>
      <c r="M326" s="138" t="s">
        <v>19</v>
      </c>
      <c r="N326" s="139" t="s">
        <v>42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156</v>
      </c>
      <c r="AT326" s="142" t="s">
        <v>152</v>
      </c>
      <c r="AU326" s="142" t="s">
        <v>80</v>
      </c>
      <c r="AY326" s="17" t="s">
        <v>148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7" t="s">
        <v>78</v>
      </c>
      <c r="BK326" s="143">
        <f>ROUND(I326*H326,2)</f>
        <v>0</v>
      </c>
      <c r="BL326" s="17" t="s">
        <v>156</v>
      </c>
      <c r="BM326" s="142" t="s">
        <v>311</v>
      </c>
    </row>
    <row r="327" spans="2:65" s="1" customFormat="1" ht="10.199999999999999">
      <c r="B327" s="32"/>
      <c r="D327" s="144" t="s">
        <v>159</v>
      </c>
      <c r="F327" s="145" t="s">
        <v>312</v>
      </c>
      <c r="I327" s="146"/>
      <c r="L327" s="32"/>
      <c r="M327" s="147"/>
      <c r="T327" s="53"/>
      <c r="AT327" s="17" t="s">
        <v>159</v>
      </c>
      <c r="AU327" s="17" t="s">
        <v>80</v>
      </c>
    </row>
    <row r="328" spans="2:65" s="1" customFormat="1" ht="14.4" customHeight="1">
      <c r="B328" s="32"/>
      <c r="C328" s="130" t="s">
        <v>243</v>
      </c>
      <c r="D328" s="130" t="s">
        <v>152</v>
      </c>
      <c r="E328" s="131" t="s">
        <v>313</v>
      </c>
      <c r="F328" s="132" t="s">
        <v>314</v>
      </c>
      <c r="G328" s="133" t="s">
        <v>222</v>
      </c>
      <c r="H328" s="134">
        <v>16079.76</v>
      </c>
      <c r="I328" s="135"/>
      <c r="J328" s="136">
        <f>ROUND(I328*H328,2)</f>
        <v>0</v>
      </c>
      <c r="K328" s="137"/>
      <c r="L328" s="32"/>
      <c r="M328" s="138" t="s">
        <v>19</v>
      </c>
      <c r="N328" s="139" t="s">
        <v>42</v>
      </c>
      <c r="P328" s="140">
        <f>O328*H328</f>
        <v>0</v>
      </c>
      <c r="Q328" s="140">
        <v>0</v>
      </c>
      <c r="R328" s="140">
        <f>Q328*H328</f>
        <v>0</v>
      </c>
      <c r="S328" s="140">
        <v>0</v>
      </c>
      <c r="T328" s="141">
        <f>S328*H328</f>
        <v>0</v>
      </c>
      <c r="AR328" s="142" t="s">
        <v>156</v>
      </c>
      <c r="AT328" s="142" t="s">
        <v>152</v>
      </c>
      <c r="AU328" s="142" t="s">
        <v>80</v>
      </c>
      <c r="AY328" s="17" t="s">
        <v>148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7" t="s">
        <v>78</v>
      </c>
      <c r="BK328" s="143">
        <f>ROUND(I328*H328,2)</f>
        <v>0</v>
      </c>
      <c r="BL328" s="17" t="s">
        <v>156</v>
      </c>
      <c r="BM328" s="142" t="s">
        <v>315</v>
      </c>
    </row>
    <row r="329" spans="2:65" s="1" customFormat="1" ht="10.199999999999999">
      <c r="B329" s="32"/>
      <c r="D329" s="144" t="s">
        <v>159</v>
      </c>
      <c r="F329" s="145" t="s">
        <v>316</v>
      </c>
      <c r="I329" s="146"/>
      <c r="L329" s="32"/>
      <c r="M329" s="147"/>
      <c r="T329" s="53"/>
      <c r="AT329" s="17" t="s">
        <v>159</v>
      </c>
      <c r="AU329" s="17" t="s">
        <v>80</v>
      </c>
    </row>
    <row r="330" spans="2:65" s="13" customFormat="1" ht="10.199999999999999">
      <c r="B330" s="155"/>
      <c r="D330" s="149" t="s">
        <v>161</v>
      </c>
      <c r="E330" s="156" t="s">
        <v>19</v>
      </c>
      <c r="F330" s="157" t="s">
        <v>317</v>
      </c>
      <c r="H330" s="158">
        <v>16079.76</v>
      </c>
      <c r="I330" s="159"/>
      <c r="L330" s="155"/>
      <c r="M330" s="160"/>
      <c r="T330" s="161"/>
      <c r="AT330" s="156" t="s">
        <v>161</v>
      </c>
      <c r="AU330" s="156" t="s">
        <v>80</v>
      </c>
      <c r="AV330" s="13" t="s">
        <v>80</v>
      </c>
      <c r="AW330" s="13" t="s">
        <v>32</v>
      </c>
      <c r="AX330" s="13" t="s">
        <v>78</v>
      </c>
      <c r="AY330" s="156" t="s">
        <v>148</v>
      </c>
    </row>
    <row r="331" spans="2:65" s="1" customFormat="1" ht="22.2" customHeight="1">
      <c r="B331" s="32"/>
      <c r="C331" s="130" t="s">
        <v>318</v>
      </c>
      <c r="D331" s="130" t="s">
        <v>152</v>
      </c>
      <c r="E331" s="131" t="s">
        <v>319</v>
      </c>
      <c r="F331" s="132" t="s">
        <v>320</v>
      </c>
      <c r="G331" s="133" t="s">
        <v>222</v>
      </c>
      <c r="H331" s="134">
        <v>803.98800000000006</v>
      </c>
      <c r="I331" s="135"/>
      <c r="J331" s="136">
        <f>ROUND(I331*H331,2)</f>
        <v>0</v>
      </c>
      <c r="K331" s="137"/>
      <c r="L331" s="32"/>
      <c r="M331" s="138" t="s">
        <v>19</v>
      </c>
      <c r="N331" s="139" t="s">
        <v>42</v>
      </c>
      <c r="P331" s="140">
        <f>O331*H331</f>
        <v>0</v>
      </c>
      <c r="Q331" s="140">
        <v>0</v>
      </c>
      <c r="R331" s="140">
        <f>Q331*H331</f>
        <v>0</v>
      </c>
      <c r="S331" s="140">
        <v>0</v>
      </c>
      <c r="T331" s="141">
        <f>S331*H331</f>
        <v>0</v>
      </c>
      <c r="AR331" s="142" t="s">
        <v>156</v>
      </c>
      <c r="AT331" s="142" t="s">
        <v>152</v>
      </c>
      <c r="AU331" s="142" t="s">
        <v>80</v>
      </c>
      <c r="AY331" s="17" t="s">
        <v>148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7" t="s">
        <v>78</v>
      </c>
      <c r="BK331" s="143">
        <f>ROUND(I331*H331,2)</f>
        <v>0</v>
      </c>
      <c r="BL331" s="17" t="s">
        <v>156</v>
      </c>
      <c r="BM331" s="142" t="s">
        <v>321</v>
      </c>
    </row>
    <row r="332" spans="2:65" s="1" customFormat="1" ht="10.199999999999999">
      <c r="B332" s="32"/>
      <c r="D332" s="144" t="s">
        <v>159</v>
      </c>
      <c r="F332" s="145" t="s">
        <v>322</v>
      </c>
      <c r="I332" s="146"/>
      <c r="L332" s="32"/>
      <c r="M332" s="147"/>
      <c r="T332" s="53"/>
      <c r="AT332" s="17" t="s">
        <v>159</v>
      </c>
      <c r="AU332" s="17" t="s">
        <v>80</v>
      </c>
    </row>
    <row r="333" spans="2:65" s="11" customFormat="1" ht="22.8" customHeight="1">
      <c r="B333" s="118"/>
      <c r="D333" s="119" t="s">
        <v>70</v>
      </c>
      <c r="E333" s="128" t="s">
        <v>323</v>
      </c>
      <c r="F333" s="128" t="s">
        <v>324</v>
      </c>
      <c r="I333" s="121"/>
      <c r="J333" s="129">
        <f>BK333</f>
        <v>0</v>
      </c>
      <c r="L333" s="118"/>
      <c r="M333" s="123"/>
      <c r="P333" s="124">
        <f>SUM(P334:P335)</f>
        <v>0</v>
      </c>
      <c r="R333" s="124">
        <f>SUM(R334:R335)</f>
        <v>0</v>
      </c>
      <c r="T333" s="125">
        <f>SUM(T334:T335)</f>
        <v>0</v>
      </c>
      <c r="AR333" s="119" t="s">
        <v>78</v>
      </c>
      <c r="AT333" s="126" t="s">
        <v>70</v>
      </c>
      <c r="AU333" s="126" t="s">
        <v>78</v>
      </c>
      <c r="AY333" s="119" t="s">
        <v>148</v>
      </c>
      <c r="BK333" s="127">
        <f>SUM(BK334:BK335)</f>
        <v>0</v>
      </c>
    </row>
    <row r="334" spans="2:65" s="1" customFormat="1" ht="30" customHeight="1">
      <c r="B334" s="32"/>
      <c r="C334" s="130" t="s">
        <v>325</v>
      </c>
      <c r="D334" s="130" t="s">
        <v>152</v>
      </c>
      <c r="E334" s="131" t="s">
        <v>326</v>
      </c>
      <c r="F334" s="132" t="s">
        <v>327</v>
      </c>
      <c r="G334" s="133" t="s">
        <v>222</v>
      </c>
      <c r="H334" s="134">
        <v>216</v>
      </c>
      <c r="I334" s="135"/>
      <c r="J334" s="136">
        <f>ROUND(I334*H334,2)</f>
        <v>0</v>
      </c>
      <c r="K334" s="137"/>
      <c r="L334" s="32"/>
      <c r="M334" s="138" t="s">
        <v>19</v>
      </c>
      <c r="N334" s="139" t="s">
        <v>42</v>
      </c>
      <c r="P334" s="140">
        <f>O334*H334</f>
        <v>0</v>
      </c>
      <c r="Q334" s="140">
        <v>0</v>
      </c>
      <c r="R334" s="140">
        <f>Q334*H334</f>
        <v>0</v>
      </c>
      <c r="S334" s="140">
        <v>0</v>
      </c>
      <c r="T334" s="141">
        <f>S334*H334</f>
        <v>0</v>
      </c>
      <c r="AR334" s="142" t="s">
        <v>156</v>
      </c>
      <c r="AT334" s="142" t="s">
        <v>152</v>
      </c>
      <c r="AU334" s="142" t="s">
        <v>80</v>
      </c>
      <c r="AY334" s="17" t="s">
        <v>148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7" t="s">
        <v>78</v>
      </c>
      <c r="BK334" s="143">
        <f>ROUND(I334*H334,2)</f>
        <v>0</v>
      </c>
      <c r="BL334" s="17" t="s">
        <v>156</v>
      </c>
      <c r="BM334" s="142" t="s">
        <v>328</v>
      </c>
    </row>
    <row r="335" spans="2:65" s="1" customFormat="1" ht="10.199999999999999">
      <c r="B335" s="32"/>
      <c r="D335" s="144" t="s">
        <v>159</v>
      </c>
      <c r="F335" s="145" t="s">
        <v>329</v>
      </c>
      <c r="I335" s="146"/>
      <c r="L335" s="32"/>
      <c r="M335" s="187"/>
      <c r="N335" s="188"/>
      <c r="O335" s="188"/>
      <c r="P335" s="188"/>
      <c r="Q335" s="188"/>
      <c r="R335" s="188"/>
      <c r="S335" s="188"/>
      <c r="T335" s="189"/>
      <c r="AT335" s="17" t="s">
        <v>159</v>
      </c>
      <c r="AU335" s="17" t="s">
        <v>80</v>
      </c>
    </row>
    <row r="336" spans="2:65" s="1" customFormat="1" ht="6.9" customHeight="1">
      <c r="B336" s="41"/>
      <c r="C336" s="42"/>
      <c r="D336" s="42"/>
      <c r="E336" s="42"/>
      <c r="F336" s="42"/>
      <c r="G336" s="42"/>
      <c r="H336" s="42"/>
      <c r="I336" s="42"/>
      <c r="J336" s="42"/>
      <c r="K336" s="42"/>
      <c r="L336" s="32"/>
    </row>
  </sheetData>
  <sheetProtection algorithmName="SHA-512" hashValue="as36A8IR/wE6w1zckwI0Gq3mOxZ1LRUibTYQs5vMOou3/0H+FM26YHDdtWYEu7H3JwB29hGpimo4pMPf7Cg7sw==" saltValue="1iz7VAthqIT+Je9i/gPO+ng9IFz9muiA4TwjPXoEe3e3ekWuvk2ImlTyo1x2qVI6HqS8UgwLh7+JPKpfk5kjsQ==" spinCount="100000" sheet="1" objects="1" scenarios="1" formatColumns="0" formatRows="0" autoFilter="0"/>
  <autoFilter ref="C96:K335" xr:uid="{00000000-0009-0000-0000-000001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2" r:id="rId1" xr:uid="{00000000-0004-0000-0100-000000000000}"/>
    <hyperlink ref="F113" r:id="rId2" xr:uid="{00000000-0004-0000-0100-000001000000}"/>
    <hyperlink ref="F125" r:id="rId3" xr:uid="{00000000-0004-0000-0100-000002000000}"/>
    <hyperlink ref="F140" r:id="rId4" xr:uid="{00000000-0004-0000-0100-000003000000}"/>
    <hyperlink ref="F148" r:id="rId5" xr:uid="{00000000-0004-0000-0100-000004000000}"/>
    <hyperlink ref="F156" r:id="rId6" xr:uid="{00000000-0004-0000-0100-000005000000}"/>
    <hyperlink ref="F165" r:id="rId7" xr:uid="{00000000-0004-0000-0100-000006000000}"/>
    <hyperlink ref="F178" r:id="rId8" xr:uid="{00000000-0004-0000-0100-000007000000}"/>
    <hyperlink ref="F187" r:id="rId9" xr:uid="{00000000-0004-0000-0100-000008000000}"/>
    <hyperlink ref="F210" r:id="rId10" xr:uid="{00000000-0004-0000-0100-000009000000}"/>
    <hyperlink ref="F226" r:id="rId11" xr:uid="{00000000-0004-0000-0100-00000A000000}"/>
    <hyperlink ref="F237" r:id="rId12" xr:uid="{00000000-0004-0000-0100-00000B000000}"/>
    <hyperlink ref="F249" r:id="rId13" xr:uid="{00000000-0004-0000-0100-00000C000000}"/>
    <hyperlink ref="F308" r:id="rId14" xr:uid="{00000000-0004-0000-0100-00000D000000}"/>
    <hyperlink ref="F325" r:id="rId15" xr:uid="{00000000-0004-0000-0100-00000E000000}"/>
    <hyperlink ref="F327" r:id="rId16" xr:uid="{00000000-0004-0000-0100-00000F000000}"/>
    <hyperlink ref="F329" r:id="rId17" xr:uid="{00000000-0004-0000-0100-000010000000}"/>
    <hyperlink ref="F332" r:id="rId18" xr:uid="{00000000-0004-0000-0100-000011000000}"/>
    <hyperlink ref="F335" r:id="rId19" xr:uid="{00000000-0004-0000-01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19"/>
  <sheetViews>
    <sheetView showGridLines="0" workbookViewId="0"/>
  </sheetViews>
  <sheetFormatPr defaultRowHeight="14.4"/>
  <cols>
    <col min="1" max="1" width="8.85546875" customWidth="1"/>
    <col min="2" max="2" width="1.7109375" customWidth="1"/>
    <col min="3" max="3" width="26.7109375" customWidth="1"/>
    <col min="4" max="4" width="140.140625" customWidth="1"/>
    <col min="5" max="5" width="14.28515625" customWidth="1"/>
    <col min="6" max="6" width="21.42578125" customWidth="1"/>
    <col min="7" max="7" width="1.7109375" customWidth="1"/>
    <col min="8" max="8" width="8.85546875" customWidth="1"/>
  </cols>
  <sheetData>
    <row r="1" spans="2:8" ht="11.25" customHeight="1"/>
    <row r="2" spans="2:8" ht="36.9" customHeight="1"/>
    <row r="3" spans="2:8" ht="6.9" customHeight="1">
      <c r="B3" s="18"/>
      <c r="C3" s="19"/>
      <c r="D3" s="19"/>
      <c r="E3" s="19"/>
      <c r="F3" s="19"/>
      <c r="G3" s="19"/>
      <c r="H3" s="20"/>
    </row>
    <row r="4" spans="2:8" ht="24.9" customHeight="1">
      <c r="B4" s="20"/>
      <c r="C4" s="21" t="s">
        <v>330</v>
      </c>
      <c r="H4" s="20"/>
    </row>
    <row r="5" spans="2:8" ht="12" customHeight="1">
      <c r="B5" s="20"/>
      <c r="C5" s="24" t="s">
        <v>13</v>
      </c>
      <c r="D5" s="206" t="s">
        <v>14</v>
      </c>
      <c r="E5" s="202"/>
      <c r="F5" s="202"/>
      <c r="H5" s="20"/>
    </row>
    <row r="6" spans="2:8" ht="36.9" customHeight="1">
      <c r="B6" s="20"/>
      <c r="C6" s="26" t="s">
        <v>16</v>
      </c>
      <c r="D6" s="203" t="s">
        <v>17</v>
      </c>
      <c r="E6" s="202"/>
      <c r="F6" s="202"/>
      <c r="H6" s="20"/>
    </row>
    <row r="7" spans="2:8" ht="14.4" customHeight="1">
      <c r="B7" s="20"/>
      <c r="C7" s="27" t="s">
        <v>23</v>
      </c>
      <c r="D7" s="49" t="str">
        <f>'Rekapitulace stavby'!AN8</f>
        <v>7. 11. 2024</v>
      </c>
      <c r="H7" s="20"/>
    </row>
    <row r="8" spans="2:8" s="1" customFormat="1" ht="10.8" customHeight="1">
      <c r="B8" s="32"/>
      <c r="H8" s="32"/>
    </row>
    <row r="9" spans="2:8" s="10" customFormat="1" ht="29.25" customHeight="1">
      <c r="B9" s="109"/>
      <c r="C9" s="110" t="s">
        <v>52</v>
      </c>
      <c r="D9" s="111" t="s">
        <v>53</v>
      </c>
      <c r="E9" s="111" t="s">
        <v>135</v>
      </c>
      <c r="F9" s="112" t="s">
        <v>331</v>
      </c>
      <c r="H9" s="109"/>
    </row>
    <row r="10" spans="2:8" s="1" customFormat="1" ht="26.4" customHeight="1">
      <c r="B10" s="32"/>
      <c r="C10" s="190" t="s">
        <v>332</v>
      </c>
      <c r="D10" s="190" t="s">
        <v>83</v>
      </c>
      <c r="H10" s="32"/>
    </row>
    <row r="11" spans="2:8" s="1" customFormat="1" ht="16.8" customHeight="1">
      <c r="B11" s="32"/>
      <c r="C11" s="191" t="s">
        <v>115</v>
      </c>
      <c r="D11" s="192" t="s">
        <v>19</v>
      </c>
      <c r="E11" s="193" t="s">
        <v>19</v>
      </c>
      <c r="F11" s="194">
        <v>210.78</v>
      </c>
      <c r="H11" s="32"/>
    </row>
    <row r="12" spans="2:8" s="1" customFormat="1" ht="16.8" customHeight="1">
      <c r="B12" s="32"/>
      <c r="C12" s="195" t="s">
        <v>19</v>
      </c>
      <c r="D12" s="195" t="s">
        <v>196</v>
      </c>
      <c r="E12" s="17" t="s">
        <v>19</v>
      </c>
      <c r="F12" s="196">
        <v>0</v>
      </c>
      <c r="H12" s="32"/>
    </row>
    <row r="13" spans="2:8" s="1" customFormat="1" ht="16.8" customHeight="1">
      <c r="B13" s="32"/>
      <c r="C13" s="195" t="s">
        <v>19</v>
      </c>
      <c r="D13" s="195" t="s">
        <v>163</v>
      </c>
      <c r="E13" s="17" t="s">
        <v>19</v>
      </c>
      <c r="F13" s="196">
        <v>0</v>
      </c>
      <c r="H13" s="32"/>
    </row>
    <row r="14" spans="2:8" s="1" customFormat="1" ht="16.8" customHeight="1">
      <c r="B14" s="32"/>
      <c r="C14" s="195" t="s">
        <v>19</v>
      </c>
      <c r="D14" s="195" t="s">
        <v>183</v>
      </c>
      <c r="E14" s="17" t="s">
        <v>19</v>
      </c>
      <c r="F14" s="196">
        <v>0</v>
      </c>
      <c r="H14" s="32"/>
    </row>
    <row r="15" spans="2:8" s="1" customFormat="1" ht="16.8" customHeight="1">
      <c r="B15" s="32"/>
      <c r="C15" s="195" t="s">
        <v>19</v>
      </c>
      <c r="D15" s="195" t="s">
        <v>111</v>
      </c>
      <c r="E15" s="17" t="s">
        <v>19</v>
      </c>
      <c r="F15" s="196">
        <v>210.78</v>
      </c>
      <c r="H15" s="32"/>
    </row>
    <row r="16" spans="2:8" s="1" customFormat="1" ht="16.8" customHeight="1">
      <c r="B16" s="32"/>
      <c r="C16" s="195" t="s">
        <v>115</v>
      </c>
      <c r="D16" s="195" t="s">
        <v>168</v>
      </c>
      <c r="E16" s="17" t="s">
        <v>19</v>
      </c>
      <c r="F16" s="196">
        <v>210.78</v>
      </c>
      <c r="H16" s="32"/>
    </row>
    <row r="17" spans="2:8" s="1" customFormat="1" ht="16.8" customHeight="1">
      <c r="B17" s="32"/>
      <c r="C17" s="197" t="s">
        <v>333</v>
      </c>
      <c r="H17" s="32"/>
    </row>
    <row r="18" spans="2:8" s="1" customFormat="1" ht="20.399999999999999">
      <c r="B18" s="32"/>
      <c r="C18" s="195" t="s">
        <v>192</v>
      </c>
      <c r="D18" s="195" t="s">
        <v>193</v>
      </c>
      <c r="E18" s="17" t="s">
        <v>180</v>
      </c>
      <c r="F18" s="196">
        <v>210.78</v>
      </c>
      <c r="H18" s="32"/>
    </row>
    <row r="19" spans="2:8" s="1" customFormat="1" ht="20.399999999999999">
      <c r="B19" s="32"/>
      <c r="C19" s="195" t="s">
        <v>198</v>
      </c>
      <c r="D19" s="195" t="s">
        <v>199</v>
      </c>
      <c r="E19" s="17" t="s">
        <v>180</v>
      </c>
      <c r="F19" s="196">
        <v>210.78</v>
      </c>
      <c r="H19" s="32"/>
    </row>
    <row r="20" spans="2:8" s="1" customFormat="1" ht="16.8" customHeight="1">
      <c r="B20" s="32"/>
      <c r="C20" s="195" t="s">
        <v>212</v>
      </c>
      <c r="D20" s="195" t="s">
        <v>213</v>
      </c>
      <c r="E20" s="17" t="s">
        <v>180</v>
      </c>
      <c r="F20" s="196">
        <v>421.56</v>
      </c>
      <c r="H20" s="32"/>
    </row>
    <row r="21" spans="2:8" s="1" customFormat="1" ht="16.8" customHeight="1">
      <c r="B21" s="32"/>
      <c r="C21" s="191" t="s">
        <v>113</v>
      </c>
      <c r="D21" s="192" t="s">
        <v>19</v>
      </c>
      <c r="E21" s="193" t="s">
        <v>19</v>
      </c>
      <c r="F21" s="194">
        <v>15.68</v>
      </c>
      <c r="H21" s="32"/>
    </row>
    <row r="22" spans="2:8" s="1" customFormat="1" ht="16.8" customHeight="1">
      <c r="B22" s="32"/>
      <c r="C22" s="191" t="s">
        <v>91</v>
      </c>
      <c r="D22" s="192" t="s">
        <v>19</v>
      </c>
      <c r="E22" s="193" t="s">
        <v>19</v>
      </c>
      <c r="F22" s="194">
        <v>74.963999999999999</v>
      </c>
      <c r="H22" s="32"/>
    </row>
    <row r="23" spans="2:8" s="1" customFormat="1" ht="16.8" customHeight="1">
      <c r="B23" s="32"/>
      <c r="C23" s="195" t="s">
        <v>19</v>
      </c>
      <c r="D23" s="195" t="s">
        <v>163</v>
      </c>
      <c r="E23" s="17" t="s">
        <v>19</v>
      </c>
      <c r="F23" s="196">
        <v>0</v>
      </c>
      <c r="H23" s="32"/>
    </row>
    <row r="24" spans="2:8" s="1" customFormat="1" ht="16.8" customHeight="1">
      <c r="B24" s="32"/>
      <c r="C24" s="195" t="s">
        <v>19</v>
      </c>
      <c r="D24" s="195" t="s">
        <v>286</v>
      </c>
      <c r="E24" s="17" t="s">
        <v>19</v>
      </c>
      <c r="F24" s="196">
        <v>0</v>
      </c>
      <c r="H24" s="32"/>
    </row>
    <row r="25" spans="2:8" s="1" customFormat="1" ht="16.8" customHeight="1">
      <c r="B25" s="32"/>
      <c r="C25" s="195" t="s">
        <v>19</v>
      </c>
      <c r="D25" s="195" t="s">
        <v>287</v>
      </c>
      <c r="E25" s="17" t="s">
        <v>19</v>
      </c>
      <c r="F25" s="196">
        <v>74.963999999999999</v>
      </c>
      <c r="H25" s="32"/>
    </row>
    <row r="26" spans="2:8" s="1" customFormat="1" ht="16.8" customHeight="1">
      <c r="B26" s="32"/>
      <c r="C26" s="195" t="s">
        <v>91</v>
      </c>
      <c r="D26" s="195" t="s">
        <v>167</v>
      </c>
      <c r="E26" s="17" t="s">
        <v>19</v>
      </c>
      <c r="F26" s="196">
        <v>74.963999999999999</v>
      </c>
      <c r="H26" s="32"/>
    </row>
    <row r="27" spans="2:8" s="1" customFormat="1" ht="16.8" customHeight="1">
      <c r="B27" s="32"/>
      <c r="C27" s="197" t="s">
        <v>333</v>
      </c>
      <c r="H27" s="32"/>
    </row>
    <row r="28" spans="2:8" s="1" customFormat="1" ht="20.399999999999999">
      <c r="B28" s="32"/>
      <c r="C28" s="195" t="s">
        <v>271</v>
      </c>
      <c r="D28" s="195" t="s">
        <v>272</v>
      </c>
      <c r="E28" s="17" t="s">
        <v>180</v>
      </c>
      <c r="F28" s="196">
        <v>868.34799999999996</v>
      </c>
      <c r="H28" s="32"/>
    </row>
    <row r="29" spans="2:8" s="1" customFormat="1" ht="16.8" customHeight="1">
      <c r="B29" s="32"/>
      <c r="C29" s="191" t="s">
        <v>95</v>
      </c>
      <c r="D29" s="192" t="s">
        <v>19</v>
      </c>
      <c r="E29" s="193" t="s">
        <v>19</v>
      </c>
      <c r="F29" s="194">
        <v>90.266999999999996</v>
      </c>
      <c r="H29" s="32"/>
    </row>
    <row r="30" spans="2:8" s="1" customFormat="1" ht="16.8" customHeight="1">
      <c r="B30" s="32"/>
      <c r="C30" s="195" t="s">
        <v>19</v>
      </c>
      <c r="D30" s="195" t="s">
        <v>163</v>
      </c>
      <c r="E30" s="17" t="s">
        <v>19</v>
      </c>
      <c r="F30" s="196">
        <v>0</v>
      </c>
      <c r="H30" s="32"/>
    </row>
    <row r="31" spans="2:8" s="1" customFormat="1" ht="16.8" customHeight="1">
      <c r="B31" s="32"/>
      <c r="C31" s="195" t="s">
        <v>19</v>
      </c>
      <c r="D31" s="195" t="s">
        <v>290</v>
      </c>
      <c r="E31" s="17" t="s">
        <v>19</v>
      </c>
      <c r="F31" s="196">
        <v>0</v>
      </c>
      <c r="H31" s="32"/>
    </row>
    <row r="32" spans="2:8" s="1" customFormat="1" ht="16.8" customHeight="1">
      <c r="B32" s="32"/>
      <c r="C32" s="195" t="s">
        <v>19</v>
      </c>
      <c r="D32" s="195" t="s">
        <v>291</v>
      </c>
      <c r="E32" s="17" t="s">
        <v>19</v>
      </c>
      <c r="F32" s="196">
        <v>90.266999999999996</v>
      </c>
      <c r="H32" s="32"/>
    </row>
    <row r="33" spans="2:8" s="1" customFormat="1" ht="16.8" customHeight="1">
      <c r="B33" s="32"/>
      <c r="C33" s="195" t="s">
        <v>95</v>
      </c>
      <c r="D33" s="195" t="s">
        <v>167</v>
      </c>
      <c r="E33" s="17" t="s">
        <v>19</v>
      </c>
      <c r="F33" s="196">
        <v>90.266999999999996</v>
      </c>
      <c r="H33" s="32"/>
    </row>
    <row r="34" spans="2:8" s="1" customFormat="1" ht="16.8" customHeight="1">
      <c r="B34" s="32"/>
      <c r="C34" s="197" t="s">
        <v>333</v>
      </c>
      <c r="H34" s="32"/>
    </row>
    <row r="35" spans="2:8" s="1" customFormat="1" ht="20.399999999999999">
      <c r="B35" s="32"/>
      <c r="C35" s="195" t="s">
        <v>271</v>
      </c>
      <c r="D35" s="195" t="s">
        <v>272</v>
      </c>
      <c r="E35" s="17" t="s">
        <v>180</v>
      </c>
      <c r="F35" s="196">
        <v>868.34799999999996</v>
      </c>
      <c r="H35" s="32"/>
    </row>
    <row r="36" spans="2:8" s="1" customFormat="1" ht="16.8" customHeight="1">
      <c r="B36" s="32"/>
      <c r="C36" s="191" t="s">
        <v>93</v>
      </c>
      <c r="D36" s="192" t="s">
        <v>19</v>
      </c>
      <c r="E36" s="193" t="s">
        <v>19</v>
      </c>
      <c r="F36" s="194">
        <v>187.83</v>
      </c>
      <c r="H36" s="32"/>
    </row>
    <row r="37" spans="2:8" s="1" customFormat="1" ht="16.8" customHeight="1">
      <c r="B37" s="32"/>
      <c r="C37" s="195" t="s">
        <v>19</v>
      </c>
      <c r="D37" s="195" t="s">
        <v>163</v>
      </c>
      <c r="E37" s="17" t="s">
        <v>19</v>
      </c>
      <c r="F37" s="196">
        <v>0</v>
      </c>
      <c r="H37" s="32"/>
    </row>
    <row r="38" spans="2:8" s="1" customFormat="1" ht="16.8" customHeight="1">
      <c r="B38" s="32"/>
      <c r="C38" s="195" t="s">
        <v>19</v>
      </c>
      <c r="D38" s="195" t="s">
        <v>288</v>
      </c>
      <c r="E38" s="17" t="s">
        <v>19</v>
      </c>
      <c r="F38" s="196">
        <v>0</v>
      </c>
      <c r="H38" s="32"/>
    </row>
    <row r="39" spans="2:8" s="1" customFormat="1" ht="16.8" customHeight="1">
      <c r="B39" s="32"/>
      <c r="C39" s="195" t="s">
        <v>19</v>
      </c>
      <c r="D39" s="195" t="s">
        <v>289</v>
      </c>
      <c r="E39" s="17" t="s">
        <v>19</v>
      </c>
      <c r="F39" s="196">
        <v>187.83</v>
      </c>
      <c r="H39" s="32"/>
    </row>
    <row r="40" spans="2:8" s="1" customFormat="1" ht="16.8" customHeight="1">
      <c r="B40" s="32"/>
      <c r="C40" s="195" t="s">
        <v>93</v>
      </c>
      <c r="D40" s="195" t="s">
        <v>167</v>
      </c>
      <c r="E40" s="17" t="s">
        <v>19</v>
      </c>
      <c r="F40" s="196">
        <v>187.83</v>
      </c>
      <c r="H40" s="32"/>
    </row>
    <row r="41" spans="2:8" s="1" customFormat="1" ht="16.8" customHeight="1">
      <c r="B41" s="32"/>
      <c r="C41" s="197" t="s">
        <v>333</v>
      </c>
      <c r="H41" s="32"/>
    </row>
    <row r="42" spans="2:8" s="1" customFormat="1" ht="20.399999999999999">
      <c r="B42" s="32"/>
      <c r="C42" s="195" t="s">
        <v>271</v>
      </c>
      <c r="D42" s="195" t="s">
        <v>272</v>
      </c>
      <c r="E42" s="17" t="s">
        <v>180</v>
      </c>
      <c r="F42" s="196">
        <v>868.34799999999996</v>
      </c>
      <c r="H42" s="32"/>
    </row>
    <row r="43" spans="2:8" s="1" customFormat="1" ht="16.8" customHeight="1">
      <c r="B43" s="32"/>
      <c r="C43" s="191" t="s">
        <v>111</v>
      </c>
      <c r="D43" s="192" t="s">
        <v>19</v>
      </c>
      <c r="E43" s="193" t="s">
        <v>19</v>
      </c>
      <c r="F43" s="194">
        <v>210.78</v>
      </c>
      <c r="H43" s="32"/>
    </row>
    <row r="44" spans="2:8" s="1" customFormat="1" ht="16.8" customHeight="1">
      <c r="B44" s="32"/>
      <c r="C44" s="195" t="s">
        <v>19</v>
      </c>
      <c r="D44" s="195" t="s">
        <v>183</v>
      </c>
      <c r="E44" s="17" t="s">
        <v>19</v>
      </c>
      <c r="F44" s="196">
        <v>0</v>
      </c>
      <c r="H44" s="32"/>
    </row>
    <row r="45" spans="2:8" s="1" customFormat="1" ht="16.8" customHeight="1">
      <c r="B45" s="32"/>
      <c r="C45" s="195" t="s">
        <v>19</v>
      </c>
      <c r="D45" s="195" t="s">
        <v>163</v>
      </c>
      <c r="E45" s="17" t="s">
        <v>19</v>
      </c>
      <c r="F45" s="196">
        <v>0</v>
      </c>
      <c r="H45" s="32"/>
    </row>
    <row r="46" spans="2:8" s="1" customFormat="1" ht="16.8" customHeight="1">
      <c r="B46" s="32"/>
      <c r="C46" s="195" t="s">
        <v>19</v>
      </c>
      <c r="D46" s="195" t="s">
        <v>164</v>
      </c>
      <c r="E46" s="17" t="s">
        <v>19</v>
      </c>
      <c r="F46" s="196">
        <v>0</v>
      </c>
      <c r="H46" s="32"/>
    </row>
    <row r="47" spans="2:8" s="1" customFormat="1" ht="16.8" customHeight="1">
      <c r="B47" s="32"/>
      <c r="C47" s="195" t="s">
        <v>19</v>
      </c>
      <c r="D47" s="195" t="s">
        <v>184</v>
      </c>
      <c r="E47" s="17" t="s">
        <v>19</v>
      </c>
      <c r="F47" s="196">
        <v>0</v>
      </c>
      <c r="H47" s="32"/>
    </row>
    <row r="48" spans="2:8" s="1" customFormat="1" ht="16.8" customHeight="1">
      <c r="B48" s="32"/>
      <c r="C48" s="195" t="s">
        <v>19</v>
      </c>
      <c r="D48" s="195" t="s">
        <v>185</v>
      </c>
      <c r="E48" s="17" t="s">
        <v>19</v>
      </c>
      <c r="F48" s="196">
        <v>210.78</v>
      </c>
      <c r="H48" s="32"/>
    </row>
    <row r="49" spans="2:8" s="1" customFormat="1" ht="16.8" customHeight="1">
      <c r="B49" s="32"/>
      <c r="C49" s="195" t="s">
        <v>111</v>
      </c>
      <c r="D49" s="195" t="s">
        <v>168</v>
      </c>
      <c r="E49" s="17" t="s">
        <v>19</v>
      </c>
      <c r="F49" s="196">
        <v>210.78</v>
      </c>
      <c r="H49" s="32"/>
    </row>
    <row r="50" spans="2:8" s="1" customFormat="1" ht="16.8" customHeight="1">
      <c r="B50" s="32"/>
      <c r="C50" s="197" t="s">
        <v>333</v>
      </c>
      <c r="H50" s="32"/>
    </row>
    <row r="51" spans="2:8" s="1" customFormat="1" ht="16.8" customHeight="1">
      <c r="B51" s="32"/>
      <c r="C51" s="195" t="s">
        <v>178</v>
      </c>
      <c r="D51" s="195" t="s">
        <v>179</v>
      </c>
      <c r="E51" s="17" t="s">
        <v>180</v>
      </c>
      <c r="F51" s="196">
        <v>210.78</v>
      </c>
      <c r="H51" s="32"/>
    </row>
    <row r="52" spans="2:8" s="1" customFormat="1" ht="20.399999999999999">
      <c r="B52" s="32"/>
      <c r="C52" s="195" t="s">
        <v>192</v>
      </c>
      <c r="D52" s="195" t="s">
        <v>193</v>
      </c>
      <c r="E52" s="17" t="s">
        <v>180</v>
      </c>
      <c r="F52" s="196">
        <v>210.78</v>
      </c>
      <c r="H52" s="32"/>
    </row>
    <row r="53" spans="2:8" s="1" customFormat="1" ht="16.8" customHeight="1">
      <c r="B53" s="32"/>
      <c r="C53" s="191" t="s">
        <v>106</v>
      </c>
      <c r="D53" s="192" t="s">
        <v>19</v>
      </c>
      <c r="E53" s="193" t="s">
        <v>19</v>
      </c>
      <c r="F53" s="194">
        <v>353.06099999999998</v>
      </c>
      <c r="H53" s="32"/>
    </row>
    <row r="54" spans="2:8" s="1" customFormat="1" ht="16.8" customHeight="1">
      <c r="B54" s="32"/>
      <c r="C54" s="195" t="s">
        <v>19</v>
      </c>
      <c r="D54" s="195" t="s">
        <v>163</v>
      </c>
      <c r="E54" s="17" t="s">
        <v>19</v>
      </c>
      <c r="F54" s="196">
        <v>0</v>
      </c>
      <c r="H54" s="32"/>
    </row>
    <row r="55" spans="2:8" s="1" customFormat="1" ht="16.8" customHeight="1">
      <c r="B55" s="32"/>
      <c r="C55" s="195" t="s">
        <v>19</v>
      </c>
      <c r="D55" s="195" t="s">
        <v>292</v>
      </c>
      <c r="E55" s="17" t="s">
        <v>19</v>
      </c>
      <c r="F55" s="196">
        <v>0</v>
      </c>
      <c r="H55" s="32"/>
    </row>
    <row r="56" spans="2:8" s="1" customFormat="1" ht="16.8" customHeight="1">
      <c r="B56" s="32"/>
      <c r="C56" s="195" t="s">
        <v>19</v>
      </c>
      <c r="D56" s="195" t="s">
        <v>293</v>
      </c>
      <c r="E56" s="17" t="s">
        <v>19</v>
      </c>
      <c r="F56" s="196">
        <v>353.06099999999998</v>
      </c>
      <c r="H56" s="32"/>
    </row>
    <row r="57" spans="2:8" s="1" customFormat="1" ht="16.8" customHeight="1">
      <c r="B57" s="32"/>
      <c r="C57" s="195" t="s">
        <v>106</v>
      </c>
      <c r="D57" s="195" t="s">
        <v>168</v>
      </c>
      <c r="E57" s="17" t="s">
        <v>19</v>
      </c>
      <c r="F57" s="196">
        <v>353.06099999999998</v>
      </c>
      <c r="H57" s="32"/>
    </row>
    <row r="58" spans="2:8" s="1" customFormat="1" ht="16.8" customHeight="1">
      <c r="B58" s="32"/>
      <c r="C58" s="197" t="s">
        <v>333</v>
      </c>
      <c r="H58" s="32"/>
    </row>
    <row r="59" spans="2:8" s="1" customFormat="1" ht="20.399999999999999">
      <c r="B59" s="32"/>
      <c r="C59" s="195" t="s">
        <v>271</v>
      </c>
      <c r="D59" s="195" t="s">
        <v>272</v>
      </c>
      <c r="E59" s="17" t="s">
        <v>180</v>
      </c>
      <c r="F59" s="196">
        <v>868.34799999999996</v>
      </c>
      <c r="H59" s="32"/>
    </row>
    <row r="60" spans="2:8" s="1" customFormat="1" ht="16.8" customHeight="1">
      <c r="B60" s="32"/>
      <c r="C60" s="191" t="s">
        <v>103</v>
      </c>
      <c r="D60" s="192" t="s">
        <v>19</v>
      </c>
      <c r="E60" s="193" t="s">
        <v>19</v>
      </c>
      <c r="F60" s="194">
        <v>949.94899999999996</v>
      </c>
      <c r="H60" s="32"/>
    </row>
    <row r="61" spans="2:8" s="1" customFormat="1" ht="16.8" customHeight="1">
      <c r="B61" s="32"/>
      <c r="C61" s="195" t="s">
        <v>19</v>
      </c>
      <c r="D61" s="195" t="s">
        <v>163</v>
      </c>
      <c r="E61" s="17" t="s">
        <v>19</v>
      </c>
      <c r="F61" s="196">
        <v>0</v>
      </c>
      <c r="H61" s="32"/>
    </row>
    <row r="62" spans="2:8" s="1" customFormat="1" ht="16.8" customHeight="1">
      <c r="B62" s="32"/>
      <c r="C62" s="195" t="s">
        <v>19</v>
      </c>
      <c r="D62" s="195" t="s">
        <v>284</v>
      </c>
      <c r="E62" s="17" t="s">
        <v>19</v>
      </c>
      <c r="F62" s="196">
        <v>0</v>
      </c>
      <c r="H62" s="32"/>
    </row>
    <row r="63" spans="2:8" s="1" customFormat="1" ht="16.8" customHeight="1">
      <c r="B63" s="32"/>
      <c r="C63" s="195" t="s">
        <v>19</v>
      </c>
      <c r="D63" s="195" t="s">
        <v>285</v>
      </c>
      <c r="E63" s="17" t="s">
        <v>19</v>
      </c>
      <c r="F63" s="196">
        <v>949.94899999999996</v>
      </c>
      <c r="H63" s="32"/>
    </row>
    <row r="64" spans="2:8" s="1" customFormat="1" ht="16.8" customHeight="1">
      <c r="B64" s="32"/>
      <c r="C64" s="195" t="s">
        <v>103</v>
      </c>
      <c r="D64" s="195" t="s">
        <v>168</v>
      </c>
      <c r="E64" s="17" t="s">
        <v>19</v>
      </c>
      <c r="F64" s="196">
        <v>949.94899999999996</v>
      </c>
      <c r="H64" s="32"/>
    </row>
    <row r="65" spans="2:8" s="1" customFormat="1" ht="16.8" customHeight="1">
      <c r="B65" s="32"/>
      <c r="C65" s="197" t="s">
        <v>333</v>
      </c>
      <c r="H65" s="32"/>
    </row>
    <row r="66" spans="2:8" s="1" customFormat="1" ht="20.399999999999999">
      <c r="B66" s="32"/>
      <c r="C66" s="195" t="s">
        <v>271</v>
      </c>
      <c r="D66" s="195" t="s">
        <v>272</v>
      </c>
      <c r="E66" s="17" t="s">
        <v>180</v>
      </c>
      <c r="F66" s="196">
        <v>868.34799999999996</v>
      </c>
      <c r="H66" s="32"/>
    </row>
    <row r="67" spans="2:8" s="1" customFormat="1" ht="16.8" customHeight="1">
      <c r="B67" s="32"/>
      <c r="C67" s="191" t="s">
        <v>100</v>
      </c>
      <c r="D67" s="192" t="s">
        <v>19</v>
      </c>
      <c r="E67" s="193" t="s">
        <v>19</v>
      </c>
      <c r="F67" s="194">
        <v>55.908999999999999</v>
      </c>
      <c r="H67" s="32"/>
    </row>
    <row r="68" spans="2:8" s="1" customFormat="1" ht="16.8" customHeight="1">
      <c r="B68" s="32"/>
      <c r="C68" s="195" t="s">
        <v>19</v>
      </c>
      <c r="D68" s="195" t="s">
        <v>163</v>
      </c>
      <c r="E68" s="17" t="s">
        <v>19</v>
      </c>
      <c r="F68" s="196">
        <v>0</v>
      </c>
      <c r="H68" s="32"/>
    </row>
    <row r="69" spans="2:8" s="1" customFormat="1" ht="16.8" customHeight="1">
      <c r="B69" s="32"/>
      <c r="C69" s="195" t="s">
        <v>19</v>
      </c>
      <c r="D69" s="195" t="s">
        <v>234</v>
      </c>
      <c r="E69" s="17" t="s">
        <v>19</v>
      </c>
      <c r="F69" s="196">
        <v>0</v>
      </c>
      <c r="H69" s="32"/>
    </row>
    <row r="70" spans="2:8" s="1" customFormat="1" ht="16.8" customHeight="1">
      <c r="B70" s="32"/>
      <c r="C70" s="195" t="s">
        <v>19</v>
      </c>
      <c r="D70" s="195" t="s">
        <v>279</v>
      </c>
      <c r="E70" s="17" t="s">
        <v>19</v>
      </c>
      <c r="F70" s="196">
        <v>55.908999999999999</v>
      </c>
      <c r="H70" s="32"/>
    </row>
    <row r="71" spans="2:8" s="1" customFormat="1" ht="16.8" customHeight="1">
      <c r="B71" s="32"/>
      <c r="C71" s="195" t="s">
        <v>100</v>
      </c>
      <c r="D71" s="195" t="s">
        <v>167</v>
      </c>
      <c r="E71" s="17" t="s">
        <v>19</v>
      </c>
      <c r="F71" s="196">
        <v>55.908999999999999</v>
      </c>
      <c r="H71" s="32"/>
    </row>
    <row r="72" spans="2:8" s="1" customFormat="1" ht="16.8" customHeight="1">
      <c r="B72" s="32"/>
      <c r="C72" s="197" t="s">
        <v>333</v>
      </c>
      <c r="H72" s="32"/>
    </row>
    <row r="73" spans="2:8" s="1" customFormat="1" ht="20.399999999999999">
      <c r="B73" s="32"/>
      <c r="C73" s="195" t="s">
        <v>271</v>
      </c>
      <c r="D73" s="195" t="s">
        <v>272</v>
      </c>
      <c r="E73" s="17" t="s">
        <v>180</v>
      </c>
      <c r="F73" s="196">
        <v>868.34799999999996</v>
      </c>
      <c r="H73" s="32"/>
    </row>
    <row r="74" spans="2:8" s="1" customFormat="1" ht="16.8" customHeight="1">
      <c r="B74" s="32"/>
      <c r="C74" s="191" t="s">
        <v>88</v>
      </c>
      <c r="D74" s="192" t="s">
        <v>19</v>
      </c>
      <c r="E74" s="193" t="s">
        <v>19</v>
      </c>
      <c r="F74" s="194">
        <v>17.367999999999999</v>
      </c>
      <c r="H74" s="32"/>
    </row>
    <row r="75" spans="2:8" s="1" customFormat="1" ht="16.8" customHeight="1">
      <c r="B75" s="32"/>
      <c r="C75" s="195" t="s">
        <v>19</v>
      </c>
      <c r="D75" s="195" t="s">
        <v>163</v>
      </c>
      <c r="E75" s="17" t="s">
        <v>19</v>
      </c>
      <c r="F75" s="196">
        <v>0</v>
      </c>
      <c r="H75" s="32"/>
    </row>
    <row r="76" spans="2:8" s="1" customFormat="1" ht="16.8" customHeight="1">
      <c r="B76" s="32"/>
      <c r="C76" s="195" t="s">
        <v>19</v>
      </c>
      <c r="D76" s="195" t="s">
        <v>282</v>
      </c>
      <c r="E76" s="17" t="s">
        <v>19</v>
      </c>
      <c r="F76" s="196">
        <v>0</v>
      </c>
      <c r="H76" s="32"/>
    </row>
    <row r="77" spans="2:8" s="1" customFormat="1" ht="16.8" customHeight="1">
      <c r="B77" s="32"/>
      <c r="C77" s="195" t="s">
        <v>19</v>
      </c>
      <c r="D77" s="195" t="s">
        <v>283</v>
      </c>
      <c r="E77" s="17" t="s">
        <v>19</v>
      </c>
      <c r="F77" s="196">
        <v>17.367999999999999</v>
      </c>
      <c r="H77" s="32"/>
    </row>
    <row r="78" spans="2:8" s="1" customFormat="1" ht="16.8" customHeight="1">
      <c r="B78" s="32"/>
      <c r="C78" s="195" t="s">
        <v>88</v>
      </c>
      <c r="D78" s="195" t="s">
        <v>167</v>
      </c>
      <c r="E78" s="17" t="s">
        <v>19</v>
      </c>
      <c r="F78" s="196">
        <v>17.367999999999999</v>
      </c>
      <c r="H78" s="32"/>
    </row>
    <row r="79" spans="2:8" s="1" customFormat="1" ht="16.8" customHeight="1">
      <c r="B79" s="32"/>
      <c r="C79" s="197" t="s">
        <v>333</v>
      </c>
      <c r="H79" s="32"/>
    </row>
    <row r="80" spans="2:8" s="1" customFormat="1" ht="20.399999999999999">
      <c r="B80" s="32"/>
      <c r="C80" s="195" t="s">
        <v>271</v>
      </c>
      <c r="D80" s="195" t="s">
        <v>272</v>
      </c>
      <c r="E80" s="17" t="s">
        <v>180</v>
      </c>
      <c r="F80" s="196">
        <v>868.34799999999996</v>
      </c>
      <c r="H80" s="32"/>
    </row>
    <row r="81" spans="2:8" s="1" customFormat="1" ht="16.8" customHeight="1">
      <c r="B81" s="32"/>
      <c r="C81" s="191" t="s">
        <v>86</v>
      </c>
      <c r="D81" s="192" t="s">
        <v>19</v>
      </c>
      <c r="E81" s="193" t="s">
        <v>19</v>
      </c>
      <c r="F81" s="194">
        <v>795.07100000000003</v>
      </c>
      <c r="H81" s="32"/>
    </row>
    <row r="82" spans="2:8" s="1" customFormat="1" ht="16.8" customHeight="1">
      <c r="B82" s="32"/>
      <c r="C82" s="195" t="s">
        <v>19</v>
      </c>
      <c r="D82" s="195" t="s">
        <v>280</v>
      </c>
      <c r="E82" s="17" t="s">
        <v>19</v>
      </c>
      <c r="F82" s="196">
        <v>0</v>
      </c>
      <c r="H82" s="32"/>
    </row>
    <row r="83" spans="2:8" s="1" customFormat="1" ht="16.8" customHeight="1">
      <c r="B83" s="32"/>
      <c r="C83" s="195" t="s">
        <v>19</v>
      </c>
      <c r="D83" s="195" t="s">
        <v>281</v>
      </c>
      <c r="E83" s="17" t="s">
        <v>19</v>
      </c>
      <c r="F83" s="196">
        <v>795.07100000000003</v>
      </c>
      <c r="H83" s="32"/>
    </row>
    <row r="84" spans="2:8" s="1" customFormat="1" ht="16.8" customHeight="1">
      <c r="B84" s="32"/>
      <c r="C84" s="195" t="s">
        <v>86</v>
      </c>
      <c r="D84" s="195" t="s">
        <v>167</v>
      </c>
      <c r="E84" s="17" t="s">
        <v>19</v>
      </c>
      <c r="F84" s="196">
        <v>795.07100000000003</v>
      </c>
      <c r="H84" s="32"/>
    </row>
    <row r="85" spans="2:8" s="1" customFormat="1" ht="16.8" customHeight="1">
      <c r="B85" s="32"/>
      <c r="C85" s="197" t="s">
        <v>333</v>
      </c>
      <c r="H85" s="32"/>
    </row>
    <row r="86" spans="2:8" s="1" customFormat="1" ht="20.399999999999999">
      <c r="B86" s="32"/>
      <c r="C86" s="195" t="s">
        <v>271</v>
      </c>
      <c r="D86" s="195" t="s">
        <v>272</v>
      </c>
      <c r="E86" s="17" t="s">
        <v>180</v>
      </c>
      <c r="F86" s="196">
        <v>868.34799999999996</v>
      </c>
      <c r="H86" s="32"/>
    </row>
    <row r="87" spans="2:8" s="1" customFormat="1" ht="16.8" customHeight="1">
      <c r="B87" s="32"/>
      <c r="C87" s="191" t="s">
        <v>97</v>
      </c>
      <c r="D87" s="192" t="s">
        <v>19</v>
      </c>
      <c r="E87" s="193" t="s">
        <v>19</v>
      </c>
      <c r="F87" s="194">
        <v>81.600999999999999</v>
      </c>
      <c r="H87" s="32"/>
    </row>
    <row r="88" spans="2:8" s="1" customFormat="1" ht="16.8" customHeight="1">
      <c r="B88" s="32"/>
      <c r="C88" s="195" t="s">
        <v>19</v>
      </c>
      <c r="D88" s="195" t="s">
        <v>275</v>
      </c>
      <c r="E88" s="17" t="s">
        <v>19</v>
      </c>
      <c r="F88" s="196">
        <v>0</v>
      </c>
      <c r="H88" s="32"/>
    </row>
    <row r="89" spans="2:8" s="1" customFormat="1" ht="16.8" customHeight="1">
      <c r="B89" s="32"/>
      <c r="C89" s="195" t="s">
        <v>19</v>
      </c>
      <c r="D89" s="195" t="s">
        <v>163</v>
      </c>
      <c r="E89" s="17" t="s">
        <v>19</v>
      </c>
      <c r="F89" s="196">
        <v>0</v>
      </c>
      <c r="H89" s="32"/>
    </row>
    <row r="90" spans="2:8" s="1" customFormat="1" ht="16.8" customHeight="1">
      <c r="B90" s="32"/>
      <c r="C90" s="195" t="s">
        <v>19</v>
      </c>
      <c r="D90" s="195" t="s">
        <v>164</v>
      </c>
      <c r="E90" s="17" t="s">
        <v>19</v>
      </c>
      <c r="F90" s="196">
        <v>0</v>
      </c>
      <c r="H90" s="32"/>
    </row>
    <row r="91" spans="2:8" s="1" customFormat="1" ht="16.8" customHeight="1">
      <c r="B91" s="32"/>
      <c r="C91" s="195" t="s">
        <v>19</v>
      </c>
      <c r="D91" s="195" t="s">
        <v>276</v>
      </c>
      <c r="E91" s="17" t="s">
        <v>19</v>
      </c>
      <c r="F91" s="196">
        <v>0</v>
      </c>
      <c r="H91" s="32"/>
    </row>
    <row r="92" spans="2:8" s="1" customFormat="1" ht="16.8" customHeight="1">
      <c r="B92" s="32"/>
      <c r="C92" s="195" t="s">
        <v>19</v>
      </c>
      <c r="D92" s="195" t="s">
        <v>277</v>
      </c>
      <c r="E92" s="17" t="s">
        <v>19</v>
      </c>
      <c r="F92" s="196">
        <v>69.156999999999996</v>
      </c>
      <c r="H92" s="32"/>
    </row>
    <row r="93" spans="2:8" s="1" customFormat="1" ht="16.8" customHeight="1">
      <c r="B93" s="32"/>
      <c r="C93" s="195" t="s">
        <v>19</v>
      </c>
      <c r="D93" s="195" t="s">
        <v>278</v>
      </c>
      <c r="E93" s="17" t="s">
        <v>19</v>
      </c>
      <c r="F93" s="196">
        <v>12.444000000000001</v>
      </c>
      <c r="H93" s="32"/>
    </row>
    <row r="94" spans="2:8" s="1" customFormat="1" ht="16.8" customHeight="1">
      <c r="B94" s="32"/>
      <c r="C94" s="195" t="s">
        <v>97</v>
      </c>
      <c r="D94" s="195" t="s">
        <v>167</v>
      </c>
      <c r="E94" s="17" t="s">
        <v>19</v>
      </c>
      <c r="F94" s="196">
        <v>81.600999999999999</v>
      </c>
      <c r="H94" s="32"/>
    </row>
    <row r="95" spans="2:8" s="1" customFormat="1" ht="16.8" customHeight="1">
      <c r="B95" s="32"/>
      <c r="C95" s="197" t="s">
        <v>333</v>
      </c>
      <c r="H95" s="32"/>
    </row>
    <row r="96" spans="2:8" s="1" customFormat="1" ht="20.399999999999999">
      <c r="B96" s="32"/>
      <c r="C96" s="195" t="s">
        <v>271</v>
      </c>
      <c r="D96" s="195" t="s">
        <v>272</v>
      </c>
      <c r="E96" s="17" t="s">
        <v>180</v>
      </c>
      <c r="F96" s="196">
        <v>868.34799999999996</v>
      </c>
      <c r="H96" s="32"/>
    </row>
    <row r="97" spans="2:8" s="1" customFormat="1" ht="16.8" customHeight="1">
      <c r="B97" s="32"/>
      <c r="C97" s="191" t="s">
        <v>116</v>
      </c>
      <c r="D97" s="192" t="s">
        <v>19</v>
      </c>
      <c r="E97" s="193" t="s">
        <v>19</v>
      </c>
      <c r="F97" s="194">
        <v>210.78</v>
      </c>
      <c r="H97" s="32"/>
    </row>
    <row r="98" spans="2:8" s="1" customFormat="1" ht="16.8" customHeight="1">
      <c r="B98" s="32"/>
      <c r="C98" s="195" t="s">
        <v>19</v>
      </c>
      <c r="D98" s="195" t="s">
        <v>202</v>
      </c>
      <c r="E98" s="17" t="s">
        <v>19</v>
      </c>
      <c r="F98" s="196">
        <v>0</v>
      </c>
      <c r="H98" s="32"/>
    </row>
    <row r="99" spans="2:8" s="1" customFormat="1" ht="16.8" customHeight="1">
      <c r="B99" s="32"/>
      <c r="C99" s="195" t="s">
        <v>19</v>
      </c>
      <c r="D99" s="195" t="s">
        <v>163</v>
      </c>
      <c r="E99" s="17" t="s">
        <v>19</v>
      </c>
      <c r="F99" s="196">
        <v>0</v>
      </c>
      <c r="H99" s="32"/>
    </row>
    <row r="100" spans="2:8" s="1" customFormat="1" ht="16.8" customHeight="1">
      <c r="B100" s="32"/>
      <c r="C100" s="195" t="s">
        <v>19</v>
      </c>
      <c r="D100" s="195" t="s">
        <v>196</v>
      </c>
      <c r="E100" s="17" t="s">
        <v>19</v>
      </c>
      <c r="F100" s="196">
        <v>0</v>
      </c>
      <c r="H100" s="32"/>
    </row>
    <row r="101" spans="2:8" s="1" customFormat="1" ht="16.8" customHeight="1">
      <c r="B101" s="32"/>
      <c r="C101" s="195" t="s">
        <v>19</v>
      </c>
      <c r="D101" s="195" t="s">
        <v>115</v>
      </c>
      <c r="E101" s="17" t="s">
        <v>19</v>
      </c>
      <c r="F101" s="196">
        <v>210.78</v>
      </c>
      <c r="H101" s="32"/>
    </row>
    <row r="102" spans="2:8" s="1" customFormat="1" ht="16.8" customHeight="1">
      <c r="B102" s="32"/>
      <c r="C102" s="195" t="s">
        <v>116</v>
      </c>
      <c r="D102" s="195" t="s">
        <v>168</v>
      </c>
      <c r="E102" s="17" t="s">
        <v>19</v>
      </c>
      <c r="F102" s="196">
        <v>210.78</v>
      </c>
      <c r="H102" s="32"/>
    </row>
    <row r="103" spans="2:8" s="1" customFormat="1" ht="16.8" customHeight="1">
      <c r="B103" s="32"/>
      <c r="C103" s="197" t="s">
        <v>333</v>
      </c>
      <c r="H103" s="32"/>
    </row>
    <row r="104" spans="2:8" s="1" customFormat="1" ht="20.399999999999999">
      <c r="B104" s="32"/>
      <c r="C104" s="195" t="s">
        <v>198</v>
      </c>
      <c r="D104" s="195" t="s">
        <v>199</v>
      </c>
      <c r="E104" s="17" t="s">
        <v>180</v>
      </c>
      <c r="F104" s="196">
        <v>210.78</v>
      </c>
      <c r="H104" s="32"/>
    </row>
    <row r="105" spans="2:8" s="1" customFormat="1" ht="20.399999999999999">
      <c r="B105" s="32"/>
      <c r="C105" s="195" t="s">
        <v>204</v>
      </c>
      <c r="D105" s="195" t="s">
        <v>334</v>
      </c>
      <c r="E105" s="17" t="s">
        <v>180</v>
      </c>
      <c r="F105" s="196">
        <v>4215.6000000000004</v>
      </c>
      <c r="H105" s="32"/>
    </row>
    <row r="106" spans="2:8" s="1" customFormat="1" ht="16.8" customHeight="1">
      <c r="B106" s="32"/>
      <c r="C106" s="195" t="s">
        <v>212</v>
      </c>
      <c r="D106" s="195" t="s">
        <v>213</v>
      </c>
      <c r="E106" s="17" t="s">
        <v>180</v>
      </c>
      <c r="F106" s="196">
        <v>421.56</v>
      </c>
      <c r="H106" s="32"/>
    </row>
    <row r="107" spans="2:8" s="1" customFormat="1" ht="16.8" customHeight="1">
      <c r="B107" s="32"/>
      <c r="C107" s="195" t="s">
        <v>220</v>
      </c>
      <c r="D107" s="195" t="s">
        <v>221</v>
      </c>
      <c r="E107" s="17" t="s">
        <v>222</v>
      </c>
      <c r="F107" s="196">
        <v>379.404</v>
      </c>
      <c r="H107" s="32"/>
    </row>
    <row r="108" spans="2:8" s="1" customFormat="1" ht="16.8" customHeight="1">
      <c r="B108" s="32"/>
      <c r="C108" s="191" t="s">
        <v>109</v>
      </c>
      <c r="D108" s="192" t="s">
        <v>19</v>
      </c>
      <c r="E108" s="193" t="s">
        <v>19</v>
      </c>
      <c r="F108" s="194">
        <v>120</v>
      </c>
      <c r="H108" s="32"/>
    </row>
    <row r="109" spans="2:8" s="1" customFormat="1" ht="16.8" customHeight="1">
      <c r="B109" s="32"/>
      <c r="C109" s="195" t="s">
        <v>19</v>
      </c>
      <c r="D109" s="195" t="s">
        <v>233</v>
      </c>
      <c r="E109" s="17" t="s">
        <v>19</v>
      </c>
      <c r="F109" s="196">
        <v>0</v>
      </c>
      <c r="H109" s="32"/>
    </row>
    <row r="110" spans="2:8" s="1" customFormat="1" ht="16.8" customHeight="1">
      <c r="B110" s="32"/>
      <c r="C110" s="195" t="s">
        <v>19</v>
      </c>
      <c r="D110" s="195" t="s">
        <v>163</v>
      </c>
      <c r="E110" s="17" t="s">
        <v>19</v>
      </c>
      <c r="F110" s="196">
        <v>0</v>
      </c>
      <c r="H110" s="32"/>
    </row>
    <row r="111" spans="2:8" s="1" customFormat="1" ht="16.8" customHeight="1">
      <c r="B111" s="32"/>
      <c r="C111" s="195" t="s">
        <v>19</v>
      </c>
      <c r="D111" s="195" t="s">
        <v>164</v>
      </c>
      <c r="E111" s="17" t="s">
        <v>19</v>
      </c>
      <c r="F111" s="196">
        <v>0</v>
      </c>
      <c r="H111" s="32"/>
    </row>
    <row r="112" spans="2:8" s="1" customFormat="1" ht="16.8" customHeight="1">
      <c r="B112" s="32"/>
      <c r="C112" s="195" t="s">
        <v>19</v>
      </c>
      <c r="D112" s="195" t="s">
        <v>234</v>
      </c>
      <c r="E112" s="17" t="s">
        <v>19</v>
      </c>
      <c r="F112" s="196">
        <v>0</v>
      </c>
      <c r="H112" s="32"/>
    </row>
    <row r="113" spans="2:8" s="1" customFormat="1" ht="16.8" customHeight="1">
      <c r="B113" s="32"/>
      <c r="C113" s="195" t="s">
        <v>19</v>
      </c>
      <c r="D113" s="195" t="s">
        <v>235</v>
      </c>
      <c r="E113" s="17" t="s">
        <v>19</v>
      </c>
      <c r="F113" s="196">
        <v>120</v>
      </c>
      <c r="H113" s="32"/>
    </row>
    <row r="114" spans="2:8" s="1" customFormat="1" ht="16.8" customHeight="1">
      <c r="B114" s="32"/>
      <c r="C114" s="195" t="s">
        <v>109</v>
      </c>
      <c r="D114" s="195" t="s">
        <v>168</v>
      </c>
      <c r="E114" s="17" t="s">
        <v>19</v>
      </c>
      <c r="F114" s="196">
        <v>120</v>
      </c>
      <c r="H114" s="32"/>
    </row>
    <row r="115" spans="2:8" s="1" customFormat="1" ht="16.8" customHeight="1">
      <c r="B115" s="32"/>
      <c r="C115" s="197" t="s">
        <v>333</v>
      </c>
      <c r="H115" s="32"/>
    </row>
    <row r="116" spans="2:8" s="1" customFormat="1" ht="16.8" customHeight="1">
      <c r="B116" s="32"/>
      <c r="C116" s="195" t="s">
        <v>229</v>
      </c>
      <c r="D116" s="195" t="s">
        <v>230</v>
      </c>
      <c r="E116" s="17" t="s">
        <v>180</v>
      </c>
      <c r="F116" s="196">
        <v>120</v>
      </c>
      <c r="H116" s="32"/>
    </row>
    <row r="117" spans="2:8" s="1" customFormat="1" ht="16.8" customHeight="1">
      <c r="B117" s="32"/>
      <c r="C117" s="195" t="s">
        <v>238</v>
      </c>
      <c r="D117" s="195" t="s">
        <v>239</v>
      </c>
      <c r="E117" s="17" t="s">
        <v>222</v>
      </c>
      <c r="F117" s="196">
        <v>216</v>
      </c>
      <c r="H117" s="32"/>
    </row>
    <row r="118" spans="2:8" s="1" customFormat="1" ht="7.35" customHeight="1">
      <c r="B118" s="41"/>
      <c r="C118" s="42"/>
      <c r="D118" s="42"/>
      <c r="E118" s="42"/>
      <c r="F118" s="42"/>
      <c r="G118" s="42"/>
      <c r="H118" s="32"/>
    </row>
    <row r="119" spans="2:8" s="1" customFormat="1" ht="10.199999999999999"/>
  </sheetData>
  <sheetProtection algorithmName="SHA-512" hashValue="KyqE8dG4jgHQl1mFMVlgRo05KiaezB9S38ZVOShjBYbGa5IVKqDpL4roYHfTLlTO3msttu5gq/0N18s/IF/gKQ==" saltValue="3pNaTN7hk+wQxvsE7dZM/v7sA0/NzowtN2aiCYcZeWxdN/TQzjnMbJnduWrw2uVg2wbUISvEwYBHGKpWPlVlC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1.1 - Architektonické a s...</vt:lpstr>
      <vt:lpstr>Seznam figur</vt:lpstr>
      <vt:lpstr>'1.1 - Architektonické a s...'!Názvy_tisku</vt:lpstr>
      <vt:lpstr>'Rekapitulace stavby'!Názvy_tisku</vt:lpstr>
      <vt:lpstr>'Seznam figur'!Názvy_tisku</vt:lpstr>
      <vt:lpstr>'1.1 - Architektonické a s...'!Oblast_tisku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LAPTOP-U47AUUI2\SORMig</dc:creator>
  <cp:lastModifiedBy>Jitka Kropáčková</cp:lastModifiedBy>
  <dcterms:created xsi:type="dcterms:W3CDTF">2024-11-07T13:16:10Z</dcterms:created>
  <dcterms:modified xsi:type="dcterms:W3CDTF">2024-11-07T13:22:33Z</dcterms:modified>
</cp:coreProperties>
</file>