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0 - ODSTRAŇOVANÉ KO..." sheetId="2" r:id="rId2"/>
    <sheet name="SO 01.1 - POŽÁRNÍ ZBROJNI..." sheetId="3" r:id="rId3"/>
    <sheet name="SO 01.2 - ZPEVNĚNÉ PLOCHY" sheetId="4" r:id="rId4"/>
    <sheet name="SO 01.3 - ELEKTROINSTALACE" sheetId="5" r:id="rId5"/>
    <sheet name="SO 01.4 - ZDRAVOTNĚ TECHN..." sheetId="6" r:id="rId6"/>
    <sheet name="SO 01.5 - ÚSTŘEDNÍ VYTÁPĚNÍ" sheetId="7" r:id="rId7"/>
    <sheet name="SO 01.6 - FOTOVOLTAICKÝ S..." sheetId="8" r:id="rId8"/>
    <sheet name="SO 02 - VĚŽ" sheetId="9" r:id="rId9"/>
    <sheet name="SO 03 - OPĚRNÁ ZEĎ" sheetId="10" r:id="rId10"/>
    <sheet name="IO 01 - VENKOVNÍ KANALIZACE" sheetId="11" r:id="rId11"/>
    <sheet name="IO 02 - VENKOVNÍ VODOVOD" sheetId="12" r:id="rId12"/>
    <sheet name="IO 03 - VENKOVNÍ VEDENÍ NN" sheetId="13" r:id="rId13"/>
    <sheet name="VRN - VEDLEJŠÍ ROZPOČTOVÉ..." sheetId="14" r:id="rId14"/>
    <sheet name="Seznam figur" sheetId="15" r:id="rId15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 01.0 - ODSTRAŇOVANÉ KO...'!$C$118:$K$127</definedName>
    <definedName name="_xlnm.Print_Area" localSheetId="1">'SO 01.0 - ODSTRAŇOVANÉ KO...'!$C$4:$J$76,'SO 01.0 - ODSTRAŇOVANÉ KO...'!$C$82:$J$100,'SO 01.0 - ODSTRAŇOVANÉ KO...'!$C$106:$K$127</definedName>
    <definedName name="_xlnm.Print_Titles" localSheetId="1">'SO 01.0 - ODSTRAŇOVANÉ KO...'!$118:$118</definedName>
    <definedName name="_xlnm._FilterDatabase" localSheetId="2" hidden="1">'SO 01.1 - POŽÁRNÍ ZBROJNI...'!$C$140:$K$1145</definedName>
    <definedName name="_xlnm.Print_Area" localSheetId="2">'SO 01.1 - POŽÁRNÍ ZBROJNI...'!$C$4:$J$76,'SO 01.1 - POŽÁRNÍ ZBROJNI...'!$C$82:$J$122,'SO 01.1 - POŽÁRNÍ ZBROJNI...'!$C$128:$K$1145</definedName>
    <definedName name="_xlnm.Print_Titles" localSheetId="2">'SO 01.1 - POŽÁRNÍ ZBROJNI...'!$140:$140</definedName>
    <definedName name="_xlnm._FilterDatabase" localSheetId="3" hidden="1">'SO 01.2 - ZPEVNĚNÉ PLOCHY'!$C$121:$K$189</definedName>
    <definedName name="_xlnm.Print_Area" localSheetId="3">'SO 01.2 - ZPEVNĚNÉ PLOCHY'!$C$4:$J$76,'SO 01.2 - ZPEVNĚNÉ PLOCHY'!$C$82:$J$103,'SO 01.2 - ZPEVNĚNÉ PLOCHY'!$C$109:$K$189</definedName>
    <definedName name="_xlnm.Print_Titles" localSheetId="3">'SO 01.2 - ZPEVNĚNÉ PLOCHY'!$121:$121</definedName>
    <definedName name="_xlnm._FilterDatabase" localSheetId="4" hidden="1">'SO 01.3 - ELEKTROINSTALACE'!$C$118:$K$255</definedName>
    <definedName name="_xlnm.Print_Area" localSheetId="4">'SO 01.3 - ELEKTROINSTALACE'!$C$4:$J$76,'SO 01.3 - ELEKTROINSTALACE'!$C$82:$J$100,'SO 01.3 - ELEKTROINSTALACE'!$C$106:$K$255</definedName>
    <definedName name="_xlnm.Print_Titles" localSheetId="4">'SO 01.3 - ELEKTROINSTALACE'!$118:$118</definedName>
    <definedName name="_xlnm._FilterDatabase" localSheetId="5" hidden="1">'SO 01.4 - ZDRAVOTNĚ TECHN...'!$C$123:$K$226</definedName>
    <definedName name="_xlnm.Print_Area" localSheetId="5">'SO 01.4 - ZDRAVOTNĚ TECHN...'!$C$4:$J$76,'SO 01.4 - ZDRAVOTNĚ TECHN...'!$C$82:$J$105,'SO 01.4 - ZDRAVOTNĚ TECHN...'!$C$111:$K$226</definedName>
    <definedName name="_xlnm.Print_Titles" localSheetId="5">'SO 01.4 - ZDRAVOTNĚ TECHN...'!$123:$123</definedName>
    <definedName name="_xlnm._FilterDatabase" localSheetId="6" hidden="1">'SO 01.5 - ÚSTŘEDNÍ VYTÁPĚNÍ'!$C$125:$K$213</definedName>
    <definedName name="_xlnm.Print_Area" localSheetId="6">'SO 01.5 - ÚSTŘEDNÍ VYTÁPĚNÍ'!$C$4:$J$76,'SO 01.5 - ÚSTŘEDNÍ VYTÁPĚNÍ'!$C$82:$J$107,'SO 01.5 - ÚSTŘEDNÍ VYTÁPĚNÍ'!$C$113:$K$213</definedName>
    <definedName name="_xlnm.Print_Titles" localSheetId="6">'SO 01.5 - ÚSTŘEDNÍ VYTÁPĚNÍ'!$125:$125</definedName>
    <definedName name="_xlnm._FilterDatabase" localSheetId="7" hidden="1">'SO 01.6 - FOTOVOLTAICKÝ S...'!$C$117:$K$137</definedName>
    <definedName name="_xlnm.Print_Area" localSheetId="7">'SO 01.6 - FOTOVOLTAICKÝ S...'!$C$4:$J$76,'SO 01.6 - FOTOVOLTAICKÝ S...'!$C$82:$J$99,'SO 01.6 - FOTOVOLTAICKÝ S...'!$C$105:$K$137</definedName>
    <definedName name="_xlnm.Print_Titles" localSheetId="7">'SO 01.6 - FOTOVOLTAICKÝ S...'!$117:$117</definedName>
    <definedName name="_xlnm._FilterDatabase" localSheetId="8" hidden="1">'SO 02 - VĚŽ'!$C$117:$K$122</definedName>
    <definedName name="_xlnm.Print_Area" localSheetId="8">'SO 02 - VĚŽ'!$C$4:$J$76,'SO 02 - VĚŽ'!$C$82:$J$99,'SO 02 - VĚŽ'!$C$105:$K$122</definedName>
    <definedName name="_xlnm.Print_Titles" localSheetId="8">'SO 02 - VĚŽ'!$117:$117</definedName>
    <definedName name="_xlnm._FilterDatabase" localSheetId="9" hidden="1">'SO 03 - OPĚRNÁ ZEĎ'!$C$118:$K$130</definedName>
    <definedName name="_xlnm.Print_Area" localSheetId="9">'SO 03 - OPĚRNÁ ZEĎ'!$C$4:$J$76,'SO 03 - OPĚRNÁ ZEĎ'!$C$82:$J$100,'SO 03 - OPĚRNÁ ZEĎ'!$C$106:$K$130</definedName>
    <definedName name="_xlnm.Print_Titles" localSheetId="9">'SO 03 - OPĚRNÁ ZEĎ'!$118:$118</definedName>
    <definedName name="_xlnm._FilterDatabase" localSheetId="10" hidden="1">'IO 01 - VENKOVNÍ KANALIZACE'!$C$121:$K$172</definedName>
    <definedName name="_xlnm.Print_Area" localSheetId="10">'IO 01 - VENKOVNÍ KANALIZACE'!$C$4:$J$76,'IO 01 - VENKOVNÍ KANALIZACE'!$C$82:$J$103,'IO 01 - VENKOVNÍ KANALIZACE'!$C$109:$K$172</definedName>
    <definedName name="_xlnm.Print_Titles" localSheetId="10">'IO 01 - VENKOVNÍ KANALIZACE'!$121:$121</definedName>
    <definedName name="_xlnm._FilterDatabase" localSheetId="11" hidden="1">'IO 02 - VENKOVNÍ VODOVOD'!$C$120:$K$149</definedName>
    <definedName name="_xlnm.Print_Area" localSheetId="11">'IO 02 - VENKOVNÍ VODOVOD'!$C$4:$J$76,'IO 02 - VENKOVNÍ VODOVOD'!$C$82:$J$102,'IO 02 - VENKOVNÍ VODOVOD'!$C$108:$K$149</definedName>
    <definedName name="_xlnm.Print_Titles" localSheetId="11">'IO 02 - VENKOVNÍ VODOVOD'!$120:$120</definedName>
    <definedName name="_xlnm._FilterDatabase" localSheetId="12" hidden="1">'IO 03 - VENKOVNÍ VEDENÍ NN'!$C$119:$K$149</definedName>
    <definedName name="_xlnm.Print_Area" localSheetId="12">'IO 03 - VENKOVNÍ VEDENÍ NN'!$C$4:$J$76,'IO 03 - VENKOVNÍ VEDENÍ NN'!$C$82:$J$101,'IO 03 - VENKOVNÍ VEDENÍ NN'!$C$107:$K$149</definedName>
    <definedName name="_xlnm.Print_Titles" localSheetId="12">'IO 03 - VENKOVNÍ VEDENÍ NN'!$119:$119</definedName>
    <definedName name="_xlnm._FilterDatabase" localSheetId="13" hidden="1">'VRN - VEDLEJŠÍ ROZPOČTOVÉ...'!$C$119:$K$136</definedName>
    <definedName name="_xlnm.Print_Area" localSheetId="13">'VRN - VEDLEJŠÍ ROZPOČTOVÉ...'!$C$4:$J$76,'VRN - VEDLEJŠÍ ROZPOČTOVÉ...'!$C$82:$J$101,'VRN - VEDLEJŠÍ ROZPOČTOVÉ...'!$C$107:$K$136</definedName>
    <definedName name="_xlnm.Print_Titles" localSheetId="13">'VRN - VEDLEJŠÍ ROZPOČTOVÉ...'!$119:$119</definedName>
    <definedName name="_xlnm.Print_Area" localSheetId="14">'Seznam figur'!$C$4:$G$389</definedName>
    <definedName name="_xlnm.Print_Titles" localSheetId="14">'Seznam figur'!$9:$9</definedName>
  </definedNames>
  <calcPr/>
</workbook>
</file>

<file path=xl/calcChain.xml><?xml version="1.0" encoding="utf-8"?>
<calcChain xmlns="http://schemas.openxmlformats.org/spreadsheetml/2006/main">
  <c i="15" l="1" r="D7"/>
  <c i="14" r="J37"/>
  <c r="J36"/>
  <c i="1" r="AY107"/>
  <c i="14" r="J35"/>
  <c i="1" r="AX107"/>
  <c i="14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3" r="J37"/>
  <c r="J36"/>
  <c i="1" r="AY106"/>
  <c i="13" r="J35"/>
  <c i="1" r="AX106"/>
  <c i="13"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2" r="J37"/>
  <c r="J36"/>
  <c i="1" r="AY105"/>
  <c i="12" r="J35"/>
  <c i="1" r="AX105"/>
  <c i="12"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1" r="J37"/>
  <c r="J36"/>
  <c i="1" r="AY104"/>
  <c i="11" r="J35"/>
  <c i="1" r="AX104"/>
  <c i="11"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10" r="J37"/>
  <c r="J36"/>
  <c i="1" r="AY103"/>
  <c i="10" r="J35"/>
  <c i="1" r="AX103"/>
  <c i="10"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9" r="J37"/>
  <c r="J36"/>
  <c i="1" r="AY102"/>
  <c i="9" r="J35"/>
  <c i="1" r="AX102"/>
  <c i="9"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1" r="AY101"/>
  <c i="8" r="J37"/>
  <c r="J36"/>
  <c r="J35"/>
  <c i="1" r="AX101"/>
  <c i="8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7" r="J37"/>
  <c r="J36"/>
  <c i="1" r="AY100"/>
  <c i="7" r="J35"/>
  <c i="1" r="AX100"/>
  <c i="7" r="BI209"/>
  <c r="BH209"/>
  <c r="BG209"/>
  <c r="BF209"/>
  <c r="T209"/>
  <c r="T208"/>
  <c r="R209"/>
  <c r="R208"/>
  <c r="P209"/>
  <c r="P208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6" r="J37"/>
  <c r="J36"/>
  <c i="1" r="AY99"/>
  <c i="6" r="J35"/>
  <c i="1" r="AX99"/>
  <c i="6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5" r="J37"/>
  <c r="J36"/>
  <c i="1" r="AY98"/>
  <c i="5" r="J35"/>
  <c i="1" r="AX98"/>
  <c i="5"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1" r="AY97"/>
  <c i="4" r="J37"/>
  <c r="J36"/>
  <c r="J35"/>
  <c i="1" r="AX97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1145"/>
  <c r="BH1145"/>
  <c r="BG1145"/>
  <c r="BF1145"/>
  <c r="T1145"/>
  <c r="T1144"/>
  <c r="R1145"/>
  <c r="R1144"/>
  <c r="P1145"/>
  <c r="P1144"/>
  <c r="BI1142"/>
  <c r="BH1142"/>
  <c r="BG1142"/>
  <c r="BF1142"/>
  <c r="T1142"/>
  <c r="T1141"/>
  <c r="R1142"/>
  <c r="R1141"/>
  <c r="P1142"/>
  <c r="P1141"/>
  <c r="BI1139"/>
  <c r="BH1139"/>
  <c r="BG1139"/>
  <c r="BF1139"/>
  <c r="T1139"/>
  <c r="R1139"/>
  <c r="P1139"/>
  <c r="BI1133"/>
  <c r="BH1133"/>
  <c r="BG1133"/>
  <c r="BF1133"/>
  <c r="T1133"/>
  <c r="R1133"/>
  <c r="P1133"/>
  <c r="BI1131"/>
  <c r="BH1131"/>
  <c r="BG1131"/>
  <c r="BF1131"/>
  <c r="T1131"/>
  <c r="R1131"/>
  <c r="P1131"/>
  <c r="BI1130"/>
  <c r="BH1130"/>
  <c r="BG1130"/>
  <c r="BF1130"/>
  <c r="T1130"/>
  <c r="R1130"/>
  <c r="P1130"/>
  <c r="BI1128"/>
  <c r="BH1128"/>
  <c r="BG1128"/>
  <c r="BF1128"/>
  <c r="T1128"/>
  <c r="R1128"/>
  <c r="P1128"/>
  <c r="BI1126"/>
  <c r="BH1126"/>
  <c r="BG1126"/>
  <c r="BF1126"/>
  <c r="T1126"/>
  <c r="R1126"/>
  <c r="P1126"/>
  <c r="BI1124"/>
  <c r="BH1124"/>
  <c r="BG1124"/>
  <c r="BF1124"/>
  <c r="T1124"/>
  <c r="R1124"/>
  <c r="P1124"/>
  <c r="BI1122"/>
  <c r="BH1122"/>
  <c r="BG1122"/>
  <c r="BF1122"/>
  <c r="T1122"/>
  <c r="R1122"/>
  <c r="P1122"/>
  <c r="BI1119"/>
  <c r="BH1119"/>
  <c r="BG1119"/>
  <c r="BF1119"/>
  <c r="T1119"/>
  <c r="R1119"/>
  <c r="P1119"/>
  <c r="BI1117"/>
  <c r="BH1117"/>
  <c r="BG1117"/>
  <c r="BF1117"/>
  <c r="T1117"/>
  <c r="R1117"/>
  <c r="P1117"/>
  <c r="BI1115"/>
  <c r="BH1115"/>
  <c r="BG1115"/>
  <c r="BF1115"/>
  <c r="T1115"/>
  <c r="R1115"/>
  <c r="P1115"/>
  <c r="BI1112"/>
  <c r="BH1112"/>
  <c r="BG1112"/>
  <c r="BF1112"/>
  <c r="T1112"/>
  <c r="R1112"/>
  <c r="P1112"/>
  <c r="BI1091"/>
  <c r="BH1091"/>
  <c r="BG1091"/>
  <c r="BF1091"/>
  <c r="T1091"/>
  <c r="R1091"/>
  <c r="P1091"/>
  <c r="BI1089"/>
  <c r="BH1089"/>
  <c r="BG1089"/>
  <c r="BF1089"/>
  <c r="T1089"/>
  <c r="R1089"/>
  <c r="P1089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5"/>
  <c r="BH1065"/>
  <c r="BG1065"/>
  <c r="BF1065"/>
  <c r="T1065"/>
  <c r="R1065"/>
  <c r="P1065"/>
  <c r="BI1063"/>
  <c r="BH1063"/>
  <c r="BG1063"/>
  <c r="BF1063"/>
  <c r="T1063"/>
  <c r="R1063"/>
  <c r="P1063"/>
  <c r="BI1061"/>
  <c r="BH1061"/>
  <c r="BG1061"/>
  <c r="BF1061"/>
  <c r="T1061"/>
  <c r="R1061"/>
  <c r="P1061"/>
  <c r="BI1044"/>
  <c r="BH1044"/>
  <c r="BG1044"/>
  <c r="BF1044"/>
  <c r="T1044"/>
  <c r="R1044"/>
  <c r="P1044"/>
  <c r="BI1042"/>
  <c r="BH1042"/>
  <c r="BG1042"/>
  <c r="BF1042"/>
  <c r="T1042"/>
  <c r="R1042"/>
  <c r="P1042"/>
  <c r="BI1037"/>
  <c r="BH1037"/>
  <c r="BG1037"/>
  <c r="BF1037"/>
  <c r="T1037"/>
  <c r="R1037"/>
  <c r="P1037"/>
  <c r="BI1033"/>
  <c r="BH1033"/>
  <c r="BG1033"/>
  <c r="BF1033"/>
  <c r="T1033"/>
  <c r="R1033"/>
  <c r="P1033"/>
  <c r="BI1028"/>
  <c r="BH1028"/>
  <c r="BG1028"/>
  <c r="BF1028"/>
  <c r="T1028"/>
  <c r="R1028"/>
  <c r="P1028"/>
  <c r="BI1024"/>
  <c r="BH1024"/>
  <c r="BG1024"/>
  <c r="BF1024"/>
  <c r="T1024"/>
  <c r="R1024"/>
  <c r="P1024"/>
  <c r="BI1022"/>
  <c r="BH1022"/>
  <c r="BG1022"/>
  <c r="BF1022"/>
  <c r="T1022"/>
  <c r="R1022"/>
  <c r="P1022"/>
  <c r="BI1020"/>
  <c r="BH1020"/>
  <c r="BG1020"/>
  <c r="BF1020"/>
  <c r="T1020"/>
  <c r="R1020"/>
  <c r="P1020"/>
  <c r="BI1014"/>
  <c r="BH1014"/>
  <c r="BG1014"/>
  <c r="BF1014"/>
  <c r="T1014"/>
  <c r="R1014"/>
  <c r="P1014"/>
  <c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999"/>
  <c r="BH999"/>
  <c r="BG999"/>
  <c r="BF999"/>
  <c r="T999"/>
  <c r="R999"/>
  <c r="P999"/>
  <c r="BI997"/>
  <c r="BH997"/>
  <c r="BG997"/>
  <c r="BF997"/>
  <c r="T997"/>
  <c r="R997"/>
  <c r="P997"/>
  <c r="BI995"/>
  <c r="BH995"/>
  <c r="BG995"/>
  <c r="BF995"/>
  <c r="T995"/>
  <c r="R995"/>
  <c r="P995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1"/>
  <c r="BH981"/>
  <c r="BG981"/>
  <c r="BF981"/>
  <c r="T981"/>
  <c r="R981"/>
  <c r="P981"/>
  <c r="BI980"/>
  <c r="BH980"/>
  <c r="BG980"/>
  <c r="BF980"/>
  <c r="T980"/>
  <c r="R980"/>
  <c r="P980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R971"/>
  <c r="P971"/>
  <c r="BI970"/>
  <c r="BH970"/>
  <c r="BG970"/>
  <c r="BF970"/>
  <c r="T970"/>
  <c r="R970"/>
  <c r="P970"/>
  <c r="BI965"/>
  <c r="BH965"/>
  <c r="BG965"/>
  <c r="BF965"/>
  <c r="T965"/>
  <c r="R965"/>
  <c r="P965"/>
  <c r="BI961"/>
  <c r="BH961"/>
  <c r="BG961"/>
  <c r="BF961"/>
  <c r="T961"/>
  <c r="R961"/>
  <c r="P961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1"/>
  <c r="BH951"/>
  <c r="BG951"/>
  <c r="BF951"/>
  <c r="T951"/>
  <c r="R951"/>
  <c r="P951"/>
  <c r="BI950"/>
  <c r="BH950"/>
  <c r="BG950"/>
  <c r="BF950"/>
  <c r="T950"/>
  <c r="R950"/>
  <c r="P950"/>
  <c r="BI948"/>
  <c r="BH948"/>
  <c r="BG948"/>
  <c r="BF948"/>
  <c r="T948"/>
  <c r="R948"/>
  <c r="P948"/>
  <c r="BI947"/>
  <c r="BH947"/>
  <c r="BG947"/>
  <c r="BF947"/>
  <c r="T947"/>
  <c r="R947"/>
  <c r="P947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31"/>
  <c r="BH931"/>
  <c r="BG931"/>
  <c r="BF931"/>
  <c r="T931"/>
  <c r="R931"/>
  <c r="P931"/>
  <c r="BI920"/>
  <c r="BH920"/>
  <c r="BG920"/>
  <c r="BF920"/>
  <c r="T920"/>
  <c r="R920"/>
  <c r="P920"/>
  <c r="BI919"/>
  <c r="BH919"/>
  <c r="BG919"/>
  <c r="BF919"/>
  <c r="T919"/>
  <c r="R919"/>
  <c r="P919"/>
  <c r="BI914"/>
  <c r="BH914"/>
  <c r="BG914"/>
  <c r="BF914"/>
  <c r="T914"/>
  <c r="R914"/>
  <c r="P914"/>
  <c r="BI913"/>
  <c r="BH913"/>
  <c r="BG913"/>
  <c r="BF913"/>
  <c r="T913"/>
  <c r="R913"/>
  <c r="P913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R894"/>
  <c r="P894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87"/>
  <c r="BH887"/>
  <c r="BG887"/>
  <c r="BF887"/>
  <c r="T887"/>
  <c r="R887"/>
  <c r="P887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5"/>
  <c r="BH845"/>
  <c r="BG845"/>
  <c r="BF845"/>
  <c r="T845"/>
  <c r="R845"/>
  <c r="P845"/>
  <c r="BI835"/>
  <c r="BH835"/>
  <c r="BG835"/>
  <c r="BF835"/>
  <c r="T835"/>
  <c r="R835"/>
  <c r="P835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1"/>
  <c r="BH811"/>
  <c r="BG811"/>
  <c r="BF811"/>
  <c r="T811"/>
  <c r="R811"/>
  <c r="P811"/>
  <c r="BI807"/>
  <c r="BH807"/>
  <c r="BG807"/>
  <c r="BF807"/>
  <c r="T807"/>
  <c r="R807"/>
  <c r="P807"/>
  <c r="BI805"/>
  <c r="BH805"/>
  <c r="BG805"/>
  <c r="BF805"/>
  <c r="T805"/>
  <c r="R805"/>
  <c r="P805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5"/>
  <c r="BH785"/>
  <c r="BG785"/>
  <c r="BF785"/>
  <c r="T785"/>
  <c r="R785"/>
  <c r="P785"/>
  <c r="BI782"/>
  <c r="BH782"/>
  <c r="BG782"/>
  <c r="BF782"/>
  <c r="T782"/>
  <c r="R782"/>
  <c r="P782"/>
  <c r="BI771"/>
  <c r="BH771"/>
  <c r="BG771"/>
  <c r="BF771"/>
  <c r="T771"/>
  <c r="R771"/>
  <c r="P771"/>
  <c r="BI767"/>
  <c r="BH767"/>
  <c r="BG767"/>
  <c r="BF767"/>
  <c r="T767"/>
  <c r="R767"/>
  <c r="P767"/>
  <c r="BI761"/>
  <c r="BH761"/>
  <c r="BG761"/>
  <c r="BF761"/>
  <c r="T761"/>
  <c r="R761"/>
  <c r="P761"/>
  <c r="BI759"/>
  <c r="BH759"/>
  <c r="BG759"/>
  <c r="BF759"/>
  <c r="T759"/>
  <c r="R759"/>
  <c r="P759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3"/>
  <c r="BH743"/>
  <c r="BG743"/>
  <c r="BF743"/>
  <c r="T743"/>
  <c r="R743"/>
  <c r="P743"/>
  <c r="BI737"/>
  <c r="BH737"/>
  <c r="BG737"/>
  <c r="BF737"/>
  <c r="T737"/>
  <c r="R737"/>
  <c r="P737"/>
  <c r="BI731"/>
  <c r="BH731"/>
  <c r="BG731"/>
  <c r="BF731"/>
  <c r="T731"/>
  <c r="R731"/>
  <c r="P731"/>
  <c r="BI722"/>
  <c r="BH722"/>
  <c r="BG722"/>
  <c r="BF722"/>
  <c r="T722"/>
  <c r="R722"/>
  <c r="P722"/>
  <c r="BI713"/>
  <c r="BH713"/>
  <c r="BG713"/>
  <c r="BF713"/>
  <c r="T713"/>
  <c r="R713"/>
  <c r="P713"/>
  <c r="BI705"/>
  <c r="BH705"/>
  <c r="BG705"/>
  <c r="BF705"/>
  <c r="T705"/>
  <c r="R705"/>
  <c r="P705"/>
  <c r="BI697"/>
  <c r="BH697"/>
  <c r="BG697"/>
  <c r="BF697"/>
  <c r="T697"/>
  <c r="R697"/>
  <c r="P697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3"/>
  <c r="BH683"/>
  <c r="BG683"/>
  <c r="BF683"/>
  <c r="T683"/>
  <c r="R683"/>
  <c r="P683"/>
  <c r="BI681"/>
  <c r="BH681"/>
  <c r="BG681"/>
  <c r="BF681"/>
  <c r="T681"/>
  <c r="R681"/>
  <c r="P681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0"/>
  <c r="BH620"/>
  <c r="BG620"/>
  <c r="BF620"/>
  <c r="T620"/>
  <c r="R620"/>
  <c r="P620"/>
  <c r="BI618"/>
  <c r="BH618"/>
  <c r="BG618"/>
  <c r="BF618"/>
  <c r="T618"/>
  <c r="R618"/>
  <c r="P618"/>
  <c r="BI612"/>
  <c r="BH612"/>
  <c r="BG612"/>
  <c r="BF612"/>
  <c r="T612"/>
  <c r="R612"/>
  <c r="P612"/>
  <c r="BI609"/>
  <c r="BH609"/>
  <c r="BG609"/>
  <c r="BF609"/>
  <c r="T609"/>
  <c r="T608"/>
  <c r="R609"/>
  <c r="R608"/>
  <c r="P609"/>
  <c r="P608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86"/>
  <c r="BH586"/>
  <c r="BG586"/>
  <c r="BF586"/>
  <c r="T586"/>
  <c r="R586"/>
  <c r="P586"/>
  <c r="BI584"/>
  <c r="BH584"/>
  <c r="BG584"/>
  <c r="BF584"/>
  <c r="T584"/>
  <c r="R584"/>
  <c r="P584"/>
  <c r="BI583"/>
  <c r="BH583"/>
  <c r="BG583"/>
  <c r="BF583"/>
  <c r="T583"/>
  <c r="R583"/>
  <c r="P583"/>
  <c r="BI581"/>
  <c r="BH581"/>
  <c r="BG581"/>
  <c r="BF581"/>
  <c r="T581"/>
  <c r="R581"/>
  <c r="P581"/>
  <c r="BI576"/>
  <c r="BH576"/>
  <c r="BG576"/>
  <c r="BF576"/>
  <c r="T576"/>
  <c r="R576"/>
  <c r="P576"/>
  <c r="BI572"/>
  <c r="BH572"/>
  <c r="BG572"/>
  <c r="BF572"/>
  <c r="T572"/>
  <c r="R572"/>
  <c r="P572"/>
  <c r="BI566"/>
  <c r="BH566"/>
  <c r="BG566"/>
  <c r="BF566"/>
  <c r="T566"/>
  <c r="R566"/>
  <c r="P566"/>
  <c r="BI562"/>
  <c r="BH562"/>
  <c r="BG562"/>
  <c r="BF562"/>
  <c r="T562"/>
  <c r="R562"/>
  <c r="P562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2"/>
  <c r="BH532"/>
  <c r="BG532"/>
  <c r="BF532"/>
  <c r="T532"/>
  <c r="R532"/>
  <c r="P532"/>
  <c r="BI531"/>
  <c r="BH531"/>
  <c r="BG531"/>
  <c r="BF531"/>
  <c r="T531"/>
  <c r="R531"/>
  <c r="P531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01"/>
  <c r="BH501"/>
  <c r="BG501"/>
  <c r="BF501"/>
  <c r="T501"/>
  <c r="R501"/>
  <c r="P501"/>
  <c r="BI499"/>
  <c r="BH499"/>
  <c r="BG499"/>
  <c r="BF499"/>
  <c r="T499"/>
  <c r="R499"/>
  <c r="P499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47"/>
  <c r="BH447"/>
  <c r="BG447"/>
  <c r="BF447"/>
  <c r="T447"/>
  <c r="R447"/>
  <c r="P447"/>
  <c r="BI445"/>
  <c r="BH445"/>
  <c r="BG445"/>
  <c r="BF445"/>
  <c r="T445"/>
  <c r="R445"/>
  <c r="P445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2"/>
  <c r="BH392"/>
  <c r="BG392"/>
  <c r="BF392"/>
  <c r="T392"/>
  <c r="R392"/>
  <c r="P392"/>
  <c r="BI387"/>
  <c r="BH387"/>
  <c r="BG387"/>
  <c r="BF387"/>
  <c r="T387"/>
  <c r="R387"/>
  <c r="P387"/>
  <c r="BI386"/>
  <c r="BH386"/>
  <c r="BG386"/>
  <c r="BF386"/>
  <c r="T386"/>
  <c r="R386"/>
  <c r="P386"/>
  <c r="BI382"/>
  <c r="BH382"/>
  <c r="BG382"/>
  <c r="BF382"/>
  <c r="T382"/>
  <c r="R382"/>
  <c r="P382"/>
  <c r="BI370"/>
  <c r="BH370"/>
  <c r="BG370"/>
  <c r="BF370"/>
  <c r="T370"/>
  <c r="R370"/>
  <c r="P370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R343"/>
  <c r="P343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00"/>
  <c r="BH300"/>
  <c r="BG300"/>
  <c r="BF300"/>
  <c r="T300"/>
  <c r="R300"/>
  <c r="P300"/>
  <c r="BI274"/>
  <c r="BH274"/>
  <c r="BG274"/>
  <c r="BF274"/>
  <c r="T274"/>
  <c r="R274"/>
  <c r="P274"/>
  <c r="BI271"/>
  <c r="BH271"/>
  <c r="BG271"/>
  <c r="BF271"/>
  <c r="T271"/>
  <c r="R271"/>
  <c r="P27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31"/>
  <c r="BH231"/>
  <c r="BG231"/>
  <c r="BF231"/>
  <c r="T231"/>
  <c r="R231"/>
  <c r="P231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4"/>
  <c r="BH144"/>
  <c r="BG144"/>
  <c r="BF144"/>
  <c r="T144"/>
  <c r="R144"/>
  <c r="P144"/>
  <c r="J138"/>
  <c r="J137"/>
  <c r="F137"/>
  <c r="F135"/>
  <c r="E133"/>
  <c r="J92"/>
  <c r="J91"/>
  <c r="F91"/>
  <c r="F89"/>
  <c r="E87"/>
  <c r="J18"/>
  <c r="E18"/>
  <c r="F138"/>
  <c r="J17"/>
  <c r="J12"/>
  <c r="J135"/>
  <c r="E7"/>
  <c r="E85"/>
  <c i="2" r="J37"/>
  <c r="J36"/>
  <c i="1" r="AY95"/>
  <c i="2" r="J35"/>
  <c i="1" r="AX95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89"/>
  <c r="E7"/>
  <c r="E109"/>
  <c i="1" r="L90"/>
  <c r="AM90"/>
  <c r="AM89"/>
  <c r="L89"/>
  <c r="AM87"/>
  <c r="L87"/>
  <c r="L85"/>
  <c r="L84"/>
  <c i="2" r="BK127"/>
  <c i="3" r="J1002"/>
  <c r="BK876"/>
  <c r="J864"/>
  <c r="BK612"/>
  <c r="BK519"/>
  <c r="J258"/>
  <c r="J973"/>
  <c r="J795"/>
  <c r="BK572"/>
  <c r="J204"/>
  <c r="J581"/>
  <c r="BK971"/>
  <c r="J880"/>
  <c r="J523"/>
  <c r="J984"/>
  <c r="BK877"/>
  <c r="J447"/>
  <c r="BK920"/>
  <c r="J663"/>
  <c r="J1142"/>
  <c r="BK1037"/>
  <c r="J956"/>
  <c r="BK805"/>
  <c r="J602"/>
  <c r="BK317"/>
  <c r="J1004"/>
  <c r="BK881"/>
  <c r="BK689"/>
  <c r="BK431"/>
  <c r="BK1130"/>
  <c r="BK1028"/>
  <c r="BK948"/>
  <c r="J539"/>
  <c r="J1119"/>
  <c r="BK978"/>
  <c r="BK825"/>
  <c r="J625"/>
  <c r="J326"/>
  <c r="BK595"/>
  <c r="BK199"/>
  <c r="J791"/>
  <c r="J274"/>
  <c r="BK1115"/>
  <c r="BK970"/>
  <c r="J894"/>
  <c r="BK350"/>
  <c r="J919"/>
  <c r="BK683"/>
  <c r="BK175"/>
  <c i="4" r="BK132"/>
  <c r="BK187"/>
  <c r="J132"/>
  <c r="J182"/>
  <c r="BK182"/>
  <c i="5" r="BK247"/>
  <c r="BK170"/>
  <c r="BK205"/>
  <c r="BK136"/>
  <c r="BK168"/>
  <c r="J194"/>
  <c r="J246"/>
  <c r="BK255"/>
  <c r="BK249"/>
  <c r="J144"/>
  <c r="J219"/>
  <c r="BK189"/>
  <c r="J226"/>
  <c r="J140"/>
  <c r="BK230"/>
  <c r="J184"/>
  <c r="J236"/>
  <c r="J178"/>
  <c r="BK140"/>
  <c r="BK211"/>
  <c i="6" r="BK225"/>
  <c r="J171"/>
  <c r="J134"/>
  <c r="BK143"/>
  <c r="J222"/>
  <c r="BK211"/>
  <c r="J192"/>
  <c r="J181"/>
  <c r="BK132"/>
  <c r="BK197"/>
  <c r="BK215"/>
  <c r="J152"/>
  <c r="J132"/>
  <c i="7" r="BK140"/>
  <c r="BK131"/>
  <c r="J176"/>
  <c r="BK137"/>
  <c r="J143"/>
  <c r="BK167"/>
  <c r="BK163"/>
  <c r="BK190"/>
  <c r="BK191"/>
  <c r="J138"/>
  <c r="BK129"/>
  <c i="8" r="BK127"/>
  <c r="J136"/>
  <c r="J133"/>
  <c r="J121"/>
  <c i="10" r="J124"/>
  <c i="11" r="BK169"/>
  <c r="J148"/>
  <c r="J159"/>
  <c r="BK147"/>
  <c i="12" r="J149"/>
  <c r="J127"/>
  <c r="BK136"/>
  <c i="13" r="J127"/>
  <c r="J146"/>
  <c r="J143"/>
  <c r="BK125"/>
  <c r="J130"/>
  <c i="14" r="J135"/>
  <c i="2" r="F36"/>
  <c i="3" r="J330"/>
  <c r="BK955"/>
  <c r="J600"/>
  <c r="J989"/>
  <c r="J722"/>
  <c r="BK404"/>
  <c r="BK899"/>
  <c r="BK584"/>
  <c r="BK222"/>
  <c r="J891"/>
  <c r="J606"/>
  <c r="J985"/>
  <c r="BK869"/>
  <c r="BK759"/>
  <c r="BK566"/>
  <c r="BK328"/>
  <c r="BK1073"/>
  <c r="BK1022"/>
  <c r="BK913"/>
  <c r="BK879"/>
  <c r="BK646"/>
  <c r="BK539"/>
  <c r="J256"/>
  <c r="BK1012"/>
  <c r="BK987"/>
  <c r="BK943"/>
  <c r="J640"/>
  <c r="J519"/>
  <c r="J190"/>
  <c r="BK1122"/>
  <c r="J1010"/>
  <c r="BK889"/>
  <c r="BK618"/>
  <c r="J399"/>
  <c r="BK1133"/>
  <c r="BK997"/>
  <c r="BK795"/>
  <c r="BK609"/>
  <c r="J231"/>
  <c r="J197"/>
  <c r="J971"/>
  <c r="J819"/>
  <c r="J586"/>
  <c r="BK331"/>
  <c r="BK254"/>
  <c r="BK819"/>
  <c r="J474"/>
  <c r="BK197"/>
  <c r="BK1001"/>
  <c r="BK752"/>
  <c r="BK657"/>
  <c r="J965"/>
  <c r="BK999"/>
  <c r="J689"/>
  <c r="J382"/>
  <c i="4" r="J173"/>
  <c r="BK189"/>
  <c r="J157"/>
  <c r="BK163"/>
  <c i="2" r="J127"/>
  <c r="BK122"/>
  <c i="3" r="J947"/>
  <c r="BK523"/>
  <c r="J861"/>
  <c r="BK697"/>
  <c r="J366"/>
  <c r="J188"/>
  <c r="J605"/>
  <c r="J317"/>
  <c r="J885"/>
  <c r="BK919"/>
  <c r="J752"/>
  <c r="J1001"/>
  <c r="BK883"/>
  <c r="BK1004"/>
  <c r="J887"/>
  <c r="BK620"/>
  <c r="J343"/>
  <c r="BK1071"/>
  <c r="J909"/>
  <c r="BK750"/>
  <c r="J618"/>
  <c r="BK1124"/>
  <c r="BK599"/>
  <c r="J350"/>
  <c r="J144"/>
  <c r="BK1061"/>
  <c r="BK854"/>
  <c r="BK501"/>
  <c r="J1131"/>
  <c r="BK1020"/>
  <c r="BK908"/>
  <c r="J429"/>
  <c r="J216"/>
  <c r="BK1003"/>
  <c r="BK793"/>
  <c r="BK387"/>
  <c r="BK956"/>
  <c r="BK552"/>
  <c r="BK251"/>
  <c r="J1044"/>
  <c r="J697"/>
  <c r="J631"/>
  <c r="BK256"/>
  <c r="J821"/>
  <c r="BK274"/>
  <c r="J899"/>
  <c r="J743"/>
  <c r="BK477"/>
  <c i="4" r="BK155"/>
  <c r="BK167"/>
  <c r="BK147"/>
  <c r="J155"/>
  <c r="BK171"/>
  <c r="J163"/>
  <c r="BK134"/>
  <c i="5" r="J182"/>
  <c r="J244"/>
  <c r="BK252"/>
  <c r="BK251"/>
  <c r="BK214"/>
  <c r="J238"/>
  <c r="J191"/>
  <c r="J146"/>
  <c r="BK173"/>
  <c r="BK238"/>
  <c r="BK156"/>
  <c r="J240"/>
  <c r="BK142"/>
  <c r="BK237"/>
  <c r="BK122"/>
  <c r="BK167"/>
  <c r="BK197"/>
  <c r="J135"/>
  <c r="J241"/>
  <c r="BK190"/>
  <c r="BK144"/>
  <c i="6" r="J202"/>
  <c r="BK209"/>
  <c r="J197"/>
  <c r="BK165"/>
  <c r="BK190"/>
  <c r="BK199"/>
  <c r="J199"/>
  <c r="J165"/>
  <c r="J217"/>
  <c r="BK133"/>
  <c r="BK202"/>
  <c r="BK193"/>
  <c r="J183"/>
  <c i="7" r="J201"/>
  <c r="BK183"/>
  <c r="J196"/>
  <c r="J182"/>
  <c r="BK186"/>
  <c r="BK138"/>
  <c r="BK147"/>
  <c r="J139"/>
  <c r="J142"/>
  <c r="BK203"/>
  <c r="BK152"/>
  <c r="J129"/>
  <c r="J175"/>
  <c r="J136"/>
  <c r="J194"/>
  <c r="J154"/>
  <c r="BK165"/>
  <c i="8" r="BK130"/>
  <c i="9" r="BK122"/>
  <c i="11" r="BK167"/>
  <c r="BK137"/>
  <c r="J167"/>
  <c r="BK144"/>
  <c r="J168"/>
  <c r="BK148"/>
  <c i="12" r="BK144"/>
  <c r="BK143"/>
  <c r="BK138"/>
  <c r="J138"/>
  <c i="13" r="BK149"/>
  <c r="BK132"/>
  <c r="BK142"/>
  <c r="BK129"/>
  <c i="14" r="BK134"/>
  <c r="BK130"/>
  <c r="BK125"/>
  <c r="J126"/>
  <c i="3" r="BK965"/>
  <c r="BK663"/>
  <c r="BK206"/>
  <c r="J793"/>
  <c r="BK357"/>
  <c r="J705"/>
  <c r="J950"/>
  <c r="BK807"/>
  <c r="BK600"/>
  <c r="J1126"/>
  <c r="BK429"/>
  <c r="J1124"/>
  <c r="J920"/>
  <c r="BK785"/>
  <c r="BK399"/>
  <c r="J222"/>
  <c r="BK1024"/>
  <c r="J584"/>
  <c r="BK1006"/>
  <c r="BK1044"/>
  <c r="J865"/>
  <c r="BK330"/>
  <c r="J948"/>
  <c r="BK884"/>
  <c r="BK562"/>
  <c r="J331"/>
  <c i="4" r="BK135"/>
  <c r="J125"/>
  <c r="J180"/>
  <c r="BK180"/>
  <c r="J175"/>
  <c r="J185"/>
  <c r="J144"/>
  <c r="BK151"/>
  <c i="5" r="BK181"/>
  <c r="BK243"/>
  <c r="BK135"/>
  <c r="BK250"/>
  <c r="BK186"/>
  <c r="J209"/>
  <c r="BK161"/>
  <c r="J122"/>
  <c r="J152"/>
  <c r="BK228"/>
  <c r="BK178"/>
  <c r="BK198"/>
  <c r="BK208"/>
  <c r="BK123"/>
  <c r="BK196"/>
  <c r="BK236"/>
  <c r="BK199"/>
  <c r="BK245"/>
  <c r="J176"/>
  <c r="BK172"/>
  <c r="BK138"/>
  <c r="BK202"/>
  <c r="J148"/>
  <c i="6" r="BK207"/>
  <c r="BK196"/>
  <c r="J206"/>
  <c r="BK175"/>
  <c r="J225"/>
  <c r="J156"/>
  <c r="BK184"/>
  <c r="BK226"/>
  <c r="BK183"/>
  <c r="BK223"/>
  <c r="J169"/>
  <c r="J212"/>
  <c r="BK167"/>
  <c i="7" r="BK184"/>
  <c r="BK144"/>
  <c r="BK160"/>
  <c r="J172"/>
  <c r="BK195"/>
  <c r="J150"/>
  <c r="J152"/>
  <c r="J147"/>
  <c r="J207"/>
  <c r="J178"/>
  <c r="J137"/>
  <c r="BK168"/>
  <c r="J186"/>
  <c r="J193"/>
  <c i="8" r="J128"/>
  <c r="BK124"/>
  <c r="J130"/>
  <c r="J132"/>
  <c i="10" r="J130"/>
  <c i="11" r="J144"/>
  <c r="J169"/>
  <c r="J166"/>
  <c r="BK150"/>
  <c r="J163"/>
  <c i="12" r="J141"/>
  <c r="J136"/>
  <c r="BK146"/>
  <c r="BK139"/>
  <c i="13" r="J132"/>
  <c r="J129"/>
  <c r="BK141"/>
  <c r="BK123"/>
  <c i="14" r="BK132"/>
  <c r="BK135"/>
  <c r="BK126"/>
  <c r="BK123"/>
  <c i="2" r="J122"/>
  <c i="3" r="J993"/>
  <c r="BK907"/>
  <c r="BK521"/>
  <c r="BK190"/>
  <c r="J852"/>
  <c r="BK323"/>
  <c r="J977"/>
  <c r="J521"/>
  <c r="BK224"/>
  <c r="J908"/>
  <c r="J970"/>
  <c r="J878"/>
  <c r="J785"/>
  <c r="BK531"/>
  <c r="J210"/>
  <c r="BK897"/>
  <c r="J548"/>
  <c r="J396"/>
  <c r="J907"/>
  <c r="BK737"/>
  <c r="J583"/>
  <c r="BK401"/>
  <c r="BK1145"/>
  <c r="J1112"/>
  <c r="J951"/>
  <c r="BK880"/>
  <c r="BK705"/>
  <c r="J609"/>
  <c r="J348"/>
  <c r="J1073"/>
  <c r="BK985"/>
  <c r="BK947"/>
  <c r="BK867"/>
  <c r="BK629"/>
  <c r="J401"/>
  <c r="BK188"/>
  <c r="J1069"/>
  <c r="J974"/>
  <c r="J691"/>
  <c r="J431"/>
  <c r="BK1128"/>
  <c r="BK986"/>
  <c r="BK849"/>
  <c r="J550"/>
  <c r="J323"/>
  <c r="J199"/>
  <c r="J983"/>
  <c r="BK851"/>
  <c r="J657"/>
  <c r="J335"/>
  <c r="BK974"/>
  <c r="J805"/>
  <c r="J427"/>
  <c r="J146"/>
  <c r="J869"/>
  <c r="J683"/>
  <c r="BK445"/>
  <c r="BK216"/>
  <c r="J1037"/>
  <c r="J644"/>
  <c r="J370"/>
  <c r="BK893"/>
  <c r="J612"/>
  <c i="4" r="J143"/>
  <c r="J165"/>
  <c r="BK149"/>
  <c r="BK144"/>
  <c r="BK159"/>
  <c r="BK169"/>
  <c i="5" r="J214"/>
  <c r="J248"/>
  <c r="BK213"/>
  <c r="J250"/>
  <c r="J127"/>
  <c r="J198"/>
  <c r="J197"/>
  <c r="J218"/>
  <c r="J249"/>
  <c r="J199"/>
  <c r="BK234"/>
  <c r="BK126"/>
  <c r="BK246"/>
  <c r="J156"/>
  <c r="J235"/>
  <c r="BK194"/>
  <c r="J230"/>
  <c r="BK206"/>
  <c r="J228"/>
  <c r="J167"/>
  <c i="6" r="BK200"/>
  <c r="J158"/>
  <c r="BK163"/>
  <c r="BK172"/>
  <c r="J177"/>
  <c r="J215"/>
  <c r="J182"/>
  <c r="BK195"/>
  <c r="BK222"/>
  <c r="BK201"/>
  <c r="J207"/>
  <c r="BK134"/>
  <c r="BK158"/>
  <c i="7" r="J144"/>
  <c r="J163"/>
  <c r="J185"/>
  <c r="J198"/>
  <c r="J149"/>
  <c r="J166"/>
  <c r="BK187"/>
  <c r="BK201"/>
  <c r="J191"/>
  <c i="8" r="BK128"/>
  <c r="BK126"/>
  <c r="BK125"/>
  <c i="11" r="BK133"/>
  <c r="J137"/>
  <c r="BK168"/>
  <c r="J165"/>
  <c i="12" r="BK135"/>
  <c r="J126"/>
  <c r="BK142"/>
  <c i="13" r="BK147"/>
  <c r="BK139"/>
  <c r="J137"/>
  <c r="J144"/>
  <c r="J126"/>
  <c i="14" r="J130"/>
  <c i="2" r="F35"/>
  <c i="3" r="BK885"/>
  <c r="BK447"/>
  <c r="BK931"/>
  <c r="J661"/>
  <c r="J328"/>
  <c r="BK791"/>
  <c r="J369"/>
  <c r="BK977"/>
  <c r="BK981"/>
  <c r="BK860"/>
  <c r="BK472"/>
  <c r="J799"/>
  <c r="J397"/>
  <c r="BK862"/>
  <c r="BK655"/>
  <c r="BK468"/>
  <c r="J1128"/>
  <c r="BK1008"/>
  <c r="J867"/>
  <c r="J659"/>
  <c r="J479"/>
  <c r="J999"/>
  <c r="J883"/>
  <c r="J731"/>
  <c r="J627"/>
  <c r="BK209"/>
  <c r="BK1126"/>
  <c r="BK989"/>
  <c r="J604"/>
  <c r="BK382"/>
  <c r="J1115"/>
  <c r="BK945"/>
  <c r="J759"/>
  <c r="BK325"/>
  <c r="J1089"/>
  <c r="BK864"/>
  <c r="BK363"/>
  <c r="J1022"/>
  <c r="BK743"/>
  <c r="BK332"/>
  <c r="J1020"/>
  <c r="J767"/>
  <c r="BK644"/>
  <c r="BK326"/>
  <c r="BK914"/>
  <c r="J562"/>
  <c r="BK1010"/>
  <c r="J807"/>
  <c r="BK333"/>
  <c i="4" r="BK175"/>
  <c r="BK153"/>
  <c r="BK184"/>
  <c r="J153"/>
  <c r="J147"/>
  <c i="5" r="BK148"/>
  <c r="J202"/>
  <c r="BK215"/>
  <c r="J221"/>
  <c r="BK242"/>
  <c r="BK187"/>
  <c r="J237"/>
  <c r="BK254"/>
  <c r="J216"/>
  <c r="J192"/>
  <c r="BK203"/>
  <c r="BK129"/>
  <c r="J212"/>
  <c r="BK165"/>
  <c i="6" r="J223"/>
  <c r="J208"/>
  <c r="BK160"/>
  <c r="J224"/>
  <c r="BK185"/>
  <c r="J187"/>
  <c r="J179"/>
  <c r="BK217"/>
  <c r="BK174"/>
  <c r="BK173"/>
  <c r="J196"/>
  <c i="7" r="J187"/>
  <c r="J161"/>
  <c r="BK205"/>
  <c r="BK172"/>
  <c r="BK188"/>
  <c r="J148"/>
  <c r="BK150"/>
  <c r="J169"/>
  <c r="J199"/>
  <c r="BK139"/>
  <c r="J195"/>
  <c i="8" r="BK136"/>
  <c r="BK132"/>
  <c r="J135"/>
  <c r="J122"/>
  <c i="10" r="BK130"/>
  <c i="11" r="BK166"/>
  <c r="BK129"/>
  <c r="J157"/>
  <c r="J125"/>
  <c i="12" r="BK145"/>
  <c r="J143"/>
  <c i="13" r="J147"/>
  <c r="BK146"/>
  <c r="BK130"/>
  <c r="J123"/>
  <c i="14" r="J128"/>
  <c i="2" r="BK126"/>
  <c r="F37"/>
  <c i="3" r="BK359"/>
  <c r="J884"/>
  <c r="BK481"/>
  <c r="BK761"/>
  <c r="J464"/>
  <c r="BK951"/>
  <c r="J873"/>
  <c r="BK499"/>
  <c r="J981"/>
  <c r="J477"/>
  <c r="BK975"/>
  <c r="BK878"/>
  <c r="BK631"/>
  <c r="BK195"/>
  <c r="BK980"/>
  <c r="BK797"/>
  <c r="J404"/>
  <c r="J1139"/>
  <c r="J1008"/>
  <c r="J597"/>
  <c r="BK396"/>
  <c r="J1063"/>
  <c r="BK861"/>
  <c r="J737"/>
  <c r="BK321"/>
  <c r="BK887"/>
  <c r="BK581"/>
  <c r="BK1119"/>
  <c r="BK253"/>
  <c r="J897"/>
  <c r="BK605"/>
  <c r="BK204"/>
  <c r="BK1112"/>
  <c r="J976"/>
  <c r="J771"/>
  <c r="BK474"/>
  <c r="BK995"/>
  <c r="J811"/>
  <c r="J566"/>
  <c r="BK479"/>
  <c r="J195"/>
  <c i="4" r="J187"/>
  <c r="J135"/>
  <c r="BK143"/>
  <c r="BK173"/>
  <c r="J149"/>
  <c r="BK145"/>
  <c r="J167"/>
  <c i="5" r="J172"/>
  <c r="J247"/>
  <c r="J234"/>
  <c r="BK150"/>
  <c r="BK180"/>
  <c r="J211"/>
  <c r="J160"/>
  <c r="J132"/>
  <c r="J215"/>
  <c r="BK146"/>
  <c r="BK226"/>
  <c r="J201"/>
  <c r="J254"/>
  <c r="J158"/>
  <c r="J206"/>
  <c r="J253"/>
  <c r="BK188"/>
  <c r="J243"/>
  <c r="BK220"/>
  <c r="BK193"/>
  <c r="BK212"/>
  <c r="J183"/>
  <c r="J126"/>
  <c r="BK184"/>
  <c r="BK219"/>
  <c r="J208"/>
  <c i="6" r="BK213"/>
  <c r="J127"/>
  <c r="J150"/>
  <c r="J204"/>
  <c r="J147"/>
  <c r="J137"/>
  <c r="J195"/>
  <c r="J143"/>
  <c r="BK171"/>
  <c r="J200"/>
  <c r="BK216"/>
  <c r="J175"/>
  <c r="J219"/>
  <c r="J185"/>
  <c r="BK203"/>
  <c r="J173"/>
  <c r="J214"/>
  <c r="J131"/>
  <c r="J186"/>
  <c r="BK137"/>
  <c i="7" r="BK185"/>
  <c r="BK175"/>
  <c r="BK194"/>
  <c r="BK154"/>
  <c r="J177"/>
  <c r="BK180"/>
  <c r="J153"/>
  <c r="BK149"/>
  <c r="J171"/>
  <c r="BK136"/>
  <c r="J131"/>
  <c r="BK164"/>
  <c r="J189"/>
  <c r="J156"/>
  <c r="BK170"/>
  <c r="J168"/>
  <c i="8" r="J137"/>
  <c r="J127"/>
  <c r="BK135"/>
  <c r="BK134"/>
  <c r="J126"/>
  <c i="9" r="J122"/>
  <c i="10" r="J127"/>
  <c i="11" r="BK172"/>
  <c r="J155"/>
  <c r="BK157"/>
  <c r="BK139"/>
  <c r="J133"/>
  <c i="12" r="J147"/>
  <c r="J132"/>
  <c r="J135"/>
  <c r="BK126"/>
  <c i="13" r="J149"/>
  <c r="BK127"/>
  <c r="BK131"/>
  <c r="J139"/>
  <c r="J141"/>
  <c r="BK140"/>
  <c i="14" r="J136"/>
  <c r="BK136"/>
  <c r="J132"/>
  <c i="2" r="J126"/>
  <c i="3" r="J957"/>
  <c r="BK875"/>
  <c r="BK606"/>
  <c r="J209"/>
  <c r="BK853"/>
  <c r="J620"/>
  <c r="BK144"/>
  <c r="BK583"/>
  <c r="BK427"/>
  <c r="J202"/>
  <c r="J860"/>
  <c r="J913"/>
  <c r="BK597"/>
  <c r="J995"/>
  <c r="BK845"/>
  <c r="BK633"/>
  <c r="BK852"/>
  <c r="BK604"/>
  <c r="BK258"/>
  <c r="BK1069"/>
  <c r="J931"/>
  <c r="BK850"/>
  <c r="BK635"/>
  <c r="BK534"/>
  <c r="J225"/>
  <c r="J1091"/>
  <c r="J955"/>
  <c r="BK894"/>
  <c r="BK691"/>
  <c r="J468"/>
  <c r="BK210"/>
  <c r="J1145"/>
  <c r="J1071"/>
  <c r="BK957"/>
  <c r="BK811"/>
  <c r="J595"/>
  <c r="BK366"/>
  <c r="J1033"/>
  <c r="J877"/>
  <c r="J750"/>
  <c r="J359"/>
  <c r="BK202"/>
  <c r="J914"/>
  <c r="J862"/>
  <c r="BK627"/>
  <c r="J321"/>
  <c r="J997"/>
  <c r="J881"/>
  <c r="J466"/>
  <c r="J175"/>
  <c r="J875"/>
  <c r="J713"/>
  <c r="J635"/>
  <c r="J392"/>
  <c r="BK991"/>
  <c r="J835"/>
  <c r="BK602"/>
  <c r="BK146"/>
  <c r="J849"/>
  <c r="J537"/>
  <c i="4" r="BK161"/>
  <c r="J177"/>
  <c r="J151"/>
  <c r="BK185"/>
  <c i="5" r="BK182"/>
  <c r="BK241"/>
  <c r="J180"/>
  <c r="J123"/>
  <c r="BK253"/>
  <c r="J196"/>
  <c r="BK239"/>
  <c r="BK132"/>
  <c r="BK235"/>
  <c r="J142"/>
  <c r="BK222"/>
  <c r="BK158"/>
  <c r="J181"/>
  <c r="BK223"/>
  <c r="BK240"/>
  <c r="BK176"/>
  <c i="6" r="BK219"/>
  <c r="BK152"/>
  <c r="BK206"/>
  <c r="J213"/>
  <c r="BK179"/>
  <c r="BK186"/>
  <c r="J133"/>
  <c r="BK182"/>
  <c i="7" r="J160"/>
  <c r="BK171"/>
  <c r="J190"/>
  <c r="BK199"/>
  <c r="BK148"/>
  <c r="BK193"/>
  <c r="BK209"/>
  <c r="J181"/>
  <c r="J141"/>
  <c r="J167"/>
  <c r="BK141"/>
  <c r="BK135"/>
  <c i="8" r="BK122"/>
  <c r="J134"/>
  <c r="J125"/>
  <c i="10" r="BK122"/>
  <c i="11" r="J161"/>
  <c r="BK164"/>
  <c r="J150"/>
  <c i="12" r="J146"/>
  <c r="J139"/>
  <c r="BK129"/>
  <c r="BK132"/>
  <c i="13" r="J140"/>
  <c i="14" r="J131"/>
  <c i="1" r="AS94"/>
  <c i="3" r="J782"/>
  <c r="BK748"/>
  <c r="J552"/>
  <c r="BK386"/>
  <c r="J254"/>
  <c r="J206"/>
  <c r="J854"/>
  <c r="J797"/>
  <c r="J642"/>
  <c r="BK225"/>
  <c r="BK182"/>
  <c r="J693"/>
  <c r="BK370"/>
  <c r="BK1002"/>
  <c r="J882"/>
  <c r="J980"/>
  <c r="J851"/>
  <c r="BK397"/>
  <c r="J903"/>
  <c r="J655"/>
  <c r="BK343"/>
  <c r="J879"/>
  <c r="BK754"/>
  <c r="BK483"/>
  <c r="BK348"/>
  <c r="J1130"/>
  <c r="J1024"/>
  <c r="BK993"/>
  <c r="BK799"/>
  <c r="J629"/>
  <c r="BK542"/>
  <c r="J387"/>
  <c r="J1122"/>
  <c r="J978"/>
  <c r="BK882"/>
  <c r="J853"/>
  <c r="J499"/>
  <c r="J253"/>
  <c r="BK1131"/>
  <c r="J848"/>
  <c r="J542"/>
  <c r="J386"/>
  <c r="BK1117"/>
  <c r="BK950"/>
  <c r="J823"/>
  <c r="BK713"/>
  <c r="J357"/>
  <c r="J251"/>
  <c r="BK152"/>
  <c r="J893"/>
  <c r="J681"/>
  <c r="BK369"/>
  <c r="J761"/>
  <c r="J300"/>
  <c r="J1028"/>
  <c r="BK771"/>
  <c r="J639"/>
  <c r="BK464"/>
  <c r="BK1089"/>
  <c r="J943"/>
  <c r="J633"/>
  <c r="J987"/>
  <c r="J534"/>
  <c r="BK180"/>
  <c i="4" r="J169"/>
  <c r="J145"/>
  <c r="J189"/>
  <c r="BK157"/>
  <c r="J134"/>
  <c i="5" r="J220"/>
  <c r="BK125"/>
  <c r="BK232"/>
  <c r="J224"/>
  <c r="J223"/>
  <c r="J161"/>
  <c r="J188"/>
  <c r="J125"/>
  <c r="BK163"/>
  <c r="J255"/>
  <c r="J175"/>
  <c r="J154"/>
  <c r="J205"/>
  <c r="J222"/>
  <c r="BK244"/>
  <c r="BK134"/>
  <c r="J232"/>
  <c r="BK174"/>
  <c r="BK152"/>
  <c r="J189"/>
  <c i="6" r="BK208"/>
  <c r="BK192"/>
  <c r="BK214"/>
  <c r="J145"/>
  <c r="BK220"/>
  <c r="BK224"/>
  <c r="J163"/>
  <c r="J201"/>
  <c r="BK194"/>
  <c r="J216"/>
  <c r="J218"/>
  <c r="BK131"/>
  <c r="BK154"/>
  <c i="7" r="BK181"/>
  <c r="BK200"/>
  <c r="BK178"/>
  <c r="BK197"/>
  <c r="J140"/>
  <c r="J184"/>
  <c r="J162"/>
  <c r="J165"/>
  <c r="BK198"/>
  <c r="BK143"/>
  <c r="J135"/>
  <c r="BK158"/>
  <c i="8" r="BK137"/>
  <c r="BK131"/>
  <c r="BK129"/>
  <c i="9" r="BK121"/>
  <c i="10" r="BK124"/>
  <c i="11" r="BK159"/>
  <c r="J147"/>
  <c r="BK125"/>
  <c i="12" r="J140"/>
  <c r="BK127"/>
  <c r="BK141"/>
  <c r="J124"/>
  <c i="13" r="J142"/>
  <c r="BK134"/>
  <c r="J134"/>
  <c r="BK126"/>
  <c i="14" r="J129"/>
  <c i="2" r="J125"/>
  <c r="BK125"/>
  <c r="F34"/>
  <c i="3" r="BK642"/>
  <c r="BK548"/>
  <c r="J271"/>
  <c r="BK231"/>
  <c r="J825"/>
  <c r="J363"/>
  <c r="J152"/>
  <c r="J531"/>
  <c r="J332"/>
  <c r="J863"/>
  <c r="BK909"/>
  <c r="J646"/>
  <c r="J182"/>
  <c r="BK835"/>
  <c r="J445"/>
  <c r="BK767"/>
  <c r="J501"/>
  <c r="BK1139"/>
  <c r="BK1014"/>
  <c r="J845"/>
  <c r="J525"/>
  <c r="J1006"/>
  <c r="J945"/>
  <c r="BK681"/>
  <c r="BK392"/>
  <c r="BK1142"/>
  <c r="BK1033"/>
  <c r="BK871"/>
  <c r="BK537"/>
  <c r="BK984"/>
  <c r="J901"/>
  <c r="BK659"/>
  <c r="BK271"/>
  <c r="BK961"/>
  <c r="J572"/>
  <c r="J1065"/>
  <c r="J871"/>
  <c r="BK693"/>
  <c r="J483"/>
  <c r="J224"/>
  <c r="BK1065"/>
  <c r="BK901"/>
  <c r="BK640"/>
  <c r="BK1091"/>
  <c r="BK891"/>
  <c r="BK722"/>
  <c r="BK335"/>
  <c i="4" r="J161"/>
  <c i="5" r="J203"/>
  <c r="J242"/>
  <c r="J165"/>
  <c r="J187"/>
  <c r="BK218"/>
  <c r="J186"/>
  <c r="BK183"/>
  <c r="BK224"/>
  <c r="J245"/>
  <c r="BK127"/>
  <c r="J173"/>
  <c r="J150"/>
  <c r="BK221"/>
  <c r="J163"/>
  <c r="BK191"/>
  <c r="J193"/>
  <c r="BK209"/>
  <c r="BK130"/>
  <c i="6" r="BK218"/>
  <c r="J220"/>
  <c r="J184"/>
  <c r="J154"/>
  <c r="BK150"/>
  <c r="J167"/>
  <c r="J226"/>
  <c r="BK145"/>
  <c r="BK177"/>
  <c r="J190"/>
  <c r="BK181"/>
  <c r="BK127"/>
  <c i="7" r="J188"/>
  <c r="J164"/>
  <c r="BK161"/>
  <c r="J203"/>
  <c r="BK142"/>
  <c r="BK177"/>
  <c r="J209"/>
  <c r="J205"/>
  <c r="BK196"/>
  <c r="J197"/>
  <c r="BK146"/>
  <c r="BK166"/>
  <c r="J174"/>
  <c i="8" r="J124"/>
  <c r="J129"/>
  <c r="BK133"/>
  <c i="9" r="J121"/>
  <c i="10" r="J122"/>
  <c i="11" r="J172"/>
  <c r="J164"/>
  <c r="BK163"/>
  <c i="12" r="BK147"/>
  <c r="J142"/>
  <c r="BK149"/>
  <c r="J129"/>
  <c i="13" r="BK143"/>
  <c r="BK137"/>
  <c r="J131"/>
  <c i="14" r="BK129"/>
  <c r="J123"/>
  <c r="BK124"/>
  <c r="J124"/>
  <c i="2" r="J34"/>
  <c i="3" r="BK865"/>
  <c r="J532"/>
  <c r="J1003"/>
  <c r="J889"/>
  <c r="BK639"/>
  <c r="BK863"/>
  <c r="BK550"/>
  <c r="J975"/>
  <c r="BK983"/>
  <c r="J961"/>
  <c r="BK823"/>
  <c r="J599"/>
  <c r="J325"/>
  <c r="BK944"/>
  <c r="J637"/>
  <c r="J986"/>
  <c r="BK821"/>
  <c r="BK625"/>
  <c r="J352"/>
  <c r="J1133"/>
  <c r="J1061"/>
  <c r="BK903"/>
  <c r="BK848"/>
  <c r="BK637"/>
  <c r="BK532"/>
  <c r="BK315"/>
  <c r="J1117"/>
  <c r="BK976"/>
  <c r="BK782"/>
  <c r="BK586"/>
  <c r="BK1063"/>
  <c r="J991"/>
  <c r="BK661"/>
  <c r="J576"/>
  <c r="BK466"/>
  <c r="J333"/>
  <c r="J1012"/>
  <c r="J876"/>
  <c r="J472"/>
  <c r="J315"/>
  <c r="J1042"/>
  <c r="BK731"/>
  <c r="BK973"/>
  <c r="BK873"/>
  <c r="BK576"/>
  <c r="J180"/>
  <c r="BK1042"/>
  <c r="J754"/>
  <c r="BK525"/>
  <c r="BK352"/>
  <c r="BK154"/>
  <c r="J1014"/>
  <c r="J850"/>
  <c r="BK300"/>
  <c r="J944"/>
  <c r="J748"/>
  <c r="J481"/>
  <c r="J154"/>
  <c i="4" r="BK177"/>
  <c r="J184"/>
  <c r="BK125"/>
  <c r="J171"/>
  <c r="BK165"/>
  <c r="J159"/>
  <c i="5" r="J213"/>
  <c r="J134"/>
  <c r="J168"/>
  <c r="J130"/>
  <c r="BK216"/>
  <c r="J251"/>
  <c r="BK192"/>
  <c r="BK154"/>
  <c r="J190"/>
  <c r="J252"/>
  <c r="J138"/>
  <c r="J174"/>
  <c r="J239"/>
  <c r="BK248"/>
  <c r="J129"/>
  <c r="BK201"/>
  <c r="BK175"/>
  <c r="BK160"/>
  <c r="J136"/>
  <c r="J170"/>
  <c i="6" r="BK212"/>
  <c r="J160"/>
  <c r="BK188"/>
  <c r="J211"/>
  <c r="J188"/>
  <c r="J194"/>
  <c r="J209"/>
  <c r="BK147"/>
  <c r="J203"/>
  <c r="J174"/>
  <c r="BK187"/>
  <c r="BK204"/>
  <c r="BK169"/>
  <c r="J172"/>
  <c r="J193"/>
  <c r="BK156"/>
  <c i="7" r="J158"/>
  <c r="BK207"/>
  <c r="J183"/>
  <c r="J200"/>
  <c r="J170"/>
  <c r="J173"/>
  <c r="BK156"/>
  <c r="BK174"/>
  <c r="BK169"/>
  <c r="BK153"/>
  <c r="J180"/>
  <c r="J146"/>
  <c r="BK182"/>
  <c r="BK162"/>
  <c r="BK173"/>
  <c r="BK189"/>
  <c r="BK176"/>
  <c i="8" r="BK121"/>
  <c r="J131"/>
  <c i="10" r="BK127"/>
  <c i="11" r="BK155"/>
  <c r="BK165"/>
  <c r="BK161"/>
  <c r="J129"/>
  <c r="J139"/>
  <c i="12" r="J144"/>
  <c r="BK140"/>
  <c r="J145"/>
  <c r="BK124"/>
  <c i="13" r="BK144"/>
  <c r="J125"/>
  <c r="BK136"/>
  <c r="J136"/>
  <c i="14" r="BK131"/>
  <c r="J134"/>
  <c r="BK128"/>
  <c r="J125"/>
  <c i="3" l="1" r="T403"/>
  <c r="R641"/>
  <c r="P866"/>
  <c r="T886"/>
  <c r="P988"/>
  <c r="BK1132"/>
  <c r="J1132"/>
  <c r="J119"/>
  <c r="P1132"/>
  <c i="4" r="R124"/>
  <c i="6" r="R170"/>
  <c i="7" r="T159"/>
  <c i="8" r="T120"/>
  <c r="T119"/>
  <c r="T118"/>
  <c i="10" r="T121"/>
  <c r="T120"/>
  <c r="T119"/>
  <c i="11" r="R154"/>
  <c i="6" r="R142"/>
  <c i="7" r="BK128"/>
  <c r="J128"/>
  <c r="J98"/>
  <c r="R145"/>
  <c i="11" r="T124"/>
  <c i="3" r="R143"/>
  <c r="P347"/>
  <c r="P611"/>
  <c r="P892"/>
  <c r="R1023"/>
  <c r="T1132"/>
  <c i="4" r="R142"/>
  <c i="6" r="BK126"/>
  <c r="J126"/>
  <c r="J98"/>
  <c r="T191"/>
  <c i="7" r="R128"/>
  <c r="R127"/>
  <c r="T145"/>
  <c i="11" r="BK146"/>
  <c r="J146"/>
  <c r="J99"/>
  <c i="12" r="P134"/>
  <c i="2" r="P124"/>
  <c r="P120"/>
  <c r="P119"/>
  <c i="1" r="AU95"/>
  <c i="3" r="R208"/>
  <c r="P760"/>
  <c r="BK886"/>
  <c r="J886"/>
  <c r="J111"/>
  <c r="BK979"/>
  <c r="J979"/>
  <c r="J113"/>
  <c r="T1023"/>
  <c i="4" r="P142"/>
  <c i="6" r="BK170"/>
  <c r="J170"/>
  <c r="J102"/>
  <c i="7" r="P134"/>
  <c i="8" r="BK120"/>
  <c r="J120"/>
  <c r="J98"/>
  <c i="9" r="T120"/>
  <c r="T119"/>
  <c r="T118"/>
  <c i="12" r="BK134"/>
  <c r="J134"/>
  <c r="J100"/>
  <c i="3" r="P403"/>
  <c r="BK641"/>
  <c r="J641"/>
  <c r="J107"/>
  <c r="BK892"/>
  <c r="J892"/>
  <c r="J112"/>
  <c r="BK1005"/>
  <c r="J1005"/>
  <c r="J115"/>
  <c i="4" r="T142"/>
  <c i="5" r="BK217"/>
  <c r="J217"/>
  <c r="J99"/>
  <c i="6" r="R191"/>
  <c i="7" r="P159"/>
  <c i="11" r="BK154"/>
  <c r="J154"/>
  <c r="J101"/>
  <c i="13" r="T135"/>
  <c i="3" r="T273"/>
  <c r="BK611"/>
  <c r="J611"/>
  <c r="J106"/>
  <c r="T641"/>
  <c r="R866"/>
  <c r="T979"/>
  <c r="P1005"/>
  <c i="4" r="T179"/>
  <c i="5" r="R121"/>
  <c i="6" r="BK221"/>
  <c r="J221"/>
  <c r="J104"/>
  <c i="7" r="R179"/>
  <c i="11" r="BK124"/>
  <c r="J124"/>
  <c r="J98"/>
  <c r="R146"/>
  <c i="3" r="P143"/>
  <c r="T347"/>
  <c r="T611"/>
  <c r="T610"/>
  <c r="R892"/>
  <c r="T988"/>
  <c r="R1123"/>
  <c i="4" r="P146"/>
  <c i="5" r="BK121"/>
  <c r="BK120"/>
  <c r="J120"/>
  <c r="J97"/>
  <c i="7" r="R159"/>
  <c i="13" r="R122"/>
  <c i="2" r="R124"/>
  <c r="R120"/>
  <c r="R119"/>
  <c i="3" r="R273"/>
  <c r="T760"/>
  <c r="BK988"/>
  <c r="J988"/>
  <c r="J114"/>
  <c r="T1005"/>
  <c i="4" r="BK142"/>
  <c r="J142"/>
  <c r="J99"/>
  <c i="6" r="T142"/>
  <c i="7" r="P128"/>
  <c r="P127"/>
  <c r="BK179"/>
  <c r="J179"/>
  <c r="J103"/>
  <c i="3" r="BK208"/>
  <c r="J208"/>
  <c r="J99"/>
  <c r="BK347"/>
  <c r="J347"/>
  <c r="J101"/>
  <c r="T585"/>
  <c r="P692"/>
  <c r="P1043"/>
  <c i="4" r="T146"/>
  <c i="5" r="P217"/>
  <c i="6" r="T170"/>
  <c i="7" r="T179"/>
  <c i="11" r="P124"/>
  <c i="13" r="BK122"/>
  <c r="J122"/>
  <c r="J98"/>
  <c i="3" r="R403"/>
  <c r="BK692"/>
  <c r="J692"/>
  <c r="J108"/>
  <c r="T866"/>
  <c r="P979"/>
  <c r="BK1023"/>
  <c r="J1023"/>
  <c r="J116"/>
  <c r="T1123"/>
  <c r="R1132"/>
  <c i="4" r="BK124"/>
  <c r="R179"/>
  <c i="5" r="P121"/>
  <c r="P120"/>
  <c r="P119"/>
  <c i="1" r="AU98"/>
  <c i="6" r="P142"/>
  <c r="T221"/>
  <c i="7" r="BK134"/>
  <c r="J134"/>
  <c r="J100"/>
  <c r="P145"/>
  <c r="R202"/>
  <c i="10" r="R121"/>
  <c r="R120"/>
  <c r="R119"/>
  <c i="12" r="P123"/>
  <c r="P122"/>
  <c r="P121"/>
  <c i="1" r="AU105"/>
  <c i="13" r="R135"/>
  <c i="2" r="T124"/>
  <c r="T120"/>
  <c r="T119"/>
  <c i="3" r="T143"/>
  <c r="R347"/>
  <c r="P585"/>
  <c r="P641"/>
  <c r="BK866"/>
  <c r="J866"/>
  <c r="J110"/>
  <c r="R886"/>
  <c r="R988"/>
  <c i="4" r="BK146"/>
  <c r="J146"/>
  <c r="J100"/>
  <c i="5" r="R217"/>
  <c i="6" r="R126"/>
  <c r="R125"/>
  <c r="R221"/>
  <c i="7" r="T128"/>
  <c r="T127"/>
  <c r="BK145"/>
  <c r="J145"/>
  <c r="J101"/>
  <c r="T202"/>
  <c i="12" r="R134"/>
  <c i="3" r="BK143"/>
  <c r="J143"/>
  <c r="J98"/>
  <c r="T208"/>
  <c r="R585"/>
  <c r="T692"/>
  <c r="R1043"/>
  <c i="4" r="P124"/>
  <c i="5" r="T217"/>
  <c i="6" r="P126"/>
  <c r="P125"/>
  <c r="P191"/>
  <c i="7" r="BK159"/>
  <c r="J159"/>
  <c r="J102"/>
  <c r="P202"/>
  <c i="9" r="BK120"/>
  <c r="BK119"/>
  <c r="J119"/>
  <c r="J97"/>
  <c i="11" r="P154"/>
  <c i="12" r="BK123"/>
  <c i="13" r="P135"/>
  <c i="3" r="P273"/>
  <c r="R611"/>
  <c r="T892"/>
  <c r="R1005"/>
  <c r="BK1123"/>
  <c r="J1123"/>
  <c r="J118"/>
  <c i="4" r="T124"/>
  <c r="T123"/>
  <c r="T122"/>
  <c i="6" r="BK142"/>
  <c r="J142"/>
  <c r="J101"/>
  <c i="8" r="P120"/>
  <c r="P119"/>
  <c r="P118"/>
  <c i="1" r="AU101"/>
  <c i="9" r="P120"/>
  <c r="P119"/>
  <c r="P118"/>
  <c i="1" r="AU102"/>
  <c i="13" r="BK135"/>
  <c r="J135"/>
  <c r="J100"/>
  <c i="14" r="T122"/>
  <c i="3" r="BK273"/>
  <c r="J273"/>
  <c r="J100"/>
  <c r="BK585"/>
  <c r="J585"/>
  <c r="J103"/>
  <c r="R692"/>
  <c r="T1043"/>
  <c i="4" r="BK179"/>
  <c r="J179"/>
  <c r="J101"/>
  <c i="6" r="BK191"/>
  <c r="J191"/>
  <c r="J103"/>
  <c i="7" r="T134"/>
  <c r="T133"/>
  <c r="BK202"/>
  <c r="J202"/>
  <c r="J104"/>
  <c i="10" r="P121"/>
  <c r="P120"/>
  <c r="P119"/>
  <c i="1" r="AU103"/>
  <c i="11" r="T154"/>
  <c i="12" r="T134"/>
  <c i="13" r="P122"/>
  <c r="P121"/>
  <c r="P120"/>
  <c i="1" r="AU106"/>
  <c i="14" r="R122"/>
  <c r="T127"/>
  <c i="2" r="BK124"/>
  <c r="J124"/>
  <c r="J99"/>
  <c i="3" r="BK403"/>
  <c r="J403"/>
  <c r="J102"/>
  <c r="BK760"/>
  <c r="J760"/>
  <c r="J109"/>
  <c r="BK1043"/>
  <c r="J1043"/>
  <c r="J117"/>
  <c i="4" r="P179"/>
  <c i="5" r="T121"/>
  <c r="T120"/>
  <c r="T119"/>
  <c i="6" r="T126"/>
  <c r="T125"/>
  <c r="P170"/>
  <c i="7" r="R134"/>
  <c r="R133"/>
  <c i="8" r="R120"/>
  <c r="R119"/>
  <c r="R118"/>
  <c i="9" r="R120"/>
  <c r="R119"/>
  <c r="R118"/>
  <c i="10" r="BK121"/>
  <c r="J121"/>
  <c r="J98"/>
  <c i="11" r="R124"/>
  <c r="R123"/>
  <c r="R122"/>
  <c r="T146"/>
  <c i="12" r="R123"/>
  <c r="R122"/>
  <c r="R121"/>
  <c i="13" r="T122"/>
  <c r="T121"/>
  <c r="T120"/>
  <c i="14" r="P122"/>
  <c r="P127"/>
  <c r="P133"/>
  <c i="3" r="P208"/>
  <c r="R760"/>
  <c r="P886"/>
  <c r="R979"/>
  <c r="P1023"/>
  <c r="P1123"/>
  <c i="4" r="R146"/>
  <c i="6" r="P221"/>
  <c i="7" r="P179"/>
  <c i="11" r="P146"/>
  <c i="12" r="T123"/>
  <c r="T122"/>
  <c r="T121"/>
  <c i="14" r="BK122"/>
  <c r="J122"/>
  <c r="J98"/>
  <c r="BK127"/>
  <c r="J127"/>
  <c r="J99"/>
  <c r="R127"/>
  <c r="BK133"/>
  <c r="J133"/>
  <c r="J100"/>
  <c r="R133"/>
  <c r="T133"/>
  <c i="3" r="BK608"/>
  <c r="J608"/>
  <c r="J104"/>
  <c i="7" r="BK206"/>
  <c r="J206"/>
  <c r="J105"/>
  <c i="12" r="BK131"/>
  <c r="J131"/>
  <c r="J99"/>
  <c r="BK148"/>
  <c r="J148"/>
  <c r="J101"/>
  <c i="6" r="BK136"/>
  <c r="J136"/>
  <c r="J99"/>
  <c i="13" r="BK133"/>
  <c r="J133"/>
  <c r="J99"/>
  <c i="7" r="BK208"/>
  <c r="J208"/>
  <c r="J106"/>
  <c i="3" r="BK1141"/>
  <c r="J1141"/>
  <c r="J120"/>
  <c r="BK1144"/>
  <c r="J1144"/>
  <c r="J121"/>
  <c i="11" r="BK171"/>
  <c r="J171"/>
  <c r="J102"/>
  <c r="BK149"/>
  <c r="J149"/>
  <c r="J100"/>
  <c i="2" r="BK121"/>
  <c r="BK120"/>
  <c r="BK119"/>
  <c r="J119"/>
  <c r="J96"/>
  <c i="4" r="BK188"/>
  <c r="J188"/>
  <c r="J102"/>
  <c i="10" r="BK129"/>
  <c r="J129"/>
  <c r="J99"/>
  <c i="14" r="F92"/>
  <c r="J89"/>
  <c r="BE124"/>
  <c r="BE128"/>
  <c r="BE129"/>
  <c r="BE135"/>
  <c i="13" r="BK121"/>
  <c r="J121"/>
  <c r="J97"/>
  <c i="14" r="BE125"/>
  <c r="BE126"/>
  <c r="E110"/>
  <c r="BE123"/>
  <c r="BE131"/>
  <c r="BE132"/>
  <c r="BE134"/>
  <c r="BE130"/>
  <c r="BE136"/>
  <c i="13" r="J89"/>
  <c r="BE131"/>
  <c r="BE127"/>
  <c r="BE136"/>
  <c r="BE142"/>
  <c r="E85"/>
  <c r="BE132"/>
  <c r="BE137"/>
  <c r="BE143"/>
  <c i="12" r="J123"/>
  <c r="J98"/>
  <c i="13" r="F92"/>
  <c r="BE139"/>
  <c r="BE126"/>
  <c r="BE130"/>
  <c r="BE134"/>
  <c r="BE144"/>
  <c r="BE147"/>
  <c r="BE125"/>
  <c r="BE129"/>
  <c r="BE146"/>
  <c r="BE123"/>
  <c r="BE140"/>
  <c r="BE141"/>
  <c r="BE149"/>
  <c i="12" r="J89"/>
  <c r="F92"/>
  <c r="BE126"/>
  <c r="BE139"/>
  <c i="11" r="BK123"/>
  <c r="J123"/>
  <c r="J97"/>
  <c i="12" r="BE143"/>
  <c r="BE124"/>
  <c r="BE135"/>
  <c r="BE127"/>
  <c r="BE132"/>
  <c r="BE138"/>
  <c r="BE146"/>
  <c r="BE129"/>
  <c r="BE149"/>
  <c r="BE144"/>
  <c r="BE145"/>
  <c r="BE142"/>
  <c r="BE147"/>
  <c r="BE141"/>
  <c r="E85"/>
  <c r="BE136"/>
  <c r="BE140"/>
  <c i="10" r="BK120"/>
  <c r="J120"/>
  <c r="J97"/>
  <c i="11" r="BE133"/>
  <c r="BE144"/>
  <c r="F92"/>
  <c r="E112"/>
  <c r="BE159"/>
  <c r="BE148"/>
  <c r="J89"/>
  <c r="BE137"/>
  <c r="BE147"/>
  <c r="BE168"/>
  <c r="BE161"/>
  <c r="BE166"/>
  <c r="BE172"/>
  <c r="BE164"/>
  <c r="BE167"/>
  <c r="BE125"/>
  <c r="BE150"/>
  <c r="BE139"/>
  <c r="BE157"/>
  <c r="BE155"/>
  <c r="BE163"/>
  <c r="BE169"/>
  <c r="BE165"/>
  <c r="BE129"/>
  <c i="10" r="BE124"/>
  <c r="J89"/>
  <c i="9" r="BK118"/>
  <c r="J118"/>
  <c r="J96"/>
  <c i="10" r="E85"/>
  <c i="9" r="J120"/>
  <c r="J98"/>
  <c i="10" r="F116"/>
  <c r="BE127"/>
  <c r="BE122"/>
  <c r="BE130"/>
  <c i="9" r="J89"/>
  <c r="E85"/>
  <c r="BE121"/>
  <c r="F115"/>
  <c i="8" r="BK119"/>
  <c r="J119"/>
  <c r="J97"/>
  <c i="9" r="BE122"/>
  <c i="7" r="BK133"/>
  <c r="J133"/>
  <c r="J99"/>
  <c i="8" r="BE121"/>
  <c r="BE124"/>
  <c r="F92"/>
  <c r="BE122"/>
  <c r="BE132"/>
  <c r="E108"/>
  <c r="BE125"/>
  <c r="BE134"/>
  <c r="J112"/>
  <c r="BE127"/>
  <c r="BE128"/>
  <c i="7" r="BK127"/>
  <c r="J127"/>
  <c r="J97"/>
  <c i="8" r="BE137"/>
  <c r="BE135"/>
  <c r="BE133"/>
  <c r="BE136"/>
  <c r="BE129"/>
  <c r="BE126"/>
  <c r="BE130"/>
  <c r="BE131"/>
  <c i="6" r="BK125"/>
  <c r="BK124"/>
  <c r="J124"/>
  <c r="J96"/>
  <c r="BK141"/>
  <c r="J141"/>
  <c r="J100"/>
  <c i="7" r="BE136"/>
  <c r="F92"/>
  <c r="BE137"/>
  <c r="BE187"/>
  <c r="E85"/>
  <c r="BE140"/>
  <c r="BE143"/>
  <c r="BE188"/>
  <c r="BE197"/>
  <c r="BE141"/>
  <c r="BE158"/>
  <c r="BE168"/>
  <c r="BE183"/>
  <c r="BE189"/>
  <c r="BE131"/>
  <c r="BE135"/>
  <c r="BE138"/>
  <c r="BE181"/>
  <c r="BE186"/>
  <c r="BE198"/>
  <c r="BE201"/>
  <c r="J89"/>
  <c r="BE142"/>
  <c r="BE147"/>
  <c r="BE171"/>
  <c r="BE207"/>
  <c r="BE209"/>
  <c r="BE148"/>
  <c r="BE160"/>
  <c r="BE164"/>
  <c r="BE174"/>
  <c r="BE176"/>
  <c r="BE184"/>
  <c r="BE185"/>
  <c r="BE190"/>
  <c r="BE200"/>
  <c r="BE144"/>
  <c r="BE154"/>
  <c r="BE163"/>
  <c r="BE165"/>
  <c r="BE177"/>
  <c r="BE193"/>
  <c r="BE153"/>
  <c r="BE182"/>
  <c r="BE150"/>
  <c r="BE167"/>
  <c r="BE175"/>
  <c r="BE178"/>
  <c r="BE166"/>
  <c r="BE195"/>
  <c r="BE146"/>
  <c r="BE161"/>
  <c r="BE173"/>
  <c r="BE196"/>
  <c r="BE199"/>
  <c r="BE149"/>
  <c r="BE156"/>
  <c r="BE170"/>
  <c r="BE180"/>
  <c r="BE205"/>
  <c r="BE139"/>
  <c r="BE203"/>
  <c r="BE162"/>
  <c r="BE172"/>
  <c r="BE191"/>
  <c r="BE194"/>
  <c r="BE129"/>
  <c r="BE152"/>
  <c r="BE169"/>
  <c i="6" r="E85"/>
  <c r="J118"/>
  <c r="BE127"/>
  <c r="BE133"/>
  <c r="BE163"/>
  <c r="BE165"/>
  <c r="BE177"/>
  <c r="BE207"/>
  <c r="BE145"/>
  <c r="BE150"/>
  <c r="BE152"/>
  <c r="BE190"/>
  <c r="BE194"/>
  <c r="BE219"/>
  <c i="5" r="BK119"/>
  <c r="J119"/>
  <c r="J96"/>
  <c i="6" r="BE175"/>
  <c r="BE199"/>
  <c r="BE202"/>
  <c r="BE206"/>
  <c r="BE208"/>
  <c r="BE209"/>
  <c i="5" r="J121"/>
  <c r="J98"/>
  <c i="6" r="BE143"/>
  <c r="BE147"/>
  <c r="BE158"/>
  <c r="BE160"/>
  <c r="BE167"/>
  <c r="BE204"/>
  <c r="BE225"/>
  <c r="BE137"/>
  <c r="BE169"/>
  <c r="BE179"/>
  <c r="BE182"/>
  <c r="BE154"/>
  <c r="BE156"/>
  <c r="BE172"/>
  <c r="BE192"/>
  <c r="BE196"/>
  <c r="F121"/>
  <c r="BE132"/>
  <c r="BE134"/>
  <c r="BE174"/>
  <c r="BE186"/>
  <c r="BE218"/>
  <c r="BE195"/>
  <c r="BE214"/>
  <c r="BE216"/>
  <c r="BE222"/>
  <c r="BE212"/>
  <c r="BE171"/>
  <c r="BE173"/>
  <c r="BE183"/>
  <c r="BE185"/>
  <c r="BE201"/>
  <c r="BE215"/>
  <c r="BE217"/>
  <c r="BE226"/>
  <c r="BE187"/>
  <c r="BE200"/>
  <c r="BE211"/>
  <c r="BE220"/>
  <c r="BE131"/>
  <c r="BE181"/>
  <c r="BE188"/>
  <c r="BE193"/>
  <c r="BE203"/>
  <c r="BE184"/>
  <c r="BE197"/>
  <c r="BE213"/>
  <c r="BE223"/>
  <c r="BE224"/>
  <c i="5" r="BE150"/>
  <c r="BE156"/>
  <c r="BE172"/>
  <c r="BE173"/>
  <c r="BE183"/>
  <c r="BE197"/>
  <c r="BE222"/>
  <c r="BE237"/>
  <c i="4" r="J124"/>
  <c r="J98"/>
  <c i="5" r="J89"/>
  <c r="F116"/>
  <c r="BE126"/>
  <c r="BE154"/>
  <c r="BE190"/>
  <c r="BE196"/>
  <c r="BE199"/>
  <c r="BE203"/>
  <c r="BE209"/>
  <c r="E109"/>
  <c r="BE161"/>
  <c r="BE165"/>
  <c r="BE170"/>
  <c r="BE205"/>
  <c r="BE214"/>
  <c r="BE218"/>
  <c r="BE224"/>
  <c r="BE228"/>
  <c r="BE174"/>
  <c r="BE192"/>
  <c r="BE134"/>
  <c r="BE144"/>
  <c r="BE152"/>
  <c r="BE168"/>
  <c r="BE180"/>
  <c r="BE189"/>
  <c r="BE240"/>
  <c r="BE249"/>
  <c r="BE148"/>
  <c r="BE215"/>
  <c r="BE223"/>
  <c r="BE252"/>
  <c r="BE125"/>
  <c r="BE130"/>
  <c r="BE175"/>
  <c r="BE188"/>
  <c r="BE194"/>
  <c r="BE216"/>
  <c r="BE220"/>
  <c r="BE226"/>
  <c r="BE242"/>
  <c r="BE247"/>
  <c r="BE255"/>
  <c r="BE136"/>
  <c r="BE138"/>
  <c r="BE146"/>
  <c r="BE158"/>
  <c r="BE182"/>
  <c r="BE184"/>
  <c r="BE186"/>
  <c r="BE193"/>
  <c r="BE206"/>
  <c r="BE243"/>
  <c r="BE246"/>
  <c r="BE254"/>
  <c r="BE234"/>
  <c r="BE239"/>
  <c r="BE251"/>
  <c r="BE127"/>
  <c r="BE132"/>
  <c r="BE142"/>
  <c r="BE213"/>
  <c r="BE219"/>
  <c r="BE230"/>
  <c r="BE238"/>
  <c r="BE241"/>
  <c r="BE176"/>
  <c r="BE181"/>
  <c r="BE221"/>
  <c r="BE235"/>
  <c r="BE236"/>
  <c r="BE163"/>
  <c r="BE178"/>
  <c r="BE191"/>
  <c r="BE202"/>
  <c r="BE212"/>
  <c r="BE245"/>
  <c r="BE122"/>
  <c r="BE123"/>
  <c r="BE135"/>
  <c r="BE187"/>
  <c r="BE201"/>
  <c r="BE208"/>
  <c r="BE211"/>
  <c r="BE248"/>
  <c r="BE253"/>
  <c r="BE250"/>
  <c r="BE198"/>
  <c r="BE129"/>
  <c r="BE140"/>
  <c r="BE160"/>
  <c r="BE167"/>
  <c r="BE232"/>
  <c r="BE244"/>
  <c i="4" r="E85"/>
  <c r="BE134"/>
  <c r="BE155"/>
  <c r="BE157"/>
  <c r="F92"/>
  <c r="BE169"/>
  <c r="BE167"/>
  <c r="BE175"/>
  <c r="BE144"/>
  <c r="BE149"/>
  <c r="BE171"/>
  <c r="BE145"/>
  <c r="BE159"/>
  <c r="BE163"/>
  <c r="BE143"/>
  <c r="BE165"/>
  <c i="3" r="BK142"/>
  <c i="4" r="BE173"/>
  <c r="BE182"/>
  <c r="BE184"/>
  <c r="BE189"/>
  <c r="BE185"/>
  <c r="BE135"/>
  <c r="BE161"/>
  <c r="BE147"/>
  <c i="3" r="BK610"/>
  <c r="J610"/>
  <c r="J105"/>
  <c i="4" r="J89"/>
  <c r="BE132"/>
  <c r="BE180"/>
  <c r="BE125"/>
  <c r="BE177"/>
  <c r="BE151"/>
  <c r="BE153"/>
  <c r="BE187"/>
  <c i="3" r="J89"/>
  <c r="BE206"/>
  <c r="BE216"/>
  <c r="BE321"/>
  <c r="BE326"/>
  <c r="BE397"/>
  <c r="BE427"/>
  <c r="BE539"/>
  <c r="BE600"/>
  <c r="BE627"/>
  <c r="BE633"/>
  <c r="BE785"/>
  <c r="BE825"/>
  <c r="BE852"/>
  <c r="BE885"/>
  <c r="BE945"/>
  <c r="BE965"/>
  <c r="BE974"/>
  <c r="BE980"/>
  <c r="BE1112"/>
  <c i="2" r="J120"/>
  <c r="J97"/>
  <c i="3" r="BE199"/>
  <c r="BE256"/>
  <c r="BE271"/>
  <c r="BE315"/>
  <c r="BE352"/>
  <c r="BE445"/>
  <c r="BE531"/>
  <c r="BE550"/>
  <c r="BE586"/>
  <c r="BE797"/>
  <c r="BE811"/>
  <c r="BE878"/>
  <c r="BE891"/>
  <c r="BE995"/>
  <c r="BE1004"/>
  <c r="BE1006"/>
  <c r="BE1020"/>
  <c r="BE1033"/>
  <c r="BE1117"/>
  <c r="BE1122"/>
  <c r="BE231"/>
  <c r="BE300"/>
  <c r="BE477"/>
  <c r="BE583"/>
  <c r="BE604"/>
  <c r="BE606"/>
  <c r="BE640"/>
  <c r="BE722"/>
  <c r="BE853"/>
  <c r="BE893"/>
  <c r="BE909"/>
  <c r="BE948"/>
  <c r="BE955"/>
  <c r="BE152"/>
  <c r="BE195"/>
  <c r="BE210"/>
  <c r="BE713"/>
  <c r="BE782"/>
  <c r="BE862"/>
  <c r="BE875"/>
  <c r="BE882"/>
  <c r="BE894"/>
  <c r="BE944"/>
  <c r="BE971"/>
  <c r="BE977"/>
  <c r="BE989"/>
  <c r="BE1001"/>
  <c r="BE1002"/>
  <c r="BE1012"/>
  <c r="BE1024"/>
  <c r="BE1028"/>
  <c r="BE1037"/>
  <c r="BE1063"/>
  <c r="BE1115"/>
  <c r="BE146"/>
  <c r="BE343"/>
  <c r="BE387"/>
  <c r="BE399"/>
  <c r="BE501"/>
  <c r="BE562"/>
  <c r="BE625"/>
  <c r="BE635"/>
  <c r="BE683"/>
  <c r="BE754"/>
  <c r="BE807"/>
  <c r="BE849"/>
  <c r="BE860"/>
  <c r="BE873"/>
  <c r="BE903"/>
  <c r="BE956"/>
  <c r="BE975"/>
  <c r="BE986"/>
  <c r="BE987"/>
  <c r="BE993"/>
  <c r="BE1069"/>
  <c r="BE1119"/>
  <c r="BE1131"/>
  <c r="F92"/>
  <c r="BE182"/>
  <c r="BE188"/>
  <c r="BE254"/>
  <c r="BE348"/>
  <c r="BE479"/>
  <c r="BE483"/>
  <c r="BE542"/>
  <c r="BE552"/>
  <c r="BE599"/>
  <c r="BE642"/>
  <c r="BE889"/>
  <c r="BE914"/>
  <c r="BE947"/>
  <c r="BE957"/>
  <c r="BE1003"/>
  <c r="BE1042"/>
  <c r="BE1065"/>
  <c r="BE1071"/>
  <c r="BE1124"/>
  <c r="BE1126"/>
  <c r="BE370"/>
  <c r="BE468"/>
  <c r="BE519"/>
  <c r="BE581"/>
  <c r="BE663"/>
  <c r="BE835"/>
  <c r="BE879"/>
  <c r="BE901"/>
  <c r="BE970"/>
  <c r="BE1022"/>
  <c r="BE1073"/>
  <c r="BE1091"/>
  <c r="BE1128"/>
  <c r="BE1133"/>
  <c r="BE317"/>
  <c r="BE363"/>
  <c r="BE369"/>
  <c r="BE525"/>
  <c r="BE548"/>
  <c r="BE572"/>
  <c r="BE612"/>
  <c r="BE637"/>
  <c r="BE646"/>
  <c r="BE659"/>
  <c r="BE693"/>
  <c r="BE705"/>
  <c r="BE761"/>
  <c r="BE819"/>
  <c r="BE869"/>
  <c r="BE871"/>
  <c r="BE981"/>
  <c r="BE1008"/>
  <c r="BE1010"/>
  <c r="BE1014"/>
  <c r="BE1044"/>
  <c r="BE1061"/>
  <c r="BE1130"/>
  <c r="BE1142"/>
  <c r="BE258"/>
  <c r="BE335"/>
  <c r="BE386"/>
  <c r="BE401"/>
  <c r="BE472"/>
  <c r="BE661"/>
  <c r="BE748"/>
  <c r="BE771"/>
  <c r="BE823"/>
  <c r="BE854"/>
  <c r="BE863"/>
  <c r="BE884"/>
  <c r="BE897"/>
  <c r="BE1089"/>
  <c r="BE1139"/>
  <c r="BE1145"/>
  <c r="E131"/>
  <c r="BE144"/>
  <c r="BE222"/>
  <c r="BE359"/>
  <c r="BE609"/>
  <c r="BE848"/>
  <c r="BE865"/>
  <c r="BE880"/>
  <c r="BE883"/>
  <c r="BE913"/>
  <c r="BE931"/>
  <c r="BE951"/>
  <c r="BE991"/>
  <c r="BE251"/>
  <c r="BE332"/>
  <c r="BE366"/>
  <c r="BE464"/>
  <c r="BE537"/>
  <c r="BE597"/>
  <c r="BE602"/>
  <c r="BE629"/>
  <c r="BE639"/>
  <c r="BE759"/>
  <c r="BE805"/>
  <c r="BE887"/>
  <c r="BE899"/>
  <c r="BE997"/>
  <c i="2" r="J121"/>
  <c r="J98"/>
  <c i="3" r="BE224"/>
  <c r="BE253"/>
  <c r="BE331"/>
  <c r="BE382"/>
  <c r="BE404"/>
  <c r="BE429"/>
  <c r="BE523"/>
  <c r="BE605"/>
  <c r="BE620"/>
  <c r="BE631"/>
  <c r="BE681"/>
  <c r="BE795"/>
  <c r="BE864"/>
  <c r="BE876"/>
  <c r="BE881"/>
  <c r="BE907"/>
  <c r="BE973"/>
  <c r="BE985"/>
  <c r="BE861"/>
  <c r="BE919"/>
  <c r="BE978"/>
  <c r="BE983"/>
  <c r="BE999"/>
  <c r="BE154"/>
  <c r="BE180"/>
  <c r="BE190"/>
  <c r="BE197"/>
  <c r="BE204"/>
  <c r="BE225"/>
  <c r="BE274"/>
  <c r="BE323"/>
  <c r="BE328"/>
  <c r="BE333"/>
  <c r="BE357"/>
  <c r="BE392"/>
  <c r="BE466"/>
  <c r="BE481"/>
  <c r="BE499"/>
  <c r="BE618"/>
  <c r="BE644"/>
  <c r="BE657"/>
  <c r="BE697"/>
  <c r="BE731"/>
  <c r="BE743"/>
  <c r="BE752"/>
  <c r="BE845"/>
  <c r="BE851"/>
  <c r="BE877"/>
  <c r="BE908"/>
  <c r="BE943"/>
  <c r="BE950"/>
  <c r="BE175"/>
  <c r="BE209"/>
  <c r="BE325"/>
  <c r="BE330"/>
  <c r="BE350"/>
  <c r="BE431"/>
  <c r="BE447"/>
  <c r="BE474"/>
  <c r="BE532"/>
  <c r="BE576"/>
  <c r="BE584"/>
  <c r="BE595"/>
  <c r="BE655"/>
  <c r="BE691"/>
  <c r="BE767"/>
  <c r="BE791"/>
  <c r="BE799"/>
  <c r="BE821"/>
  <c r="BE850"/>
  <c r="BE867"/>
  <c r="BE984"/>
  <c r="BE202"/>
  <c r="BE396"/>
  <c r="BE521"/>
  <c r="BE534"/>
  <c r="BE566"/>
  <c r="BE689"/>
  <c r="BE737"/>
  <c r="BE750"/>
  <c r="BE793"/>
  <c r="BE920"/>
  <c r="BE961"/>
  <c r="BE976"/>
  <c i="2" r="J113"/>
  <c r="F116"/>
  <c i="1" r="AW95"/>
  <c r="BB95"/>
  <c i="2" r="BE127"/>
  <c i="1" r="BC95"/>
  <c i="2" r="E85"/>
  <c i="1" r="BA95"/>
  <c i="2" r="BE122"/>
  <c r="BE126"/>
  <c i="1" r="BD95"/>
  <c i="2" r="BE125"/>
  <c i="3" r="J34"/>
  <c i="1" r="AW96"/>
  <c i="4" r="J34"/>
  <c i="1" r="AW97"/>
  <c i="6" r="F35"/>
  <c i="1" r="BB99"/>
  <c i="7" r="F36"/>
  <c i="1" r="BC100"/>
  <c i="12" r="F36"/>
  <c i="1" r="BC105"/>
  <c i="14" r="J34"/>
  <c i="1" r="AW107"/>
  <c i="5" r="F34"/>
  <c i="1" r="BA98"/>
  <c i="7" r="F34"/>
  <c i="1" r="BA100"/>
  <c i="9" r="J34"/>
  <c i="1" r="AW102"/>
  <c i="10" r="J34"/>
  <c i="1" r="AW103"/>
  <c i="11" r="F36"/>
  <c i="1" r="BC104"/>
  <c i="13" r="J34"/>
  <c i="1" r="AW106"/>
  <c i="14" r="F36"/>
  <c i="1" r="BC107"/>
  <c i="3" r="F35"/>
  <c i="1" r="BB96"/>
  <c i="4" r="F36"/>
  <c i="1" r="BC97"/>
  <c i="5" r="J34"/>
  <c i="1" r="AW98"/>
  <c i="6" r="F37"/>
  <c i="1" r="BD99"/>
  <c i="9" r="F35"/>
  <c i="1" r="BB102"/>
  <c i="10" r="F36"/>
  <c i="1" r="BC103"/>
  <c i="11" r="F35"/>
  <c i="1" r="BB104"/>
  <c i="13" r="F37"/>
  <c i="1" r="BD106"/>
  <c i="4" r="F37"/>
  <c i="1" r="BD97"/>
  <c i="6" r="F36"/>
  <c i="1" r="BC99"/>
  <c i="8" r="F36"/>
  <c i="1" r="BC101"/>
  <c i="8" r="F35"/>
  <c i="1" r="BB101"/>
  <c i="11" r="F34"/>
  <c i="1" r="BA104"/>
  <c i="12" r="J34"/>
  <c i="1" r="AW105"/>
  <c i="14" r="F35"/>
  <c i="1" r="BB107"/>
  <c i="2" r="J30"/>
  <c i="5" r="F35"/>
  <c i="1" r="BB98"/>
  <c i="6" r="J34"/>
  <c i="1" r="AW99"/>
  <c i="7" r="F37"/>
  <c i="1" r="BD100"/>
  <c i="12" r="F35"/>
  <c i="1" r="BB105"/>
  <c i="13" r="F35"/>
  <c i="1" r="BB106"/>
  <c i="3" r="F37"/>
  <c i="1" r="BD96"/>
  <c i="4" r="F34"/>
  <c i="1" r="BA97"/>
  <c i="5" r="F36"/>
  <c i="1" r="BC98"/>
  <c i="7" r="F35"/>
  <c i="1" r="BB100"/>
  <c i="8" r="F34"/>
  <c i="1" r="BA101"/>
  <c i="9" r="F34"/>
  <c i="1" r="BA102"/>
  <c i="9" r="F37"/>
  <c i="1" r="BD102"/>
  <c i="10" r="F35"/>
  <c i="1" r="BB103"/>
  <c i="11" r="F37"/>
  <c i="1" r="BD104"/>
  <c i="12" r="F37"/>
  <c i="1" r="BD105"/>
  <c i="14" r="F34"/>
  <c i="1" r="BA107"/>
  <c i="5" r="F37"/>
  <c i="1" r="BD98"/>
  <c i="7" r="J34"/>
  <c i="1" r="AW100"/>
  <c i="9" r="F36"/>
  <c i="1" r="BC102"/>
  <c i="10" r="F34"/>
  <c i="1" r="BA103"/>
  <c i="11" r="J34"/>
  <c i="1" r="AW104"/>
  <c i="13" r="F34"/>
  <c i="1" r="BA106"/>
  <c i="14" r="F37"/>
  <c i="1" r="BD107"/>
  <c i="3" r="F36"/>
  <c i="1" r="BC96"/>
  <c i="4" r="F35"/>
  <c i="1" r="BB97"/>
  <c i="6" r="F34"/>
  <c i="1" r="BA99"/>
  <c i="8" r="J34"/>
  <c i="1" r="AW101"/>
  <c i="8" r="F37"/>
  <c i="1" r="BD101"/>
  <c i="10" r="F37"/>
  <c i="1" r="BD103"/>
  <c i="12" r="F34"/>
  <c i="1" r="BA105"/>
  <c i="13" r="F36"/>
  <c i="1" r="BC106"/>
  <c i="3" r="F34"/>
  <c i="1" r="BA96"/>
  <c i="14" l="1" r="T121"/>
  <c r="T120"/>
  <c i="3" r="P142"/>
  <c i="14" r="P121"/>
  <c r="P120"/>
  <c i="1" r="AU107"/>
  <c i="14" r="R121"/>
  <c r="R120"/>
  <c i="3" r="T142"/>
  <c r="T141"/>
  <c i="12" r="BK122"/>
  <c r="J122"/>
  <c r="J97"/>
  <c i="6" r="T141"/>
  <c r="T124"/>
  <c r="R141"/>
  <c r="R124"/>
  <c i="4" r="BK123"/>
  <c r="BK122"/>
  <c r="J122"/>
  <c i="3" r="R610"/>
  <c i="7" r="T126"/>
  <c i="11" r="T123"/>
  <c r="T122"/>
  <c i="4" r="R123"/>
  <c r="R122"/>
  <c r="P123"/>
  <c r="P122"/>
  <c i="1" r="AU97"/>
  <c i="7" r="R126"/>
  <c i="3" r="P610"/>
  <c i="5" r="R120"/>
  <c r="R119"/>
  <c i="7" r="P133"/>
  <c r="P126"/>
  <c i="1" r="AU100"/>
  <c i="3" r="R142"/>
  <c r="R141"/>
  <c i="6" r="P141"/>
  <c r="P124"/>
  <c i="1" r="AU99"/>
  <c i="11" r="P123"/>
  <c r="P122"/>
  <c i="1" r="AU104"/>
  <c i="13" r="R121"/>
  <c r="R120"/>
  <c i="14" r="BK121"/>
  <c r="J121"/>
  <c r="J97"/>
  <c i="13" r="BK120"/>
  <c r="J120"/>
  <c i="11" r="BK122"/>
  <c r="J122"/>
  <c i="10" r="BK119"/>
  <c r="J119"/>
  <c i="8" r="BK118"/>
  <c r="J118"/>
  <c r="J96"/>
  <c i="7" r="BK126"/>
  <c r="J126"/>
  <c r="J96"/>
  <c i="6" r="J125"/>
  <c r="J97"/>
  <c i="3" r="BK141"/>
  <c r="J141"/>
  <c r="J142"/>
  <c r="J97"/>
  <c i="1" r="AG95"/>
  <c i="2" r="F33"/>
  <c i="1" r="AZ95"/>
  <c i="6" r="F33"/>
  <c i="1" r="AZ99"/>
  <c i="12" r="J33"/>
  <c i="1" r="AV105"/>
  <c r="AT105"/>
  <c i="4" r="J33"/>
  <c i="1" r="AV97"/>
  <c r="AT97"/>
  <c i="9" r="J33"/>
  <c i="1" r="AV102"/>
  <c r="AT102"/>
  <c i="9" r="F33"/>
  <c i="1" r="AZ102"/>
  <c i="10" r="F33"/>
  <c i="1" r="AZ103"/>
  <c r="BA94"/>
  <c r="W30"/>
  <c i="3" r="J33"/>
  <c i="1" r="AV96"/>
  <c r="AT96"/>
  <c i="4" r="J30"/>
  <c i="1" r="AG97"/>
  <c i="4" r="F33"/>
  <c i="1" r="AZ97"/>
  <c i="8" r="J33"/>
  <c i="1" r="AV101"/>
  <c r="AT101"/>
  <c i="10" r="J30"/>
  <c i="1" r="AG103"/>
  <c i="11" r="J30"/>
  <c i="1" r="AG104"/>
  <c i="13" r="F33"/>
  <c i="1" r="AZ106"/>
  <c i="2" r="J33"/>
  <c i="1" r="AV95"/>
  <c r="AT95"/>
  <c r="AN95"/>
  <c i="6" r="J33"/>
  <c i="1" r="AV99"/>
  <c r="AT99"/>
  <c i="11" r="J33"/>
  <c i="1" r="AV104"/>
  <c r="AT104"/>
  <c i="3" r="J30"/>
  <c i="1" r="AG96"/>
  <c i="5" r="F33"/>
  <c i="1" r="AZ98"/>
  <c i="13" r="J30"/>
  <c i="1" r="AG106"/>
  <c r="BC94"/>
  <c r="W32"/>
  <c i="3" r="F33"/>
  <c i="1" r="AZ96"/>
  <c i="5" r="J33"/>
  <c i="1" r="AV98"/>
  <c r="AT98"/>
  <c r="BB94"/>
  <c r="W31"/>
  <c i="5" r="J30"/>
  <c i="1" r="AG98"/>
  <c i="6" r="J30"/>
  <c i="1" r="AG99"/>
  <c i="7" r="J33"/>
  <c i="1" r="AV100"/>
  <c r="AT100"/>
  <c i="13" r="J33"/>
  <c i="1" r="AV106"/>
  <c r="AT106"/>
  <c i="7" r="F33"/>
  <c i="1" r="AZ100"/>
  <c i="14" r="J33"/>
  <c i="1" r="AV107"/>
  <c r="AT107"/>
  <c i="8" r="F33"/>
  <c i="1" r="AZ101"/>
  <c i="10" r="J33"/>
  <c i="1" r="AV103"/>
  <c r="AT103"/>
  <c i="14" r="F33"/>
  <c i="1" r="AZ107"/>
  <c i="9" r="J30"/>
  <c i="1" r="AG102"/>
  <c i="11" r="F33"/>
  <c i="1" r="AZ104"/>
  <c i="12" r="F33"/>
  <c i="1" r="AZ105"/>
  <c r="BD94"/>
  <c r="W33"/>
  <c i="3" l="1" r="P141"/>
  <c i="1" r="AU96"/>
  <c i="12" r="BK121"/>
  <c r="J121"/>
  <c i="14" r="BK120"/>
  <c r="J120"/>
  <c r="J96"/>
  <c i="4" r="J123"/>
  <c r="J97"/>
  <c r="J96"/>
  <c i="1" r="AN106"/>
  <c i="13" r="J96"/>
  <c r="J39"/>
  <c i="1" r="AN104"/>
  <c i="11" r="J96"/>
  <c i="1" r="AN103"/>
  <c i="10" r="J96"/>
  <c i="11" r="J39"/>
  <c i="1" r="AN102"/>
  <c i="10" r="J39"/>
  <c i="9" r="J39"/>
  <c i="1" r="AN99"/>
  <c r="AN98"/>
  <c i="6" r="J39"/>
  <c i="5" r="J39"/>
  <c i="1" r="AN96"/>
  <c i="3" r="J96"/>
  <c i="4" r="J39"/>
  <c i="3" r="J39"/>
  <c i="2" r="J39"/>
  <c i="1" r="AN97"/>
  <c i="12" r="J30"/>
  <c i="1" r="AG105"/>
  <c r="AZ94"/>
  <c r="W29"/>
  <c r="AU94"/>
  <c r="AW94"/>
  <c r="AK30"/>
  <c i="8" r="J30"/>
  <c i="1" r="AG101"/>
  <c r="AN101"/>
  <c i="7" r="J30"/>
  <c i="1" r="AG100"/>
  <c r="AN100"/>
  <c r="AX94"/>
  <c r="AY94"/>
  <c i="12" l="1" r="J39"/>
  <c r="J96"/>
  <c i="8" r="J39"/>
  <c i="7" r="J39"/>
  <c i="1" r="AN105"/>
  <c i="14" r="J30"/>
  <c i="1" r="AG107"/>
  <c r="AG94"/>
  <c r="AK26"/>
  <c r="AV94"/>
  <c r="AK29"/>
  <c r="AK35"/>
  <c i="14" l="1" r="J39"/>
  <c i="1" r="AN10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<sst xmlns="http://schemas.openxmlformats.org/spreadsheetml/2006/main">
  <si>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</si>
  <si>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</si>
  <si>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</si>
  <si>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</si>
  <si>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</si>
  <si>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{26196458-1395-4eec-9a5d-327718051e01}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</si>
  <si>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</si>
  <si>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</si>
  <si>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</si>
  <si>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</si>
  <si>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</si>
  <si>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</si>
  <si>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</si>
  <si>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</si>
  <si>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</si>
  <si>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</si>
  <si>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</si>
  <si>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STÁVAJÍÍCÍ GARÁŽE PRO POŽÁRNÍ TECHNIKU NA POŽÁRNÍ ZBROJNICI</t>
  </si>
  <si>
    <t>KSO:</t>
  </si>
  <si>
    <t>CC-CZ:</t>
  </si>
  <si>
    <t>Místo:</t>
  </si>
  <si>
    <t xml:space="preserve">DOLNÍ  BRUSNICE</t>
  </si>
  <si>
    <t>Datum:</t>
  </si>
  <si>
    <t>10. 4. 2024</t>
  </si>
  <si>
    <t>Zadavatel:</t>
  </si>
  <si>
    <t>IČ:</t>
  </si>
  <si>
    <t>OBEC DOLNÍ BRUSNICE</t>
  </si>
  <si>
    <t>DIČ:</t>
  </si>
  <si>
    <t>Uchazeč:</t>
  </si>
  <si>
    <t>Vyplň údaj</t>
  </si>
  <si>
    <t>Projektant:</t>
  </si>
  <si>
    <t>ING. JAN KÁBRT, DVŮR KRÁLOVÉ NAD LABEM</t>
  </si>
  <si>
    <t>True</t>
  </si>
  <si>
    <t>Zpracovatel:</t>
  </si>
  <si>
    <t>ING. LUBOŠ KASPER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</si>
  <si>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</si>
  <si>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</si>
  <si>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</si>
  <si>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</si>
  <si>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</si>
  <si>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</si>
  <si>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</si>
  <si>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</si>
  <si>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</si>
  <si>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</si>
  <si>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</si>
  <si>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</si>
  <si>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</si>
  <si>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</si>
  <si>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</si>
  <si>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</si>
  <si>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</si>
  <si>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</si>
  <si>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</si>
  <si>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</si>
  <si>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</si>
  <si>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</si>
  <si>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</si>
  <si>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</si>
  <si>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</si>
  <si>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</si>
  <si>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</si>
  <si>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</si>
  <si>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</si>
  <si>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</si>
  <si>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</si>
  <si>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</si>
  <si>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</si>
  <si>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</si>
  <si>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</si>
  <si>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</si>
  <si>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</si>
  <si>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</si>
  <si>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</si>
  <si>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</si>
  <si>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</si>
  <si>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</si>
  <si>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</si>
  <si>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</si>
  <si>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</si>
  <si>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</si>
  <si>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01.0</t>
  </si>
  <si>
    <t>ODSTRAŇOVANÉ KONSTRUKCE</t>
  </si>
  <si>
    <t>STA</t>
  </si>
  <si>
    <t>1</t>
  </si>
  <si>
    <t>{abcd1805-0453-4404-8868-9d32d9b7817a}</t>
  </si>
  <si>
    <t>2</t>
  </si>
  <si>
    <t>SO 01.1</t>
  </si>
  <si>
    <t>POŽÁRNÍ ZBROJNICE - STAVEBNÍ ČÁST</t>
  </si>
  <si>
    <t>{2703f223-5173-457f-8ba2-f3e94ab0bd1b}</t>
  </si>
  <si>
    <t>SO 01.2</t>
  </si>
  <si>
    <t>ZPEVNĚNÉ PLOCHY</t>
  </si>
  <si>
    <t>{ff20aa0c-7c51-485d-ab9b-e499497890c0}</t>
  </si>
  <si>
    <t>SO 01.3</t>
  </si>
  <si>
    <t>ELEKTROINSTALACE</t>
  </si>
  <si>
    <t>{88aeaaa1-9f71-4d69-9e20-74a324e09bfe}</t>
  </si>
  <si>
    <t>SO 01.4</t>
  </si>
  <si>
    <t>ZDRAVOTNĚ TECHNICKÉ INSTALACE</t>
  </si>
  <si>
    <t>{88b0501c-cf66-481b-bfce-e93cb61afede}</t>
  </si>
  <si>
    <t>SO 01.5</t>
  </si>
  <si>
    <t>ÚSTŘEDNÍ VYTÁPĚNÍ</t>
  </si>
  <si>
    <t>{f90f1c29-63e7-4c63-9d44-27b096f45450}</t>
  </si>
  <si>
    <t>SO 01.6</t>
  </si>
  <si>
    <t>FOTOVOLTAICKÝ SYSTÉM</t>
  </si>
  <si>
    <t>{b59cebdd-f7f7-4fc8-a080-088a4c17a8e8}</t>
  </si>
  <si>
    <t>SO 02</t>
  </si>
  <si>
    <t>VĚŽ</t>
  </si>
  <si>
    <t>{79011d7a-a677-4b78-af1f-ffeb43120ea6}</t>
  </si>
  <si>
    <t>SO 03</t>
  </si>
  <si>
    <t>OPĚRNÁ ZEĎ</t>
  </si>
  <si>
    <t>{5144a94b-d013-46dd-871e-db1056493764}</t>
  </si>
  <si>
    <t>IO 01</t>
  </si>
  <si>
    <t>VENKOVNÍ KANALIZACE</t>
  </si>
  <si>
    <t>{9444873a-16bb-42e3-827b-9d59625c8d46}</t>
  </si>
  <si>
    <t>IO 02</t>
  </si>
  <si>
    <t>VENKOVNÍ VODOVOD</t>
  </si>
  <si>
    <t>{c939d93c-8d2f-435f-bc7b-ad7934fb66e5}</t>
  </si>
  <si>
    <t>IO 03</t>
  </si>
  <si>
    <t>VENKOVNÍ VEDENÍ NN</t>
  </si>
  <si>
    <t>{eabbc7d6-384d-4eb8-820f-9ed0bd2b9fd1}</t>
  </si>
  <si>
    <t>VRN</t>
  </si>
  <si>
    <t>VEDLEJŠÍ ROZPOČTOVÉ NÁKLADY</t>
  </si>
  <si>
    <t>{5944fec9-2619-4c81-8772-71596cb6f16f}</t>
  </si>
  <si>
    <t>KRYCÍ LIST SOUPISU PRACÍ</t>
  </si>
  <si>
    <t>Objekt:</t>
  </si>
  <si>
    <t>SO 01.0 - ODSTRAŇOVANÉ KONSTRUKCE</t>
  </si>
  <si>
    <t>DOLNÍ BRUSNICE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</si>
  <si>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</si>
  <si>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</si>
  <si>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</si>
  <si>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</si>
  <si>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</si>
  <si>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</si>
  <si>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</si>
  <si>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</si>
  <si>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</si>
  <si>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</si>
  <si>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</si>
  <si>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</si>
  <si>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</si>
  <si>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</si>
  <si>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</si>
  <si>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</si>
  <si>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</si>
  <si>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</si>
  <si>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</si>
  <si>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</si>
  <si>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</si>
  <si>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</si>
  <si>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</si>
  <si>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</si>
  <si>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</si>
  <si>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</si>
  <si>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</si>
  <si>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981011412</t>
  </si>
  <si>
    <t>Demolice budov zděných na MC nebo z betonu podíl konstrukcí přes 10 do 15 % postupným rozebíráním</t>
  </si>
  <si>
    <t>m3</t>
  </si>
  <si>
    <t>4</t>
  </si>
  <si>
    <t>855114394</t>
  </si>
  <si>
    <t>VV</t>
  </si>
  <si>
    <t>49*(3,2+2,5)*0,5</t>
  </si>
  <si>
    <t>997</t>
  </si>
  <si>
    <t>Přesun sutě</t>
  </si>
  <si>
    <t>997006005</t>
  </si>
  <si>
    <t>Drcení stavebního odpadu ze zdiva z cihel a kamene s dopravou do 100 m a naložením</t>
  </si>
  <si>
    <t>t</t>
  </si>
  <si>
    <t>1783600416</t>
  </si>
  <si>
    <t>3</t>
  </si>
  <si>
    <t>997006511</t>
  </si>
  <si>
    <t>Vodorovná doprava suti s naložením a složením na skládku do 100 m</t>
  </si>
  <si>
    <t>-2110824434</t>
  </si>
  <si>
    <t>997006551</t>
  </si>
  <si>
    <t>Hrubé urovnání suti na skládce bez zhutnění</t>
  </si>
  <si>
    <t>-760363909</t>
  </si>
  <si>
    <t>DESKA</t>
  </si>
  <si>
    <t>36,374</t>
  </si>
  <si>
    <t>Fasáda</t>
  </si>
  <si>
    <t>FASÁDA</t>
  </si>
  <si>
    <t>189,825</t>
  </si>
  <si>
    <t>MALBA</t>
  </si>
  <si>
    <t>753,611</t>
  </si>
  <si>
    <t>MARMOLIT</t>
  </si>
  <si>
    <t>36,624</t>
  </si>
  <si>
    <t>OBKLAD</t>
  </si>
  <si>
    <t>72,223</t>
  </si>
  <si>
    <t>OMÍTKA</t>
  </si>
  <si>
    <t>323,175</t>
  </si>
  <si>
    <t>P1</t>
  </si>
  <si>
    <t>120,21</t>
  </si>
  <si>
    <t>SO 01.1 - POŽÁRNÍ ZBROJNICE - STAVEBNÍ ČÁST</t>
  </si>
  <si>
    <t>P2</t>
  </si>
  <si>
    <t>43,39</t>
  </si>
  <si>
    <t>P3</t>
  </si>
  <si>
    <t>9,72</t>
  </si>
  <si>
    <t>P4</t>
  </si>
  <si>
    <t>30,72</t>
  </si>
  <si>
    <t>P5</t>
  </si>
  <si>
    <t>P7</t>
  </si>
  <si>
    <t>24,99</t>
  </si>
  <si>
    <t>PALUBKY</t>
  </si>
  <si>
    <t>55,94</t>
  </si>
  <si>
    <t>ROHY</t>
  </si>
  <si>
    <t>EOHY</t>
  </si>
  <si>
    <t>65,6</t>
  </si>
  <si>
    <t>SOKL</t>
  </si>
  <si>
    <t>126,225</t>
  </si>
  <si>
    <t>STŘECHA</t>
  </si>
  <si>
    <t>319,468</t>
  </si>
  <si>
    <t>SVIIZ</t>
  </si>
  <si>
    <t>SVISLÁ IZOLACE</t>
  </si>
  <si>
    <t>86,5</t>
  </si>
  <si>
    <t>TZB</t>
  </si>
  <si>
    <t>261,618</t>
  </si>
  <si>
    <t>UKONČUJÍCÍ</t>
  </si>
  <si>
    <t>84,45</t>
  </si>
  <si>
    <t>VODIZOL</t>
  </si>
  <si>
    <t>224,12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</si>
  <si>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</si>
  <si>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</si>
  <si>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</si>
  <si>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</si>
  <si>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</si>
  <si>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</si>
  <si>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</si>
  <si>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</si>
  <si>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</si>
  <si>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</si>
  <si>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</si>
  <si>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</si>
  <si>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</si>
  <si>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</si>
  <si>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</si>
  <si>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</si>
  <si>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</si>
  <si>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</si>
  <si>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</si>
  <si>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</si>
  <si>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</si>
  <si>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</si>
  <si>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</si>
  <si>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Zemní práce</t>
  </si>
  <si>
    <t>121151123</t>
  </si>
  <si>
    <t>Sejmutí ornice plochy přes 500 m2 tl vrstvy do 200 mm strojně</t>
  </si>
  <si>
    <t>m2</t>
  </si>
  <si>
    <t>-407061327</t>
  </si>
  <si>
    <t>((6,5+10)*0,5+1,8+4,5)*(6+2+27,95+5+10)</t>
  </si>
  <si>
    <t>122151104</t>
  </si>
  <si>
    <t>Odkopávky a prokopávky nezapažené v hornině třídy těžitelnosti I skupiny 1 a 2 objem do 500 m3 strojně</t>
  </si>
  <si>
    <t>333079411</t>
  </si>
  <si>
    <t>7*16,55*(1,41-0,75-0,2)</t>
  </si>
  <si>
    <t>7*(6,75+5+1)*(0,5-0,2)</t>
  </si>
  <si>
    <t>3,5*(16,55+6,75+5+1)*(0+2,2)*0,5</t>
  </si>
  <si>
    <t>(2,5+3)*0,5*(16,55+6,75+5+1)*1,5</t>
  </si>
  <si>
    <t>ODKOPÁVKA</t>
  </si>
  <si>
    <t>Součet</t>
  </si>
  <si>
    <t>131151100</t>
  </si>
  <si>
    <t>Hloubení jam nezapažených v hornině třídy těžitelnosti I skupiny 1 a 2 objem do 20 m3 strojně</t>
  </si>
  <si>
    <t>123688453</t>
  </si>
  <si>
    <t>JÁMA</t>
  </si>
  <si>
    <t>(0,4+1,4)*(3)*(2,1-1,51)"JÁMA VLEVO</t>
  </si>
  <si>
    <t>132151101</t>
  </si>
  <si>
    <t>Hloubení rýh nezapažených š do 800 mm v hornině třídy těžitelnosti I skupiny 1 a 2 objem do 20 m3 strojně</t>
  </si>
  <si>
    <t>-660633807</t>
  </si>
  <si>
    <t>16,55*0,5*(1,66-1,26)"HORNÍ PODÉLNÝ</t>
  </si>
  <si>
    <t>0,5*0,5*(1,66-0,51)</t>
  </si>
  <si>
    <t>10,25*0,5*(0,91-0,51)</t>
  </si>
  <si>
    <t>0,5*0,5*(2,16-0,66)"SPODNÍ PODÉLNÝ</t>
  </si>
  <si>
    <t>0,5*0,5*(2,16-1,28)</t>
  </si>
  <si>
    <t>(5,25+0,5)*0,5*(0,66-0,41)</t>
  </si>
  <si>
    <t>(0,5+1,25+4,5+0,5)*0,5*(1,16-0,41)</t>
  </si>
  <si>
    <t>"SVISLÉ ZLEVA</t>
  </si>
  <si>
    <t>(2,25-0,5)*0,5*(1,91-1,26)</t>
  </si>
  <si>
    <t>4,2*0,5*(1,91-1,41)</t>
  </si>
  <si>
    <t>0,6*0,5*(1,41-1,16)</t>
  </si>
  <si>
    <t>(6,99-0,7)*0,5*(1,91-1,41)</t>
  </si>
  <si>
    <t>0,6*0,5*(2,16-1,66)</t>
  </si>
  <si>
    <t>2,38*2,5*(1,16-0,51)</t>
  </si>
  <si>
    <t>2,75*0,5*(1,16-0,66)</t>
  </si>
  <si>
    <t>"!VNITŘNÍ LOMENÝ</t>
  </si>
  <si>
    <t>1,8*0,5*(1,91-1,26)</t>
  </si>
  <si>
    <t>(0,65+1,8+0,65)*0,5*(1,91-1,41)</t>
  </si>
  <si>
    <t>(0,5+2,6)*0,5*(1,91-1,26)</t>
  </si>
  <si>
    <t>PASY1</t>
  </si>
  <si>
    <t>5</t>
  </si>
  <si>
    <t>132151251</t>
  </si>
  <si>
    <t>Hloubení rýh nezapažených š do 2000 mm v hornině třídy těžitelnosti I skupiny 1 a 2 objem do 20 m3 strojně</t>
  </si>
  <si>
    <t>-2058889279</t>
  </si>
  <si>
    <t>"PŘEDNÍ PAS</t>
  </si>
  <si>
    <t>16*1,19*(2,16-1,66)</t>
  </si>
  <si>
    <t>(5,15+0,6)*0,95*(1,16-0,26)"VPRAVO POD OZ</t>
  </si>
  <si>
    <t>PASY2</t>
  </si>
  <si>
    <t>6</t>
  </si>
  <si>
    <t>162251102</t>
  </si>
  <si>
    <t>Vodorovné přemístění přes 20 do 50 m výkopku/sypaniny z horniny třídy těžitelnosti I skupiny 1 až 3</t>
  </si>
  <si>
    <t>74569058</t>
  </si>
  <si>
    <t>188,469 "ZÁSYPY</t>
  </si>
  <si>
    <t>7</t>
  </si>
  <si>
    <t>162751117</t>
  </si>
  <si>
    <t>Vodorovné přemístění přes 9 000 do 10000 m výkopku/sypaniny z horniny třídy těžitelnosti I skupiny 1 až 3</t>
  </si>
  <si>
    <t>-1812514965</t>
  </si>
  <si>
    <t>313,734"ODKOPÁVKA</t>
  </si>
  <si>
    <t>3,186"JÁMA</t>
  </si>
  <si>
    <t>19.834+14,436</t>
  </si>
  <si>
    <t>-188,469 "ZPĚTNÝ ZÁSYP</t>
  </si>
  <si>
    <t>8</t>
  </si>
  <si>
    <t>167151111</t>
  </si>
  <si>
    <t>Nakládání výkopku z hornin třídy těžitelnosti I skupiny 1 až 3 přes 100 m3</t>
  </si>
  <si>
    <t>-848126510</t>
  </si>
  <si>
    <t>188,469 "ZPĚTNÁÝ ZÁSYP</t>
  </si>
  <si>
    <t>171152501</t>
  </si>
  <si>
    <t>Zhutnění podloží z hornin soudržných nebo nesoudržných pod násypy</t>
  </si>
  <si>
    <t>1081073966</t>
  </si>
  <si>
    <t>(1+27,97+1)*(1+8,41+1)</t>
  </si>
  <si>
    <t>1,5*1,2"VĚŽ</t>
  </si>
  <si>
    <t>(5,11+2)*0,95"OZ</t>
  </si>
  <si>
    <t>10</t>
  </si>
  <si>
    <t>171201231</t>
  </si>
  <si>
    <t>Poplatek za uložení zeminy a kamení na recyklační skládce (skládkovné) kód odpadu 17 05 04</t>
  </si>
  <si>
    <t>-648379757</t>
  </si>
  <si>
    <t>162,721*1,7 "PŘEBYTEČNÁ ZEMINA</t>
  </si>
  <si>
    <t>11</t>
  </si>
  <si>
    <t>171251201</t>
  </si>
  <si>
    <t>Uložení sypaniny na skládky nebo meziskládky</t>
  </si>
  <si>
    <t>1289483054</t>
  </si>
  <si>
    <t>174151101</t>
  </si>
  <si>
    <t>Zásyp jam, šachet rýh nebo kolem objektů sypaninou se zhutněním</t>
  </si>
  <si>
    <t>1718458010</t>
  </si>
  <si>
    <t>"ZÁSYP ZA OBJEKTEM A OPĚRNOU ZDÍ</t>
  </si>
  <si>
    <t>(0,7+3)*0,5*2,5*(4+32,75+4)</t>
  </si>
  <si>
    <t>13</t>
  </si>
  <si>
    <t>180405111</t>
  </si>
  <si>
    <t>Založení trávníku ve vegetačních prefabrikátech výsevem semene v rovině a ve svahu do 1:5</t>
  </si>
  <si>
    <t>1890064383</t>
  </si>
  <si>
    <t>40*4</t>
  </si>
  <si>
    <t>14</t>
  </si>
  <si>
    <t>M</t>
  </si>
  <si>
    <t>00572474</t>
  </si>
  <si>
    <t>osivo směs travní krajinná-svahová</t>
  </si>
  <si>
    <t>kg</t>
  </si>
  <si>
    <t>366569887</t>
  </si>
  <si>
    <t>160*0,02 "Přepočtené koeficientem množství</t>
  </si>
  <si>
    <t>15</t>
  </si>
  <si>
    <t>181351003</t>
  </si>
  <si>
    <t>Rozprostření ornice tl vrstvy do 200 mm pl do 100 m2 v rovině nebo ve svahu do 1:5 strojně</t>
  </si>
  <si>
    <t>606826667</t>
  </si>
  <si>
    <t>Zakládání</t>
  </si>
  <si>
    <t>16</t>
  </si>
  <si>
    <t>212755214</t>
  </si>
  <si>
    <t>Trativody z drenážních trubek plastových flexibilních D 100 mm bez lože</t>
  </si>
  <si>
    <t>m</t>
  </si>
  <si>
    <t>1264825164</t>
  </si>
  <si>
    <t>17</t>
  </si>
  <si>
    <t>271922211</t>
  </si>
  <si>
    <t>Podsyp pod základové konstrukce se zhutněním z betonového recyklátu</t>
  </si>
  <si>
    <t>911799806</t>
  </si>
  <si>
    <t>(0,13+6,98+0,4)*(0,1+7,525+0,1)*0,2</t>
  </si>
  <si>
    <t>(0,1+6,95+0,15)*(0,4+6,89+0,13)*0,2</t>
  </si>
  <si>
    <t>(0,05+5,25+0,13)*(0,1+6,1+0,1)*0,2</t>
  </si>
  <si>
    <t>5,1*(0,1+2,75+2,39+0,1)*0,2</t>
  </si>
  <si>
    <t>18</t>
  </si>
  <si>
    <t>273321411</t>
  </si>
  <si>
    <t>Základové desky ze ŽB bez zvýšených nároků na prostředí tř. C 20/25</t>
  </si>
  <si>
    <t>-793668924</t>
  </si>
  <si>
    <t>2*(27,97-0,21-0,21)*0,2"ZEDÍLENÁ DESKA 200 MM</t>
  </si>
  <si>
    <t>15,4*(8,05-2)*0,15"DESKA TL 150 MM</t>
  </si>
  <si>
    <t>7*1,75*0,15</t>
  </si>
  <si>
    <t>(0,25+6,5+0,25+4,75+0,25)*5,3*0,15</t>
  </si>
  <si>
    <t>19</t>
  </si>
  <si>
    <t>273351121</t>
  </si>
  <si>
    <t>Zřízení bednění základových desek</t>
  </si>
  <si>
    <t>1032751034</t>
  </si>
  <si>
    <t>(27,97+8,42)*2*0,5</t>
  </si>
  <si>
    <t>20</t>
  </si>
  <si>
    <t>273351122</t>
  </si>
  <si>
    <t>Odstranění bednění základových desek</t>
  </si>
  <si>
    <t>-639985461</t>
  </si>
  <si>
    <t>273362021</t>
  </si>
  <si>
    <t>Výztuž základových desek svařovanými sítěmi Kari</t>
  </si>
  <si>
    <t>1602189169</t>
  </si>
  <si>
    <t>(2*(27,97-0,21-0,21)*2)*3,033*0,001*1,25"ZESÍLENÁ DESKA 200 MM</t>
  </si>
  <si>
    <t>(15,4*(8,05-2)*2)*3,033*0,001*1,25"DESKA TL 150 MM</t>
  </si>
  <si>
    <t>7*1,75*2*3,033*0,001*1,25</t>
  </si>
  <si>
    <t>(0,25+6,5+0,25+4,75+0,25)*2*5,3*3,033*0,001*1,25</t>
  </si>
  <si>
    <t>22</t>
  </si>
  <si>
    <t>274313711</t>
  </si>
  <si>
    <t>Základové pásy z betonu tř. C 20/25</t>
  </si>
  <si>
    <t>-1792066227</t>
  </si>
  <si>
    <t>"PODÉLNÉ</t>
  </si>
  <si>
    <t>(27,75+6,75+5)*0,5*0,5</t>
  </si>
  <si>
    <t>16*1,1*0,5</t>
  </si>
  <si>
    <t>"PŘÍČNÉ</t>
  </si>
  <si>
    <t>6,98*0,5*2</t>
  </si>
  <si>
    <t>6,1*0,5*0,5*2</t>
  </si>
  <si>
    <t>"VNITŘNÍ</t>
  </si>
  <si>
    <t>(2,35+1,8+2,6+2,04)*0,5*0,5</t>
  </si>
  <si>
    <t>"ZÁKLAD POD OZ</t>
  </si>
  <si>
    <t>(5,11+1)*0,95*(1,16-0,26)</t>
  </si>
  <si>
    <t>"DESKA</t>
  </si>
  <si>
    <t>(0,34+1,4)*3*(2,21-1,51)</t>
  </si>
  <si>
    <t>"2. STUPEŇ UVNITŘ TVÁRNIC</t>
  </si>
  <si>
    <t>0,8*0,8*0,5</t>
  </si>
  <si>
    <t>Mezisoučet</t>
  </si>
  <si>
    <t>"ZTRATNÉ 3,5% LITÍ DO ZEMĚ</t>
  </si>
  <si>
    <t>40,101*0,035</t>
  </si>
  <si>
    <t>23</t>
  </si>
  <si>
    <t>274351121</t>
  </si>
  <si>
    <t>Zřízení bednění základových pasů rovného</t>
  </si>
  <si>
    <t>-338442907</t>
  </si>
  <si>
    <t>40 "BEDNĚNÍ PASŮ V MÍSTĚ, KFDE NEBUDE SOUDRŽNÁ ZEMINA</t>
  </si>
  <si>
    <t>24</t>
  </si>
  <si>
    <t>274351122</t>
  </si>
  <si>
    <t>Odstranění bednění základových pasů rovného</t>
  </si>
  <si>
    <t>-1181951260</t>
  </si>
  <si>
    <t>25</t>
  </si>
  <si>
    <t>274353131</t>
  </si>
  <si>
    <t>Bednění kotevních otvorů v základových pásech průřezu přes 0,05 do 0,10 m2 hl do 1 m</t>
  </si>
  <si>
    <t>kus</t>
  </si>
  <si>
    <t>-1677374522</t>
  </si>
  <si>
    <t xml:space="preserve">3"PROSTUPY ZTI </t>
  </si>
  <si>
    <t>26</t>
  </si>
  <si>
    <t>279113143</t>
  </si>
  <si>
    <t>Základová zeď tl přes 200 do 250 mm z tvárnic ztraceného bednění včetně výplně z betonu tř. C 20/25</t>
  </si>
  <si>
    <t>777846116</t>
  </si>
  <si>
    <t>6*0,75</t>
  </si>
  <si>
    <t>27</t>
  </si>
  <si>
    <t>279113144</t>
  </si>
  <si>
    <t>Základová zeď tl přes 250 do 300 mm z tvárnic ztraceného bednění včetně výplně z betonu tř. C 20/25</t>
  </si>
  <si>
    <t>-1724721569</t>
  </si>
  <si>
    <t>"PODÉLNÝ HORNÍ</t>
  </si>
  <si>
    <t>27,75*0,5</t>
  </si>
  <si>
    <t>"PODÉLNÝ SPODNÍ</t>
  </si>
  <si>
    <t>(18+6,75+5+1,3+1,75)*0,5</t>
  </si>
  <si>
    <t>(5,7+0,1+2,25)*0,5*2</t>
  </si>
  <si>
    <t>(3,25+1,69+0,5+0,84)*0,5</t>
  </si>
  <si>
    <t>5,35*0,5</t>
  </si>
  <si>
    <t>(3+1,8+1,7+2,1)*0,5</t>
  </si>
  <si>
    <t>1,4*4*0,5"2. STUPEŇ PATKY</t>
  </si>
  <si>
    <t>28</t>
  </si>
  <si>
    <t>279361821</t>
  </si>
  <si>
    <t>Výztuž základových zdí nosných betonářskou ocelí 10 505</t>
  </si>
  <si>
    <t>1402738664</t>
  </si>
  <si>
    <t>(51,24+4,5)*0,005"5 KG/M2</t>
  </si>
  <si>
    <t>Svislé a kompletní konstrukce</t>
  </si>
  <si>
    <t>29</t>
  </si>
  <si>
    <t>311113143</t>
  </si>
  <si>
    <t>Nadzákladová zeď tl přes 200 do 250 mm z hladkých tvárnic ztraceného bednění včetně výplně z betonu tř. C 20/25</t>
  </si>
  <si>
    <t>-1864637963</t>
  </si>
  <si>
    <t>"ZADNÍ PODÉLNÁ</t>
  </si>
  <si>
    <t>(0,25+7,8+0,25+7,25+0,25)*(2,36+0,18+1,74+0,25)</t>
  </si>
  <si>
    <t>(11,5+0,25)*3,75</t>
  </si>
  <si>
    <t>"SPODNÍ PODÉLNÁ</t>
  </si>
  <si>
    <t>(0,25+7,8+0,25+7,25+0,25+1)*(0,25+2,6+0,6+0,9+0,2)</t>
  </si>
  <si>
    <t>(6,5+0,25+1)*(2,4+0,25+0,25+0,4+0,2)</t>
  </si>
  <si>
    <t>(4,75+0,25)*(3,75+1)</t>
  </si>
  <si>
    <t>"ŠTÍT ZÁPAD</t>
  </si>
  <si>
    <t>(0,25+7,55+0,25)*2,75</t>
  </si>
  <si>
    <t>(0,25+7,55+0,25)*(6,735-2,75)*0,5</t>
  </si>
  <si>
    <t>"TROJŮHELNÍK U 1. LOMU DOLE</t>
  </si>
  <si>
    <t>1*1,5*0,5</t>
  </si>
  <si>
    <t>"TROJÚHELNÍK 2Ů LOM SPODNÍ STĚNY</t>
  </si>
  <si>
    <t>1,75*(4,75-3,75)*0,5</t>
  </si>
  <si>
    <t>"ŠTÍT V</t>
  </si>
  <si>
    <t>(0,25+4,8+0,25)*3,75</t>
  </si>
  <si>
    <t>(0,25+4,8+0,25+3,5)*0,5*(4,75-3,75)</t>
  </si>
  <si>
    <t>3,25*1,5*0,5</t>
  </si>
  <si>
    <t>"ODOČET OTVORŮ</t>
  </si>
  <si>
    <t>-2,25*1,25*2-3,5*3,5-1,25*2,5-1*1*3-1*2,4-1,5*1,9*2-1,25*1,4*2-3,5*3,5"1.NP</t>
  </si>
  <si>
    <t>"OZ VPRAVO</t>
  </si>
  <si>
    <t>5*(1,7+0,25)</t>
  </si>
  <si>
    <t>30</t>
  </si>
  <si>
    <t>311271011.XLA</t>
  </si>
  <si>
    <t>Zdivo z tvárnic Ytong Statik Jumbo 250 tl zdiva 250 mm</t>
  </si>
  <si>
    <t>13901192</t>
  </si>
  <si>
    <t>"1.NP</t>
  </si>
  <si>
    <t>"1,02-1,081,03 1,05"7,5*2,4-1,1*2,15</t>
  </si>
  <si>
    <t>"1,08-1,04"(2,81+0,15)*2,4</t>
  </si>
  <si>
    <t>"OKOLO 1,04"(1,1+0,15+1,55+1,95+1,1)*2,75-0,7*1,97</t>
  </si>
  <si>
    <t>"1,01-1,04,09,07"6,55*3,75-1,2*2,1-1,1*2,15</t>
  </si>
  <si>
    <t xml:space="preserve">"2.NP </t>
  </si>
  <si>
    <t>"2,06-2,07,08"7,55*1,4+7,55*(2,345+0,36+1,15+0,3-1,3)*0,5-1,2*2,15</t>
  </si>
  <si>
    <t>"2,07-2,01" (2,5+0,1+0,275)*1,3+(2,5+0,1+0,275)*(4,9-3,65)*0,5</t>
  </si>
  <si>
    <t>"2,01-2,05" (1,7+0,2)*1,3+(1,7+0,2)*(1,5+0,6)*0,5</t>
  </si>
  <si>
    <t>(0,2+2,38)*2</t>
  </si>
  <si>
    <t xml:space="preserve">"ŠTÍT DO HALY"  6,4*(6,38-3,5)*0,5-1,1*1,25</t>
  </si>
  <si>
    <t>31</t>
  </si>
  <si>
    <t>311361821</t>
  </si>
  <si>
    <t>Výztuž nosných zdí betonářskou ocelí 10 505</t>
  </si>
  <si>
    <t>-631534922</t>
  </si>
  <si>
    <t>271,368*0,010"ODHAD 21 KG/M2</t>
  </si>
  <si>
    <t>32</t>
  </si>
  <si>
    <t>317141422</t>
  </si>
  <si>
    <t>Překlad plochý z pórobetonu š 125 mm dl přes 1200 do 1300 mm</t>
  </si>
  <si>
    <t>-1962097924</t>
  </si>
  <si>
    <t>"1.NP" 4</t>
  </si>
  <si>
    <t>"2.NP"2</t>
  </si>
  <si>
    <t>33</t>
  </si>
  <si>
    <t>317141422.XLA</t>
  </si>
  <si>
    <t>Překlad plochý Ytong PSF 125-1250 dl 1300 mm</t>
  </si>
  <si>
    <t>-1307056157</t>
  </si>
  <si>
    <t>2+2+2+2</t>
  </si>
  <si>
    <t>34</t>
  </si>
  <si>
    <t>317141442</t>
  </si>
  <si>
    <t>Překlad plochý z pórobetonu š 150 mm dl přes 1200 do 1300 mm</t>
  </si>
  <si>
    <t>1514647210</t>
  </si>
  <si>
    <t xml:space="preserve">"1.NP"  7</t>
  </si>
  <si>
    <t>35</t>
  </si>
  <si>
    <t>317141442.XLA</t>
  </si>
  <si>
    <t>Překlad plochý Ytong PSF 150-1250 dl 1300 mm</t>
  </si>
  <si>
    <t>240665173</t>
  </si>
  <si>
    <t>36</t>
  </si>
  <si>
    <t>317143441</t>
  </si>
  <si>
    <t>Překlad nosný z pórobetonu ve zdech tl 250 mm dl do 1300 mm</t>
  </si>
  <si>
    <t>1144855334</t>
  </si>
  <si>
    <t>3+1</t>
  </si>
  <si>
    <t>37</t>
  </si>
  <si>
    <t>317143442</t>
  </si>
  <si>
    <t>Překlad nosný z pórobetonu ve zdech tl 250 mm dl přes 1300 do 1500 mm</t>
  </si>
  <si>
    <t>-1394177574</t>
  </si>
  <si>
    <t>2+1</t>
  </si>
  <si>
    <t>38</t>
  </si>
  <si>
    <t>317143443</t>
  </si>
  <si>
    <t>Překlad nosný z pórobetonu ve zdech tl 250 mm dl přes 1500 do 1800 mm</t>
  </si>
  <si>
    <t>1005728166</t>
  </si>
  <si>
    <t>39</t>
  </si>
  <si>
    <t>317143445</t>
  </si>
  <si>
    <t>Překlad nosný z pórobetonu ve zdech tl 250 mm dl přes 2100 do 2400 mm</t>
  </si>
  <si>
    <t>-818580086</t>
  </si>
  <si>
    <t>40</t>
  </si>
  <si>
    <t>317143456r</t>
  </si>
  <si>
    <t>Překlad nosný z pórobetonu ve zdech tl 250 mm dl 4000 mm</t>
  </si>
  <si>
    <t>538894836</t>
  </si>
  <si>
    <t>41</t>
  </si>
  <si>
    <t>342272225</t>
  </si>
  <si>
    <t>Příčka z pórobetonových hladkých tvárnic na tenkovrstvou maltu tl 100 mm</t>
  </si>
  <si>
    <t>-1617386177</t>
  </si>
  <si>
    <t>"1,06"0,93*2,9</t>
  </si>
  <si>
    <t>42</t>
  </si>
  <si>
    <t>342272245</t>
  </si>
  <si>
    <t>Příčka z pórobetonových hladkých tvárnic na tenkovrstvou maltu tl 150 mm</t>
  </si>
  <si>
    <t>214931326</t>
  </si>
  <si>
    <t>"1,08-1,03"(1,45+0,1+1,84)*(0,75+2,15)-0,9*1,97</t>
  </si>
  <si>
    <t>"1,09-1,01"(2,2+0,16)*(0,75+2,15)-0,7*1,97</t>
  </si>
  <si>
    <t>"1,03-1,05,06,07"(2,73+1,31+0,85+2,55)*(0,75+2,15)-0,8*1,97*2</t>
  </si>
  <si>
    <t>"1,05-1,06"3,2*2,9-0,7*1,97</t>
  </si>
  <si>
    <t>"1,06-1,07"3,2*2,9-0,7*1,97</t>
  </si>
  <si>
    <t>"1,09"1,55*2,9</t>
  </si>
  <si>
    <t>43</t>
  </si>
  <si>
    <t>342291131</t>
  </si>
  <si>
    <t>Ukotvení příček k betonovým konstrukcím plochými kotvami</t>
  </si>
  <si>
    <t>-93146456</t>
  </si>
  <si>
    <t>"1.NP" 2,9*(3+4+8)</t>
  </si>
  <si>
    <t>"2.NP" 1,3*5</t>
  </si>
  <si>
    <t>Vodorovné konstrukce</t>
  </si>
  <si>
    <t>44</t>
  </si>
  <si>
    <t>411121125</t>
  </si>
  <si>
    <t>Montáž prefabrikovaných ŽB stropů ze stropních panelů š 1200 mm dl přes 3800 do 7000 mm</t>
  </si>
  <si>
    <t>1983485285</t>
  </si>
  <si>
    <t>5+1+2+1</t>
  </si>
  <si>
    <t>45</t>
  </si>
  <si>
    <t>59346860</t>
  </si>
  <si>
    <t>panel stropní předpjatý š 1190mm v 250mm, počet lan 4 + 0</t>
  </si>
  <si>
    <t>-1099389337</t>
  </si>
  <si>
    <t>8*7,85+7,85+2*6,5+4,8</t>
  </si>
  <si>
    <t>46</t>
  </si>
  <si>
    <t>413941121</t>
  </si>
  <si>
    <t>Osazování ocelových válcovaných nosníků stropů I, IE, U, UE nebo L do č.12 nebo výšky do 120 mm</t>
  </si>
  <si>
    <t>-864276397</t>
  </si>
  <si>
    <t>"POZICE 8- SLOUPKY PODPORY VAZNICE 80/80/3 2 KS - U POZICE 11 1 KS</t>
  </si>
  <si>
    <t>1,5*2*7,07*0,001</t>
  </si>
  <si>
    <t>2,7*7,07*0,001</t>
  </si>
  <si>
    <t>47</t>
  </si>
  <si>
    <t>14550266</t>
  </si>
  <si>
    <t>profil ocelový svařovaný jakost S235 průřez čtvercový 80x80x3mm</t>
  </si>
  <si>
    <t>-21627590</t>
  </si>
  <si>
    <t>0,04*1,08 "Přepočtené koeficientem množství</t>
  </si>
  <si>
    <t>48</t>
  </si>
  <si>
    <t>413941125</t>
  </si>
  <si>
    <t>Osazování ocelových válcovaných nosníků stropů I, IE, U, UE nebo L č. 24 a výše nebo výšky přes 220 mm</t>
  </si>
  <si>
    <t>-1182905965</t>
  </si>
  <si>
    <t>8,05*54,2*0,001"POZICE 9 VAZNÝ TRÁM i 300</t>
  </si>
  <si>
    <t>5*36,2*0,001"POZICE 11 SKRYTÝ PRŮVLAK</t>
  </si>
  <si>
    <t>49</t>
  </si>
  <si>
    <t>13010732</t>
  </si>
  <si>
    <t>ocel profilová jakost S235JR (11 375) průřez I (IPN) 300</t>
  </si>
  <si>
    <t>-1726300212</t>
  </si>
  <si>
    <t>0,436*1,08 "Přepočtené koeficientem množství</t>
  </si>
  <si>
    <t>50</t>
  </si>
  <si>
    <t>13010726</t>
  </si>
  <si>
    <t>ocel profilová jakost S235JR (11 375) průřez I (IPN) 240</t>
  </si>
  <si>
    <t>145851833</t>
  </si>
  <si>
    <t>0,181*1,08 "Přepočtené koeficientem množství</t>
  </si>
  <si>
    <t>51</t>
  </si>
  <si>
    <t>417272111.XLA</t>
  </si>
  <si>
    <t>Obezdívka věnce věncovkou YTONG v 250 mm včetně polystyrenu tl 75 mm</t>
  </si>
  <si>
    <t>-728294845</t>
  </si>
  <si>
    <t>52</t>
  </si>
  <si>
    <t>417321414</t>
  </si>
  <si>
    <t>Ztužující pásy a věnce ze ŽB tř. C 20/25</t>
  </si>
  <si>
    <t>866930268</t>
  </si>
  <si>
    <t>"MIMO PANELOVÝ STROP</t>
  </si>
  <si>
    <t>(4,2*2+7,55+0,5)*0,2*0,25</t>
  </si>
  <si>
    <t>((11,9+0,5)*2+6,55+0,5)*0,2*0,25</t>
  </si>
  <si>
    <t>"OKOLO PANELŮ</t>
  </si>
  <si>
    <t>7,6*0,2*0,25*2</t>
  </si>
  <si>
    <t>"ZÁLIVKA PANELŮ</t>
  </si>
  <si>
    <t>0,5</t>
  </si>
  <si>
    <t>"nad vnitřními zdmi ytong" 50*0,25*0,25</t>
  </si>
  <si>
    <t>53</t>
  </si>
  <si>
    <t>417351115</t>
  </si>
  <si>
    <t>Zřízení bednění ztužujících věnců</t>
  </si>
  <si>
    <t>-221077277</t>
  </si>
  <si>
    <t>7,6*0,5*2</t>
  </si>
  <si>
    <t>54</t>
  </si>
  <si>
    <t>417351116</t>
  </si>
  <si>
    <t>Odstranění bednění ztužujících věnců</t>
  </si>
  <si>
    <t>137238881</t>
  </si>
  <si>
    <t>55</t>
  </si>
  <si>
    <t>417351512</t>
  </si>
  <si>
    <t>Ztracené bednění věnců z betonových U-profilů pro zdivo tl 250 mm</t>
  </si>
  <si>
    <t>56711628</t>
  </si>
  <si>
    <t>"MIMO KERAMICKÝ STROP</t>
  </si>
  <si>
    <t>4,2*2+7,55+0,5</t>
  </si>
  <si>
    <t>(11,9+0,5)*2+6,55+0,5</t>
  </si>
  <si>
    <t>56</t>
  </si>
  <si>
    <t>417361821</t>
  </si>
  <si>
    <t>Výztuž ztužujících pásů a věnců betonářskou ocelí 10 505</t>
  </si>
  <si>
    <t>-788984380</t>
  </si>
  <si>
    <t>3,676*0,04"40 KG/M3</t>
  </si>
  <si>
    <t>"nad vnitřníma zdma" 50*0,25*0,25*0,04</t>
  </si>
  <si>
    <t>57</t>
  </si>
  <si>
    <t>431123901</t>
  </si>
  <si>
    <t>Montáž podestových panelů s nesvařovanými spoji hmotnosti do 2 t budova v do 18 m</t>
  </si>
  <si>
    <t>-1167618476</t>
  </si>
  <si>
    <t>58</t>
  </si>
  <si>
    <t>59343002</t>
  </si>
  <si>
    <t>podesta ŽB včetně výztuže do 150kg/m3 objem prefabrikátu do 1m3</t>
  </si>
  <si>
    <t>-104715524</t>
  </si>
  <si>
    <t>1,2*1.2*0,2</t>
  </si>
  <si>
    <t>59</t>
  </si>
  <si>
    <t>435123901</t>
  </si>
  <si>
    <t>Montáž schodišťových ramen s nesvařovanými spoji hmotnosti do 2 t budova v do 18 m</t>
  </si>
  <si>
    <t>-883642855</t>
  </si>
  <si>
    <t>60</t>
  </si>
  <si>
    <t>59372191</t>
  </si>
  <si>
    <t>schodiště ŽB včetně výztuže do 120kg/m3 objem prefabrikátu do 1m3</t>
  </si>
  <si>
    <t>-170810682</t>
  </si>
  <si>
    <t>2,5*1,1*0,2*2</t>
  </si>
  <si>
    <t>Úpravy povrchů, podlahy a osazování výplní</t>
  </si>
  <si>
    <t>61</t>
  </si>
  <si>
    <t>612111001</t>
  </si>
  <si>
    <t>Ubroušení výstupků betonu vnitřních neomítaných stěn po odbednění</t>
  </si>
  <si>
    <t>1147046789</t>
  </si>
  <si>
    <t>62</t>
  </si>
  <si>
    <t>612111111</t>
  </si>
  <si>
    <t>Vyspravení celoplošné cementovou maltou vnitřních stěn betonových nebo železobetonových</t>
  </si>
  <si>
    <t>1387716795</t>
  </si>
  <si>
    <t>63</t>
  </si>
  <si>
    <t>612131111</t>
  </si>
  <si>
    <t>Polymercementový spojovací můstek vnitřních stěn nanášený ručně</t>
  </si>
  <si>
    <t>-134808946</t>
  </si>
  <si>
    <t>TZB+OMÍTKA</t>
  </si>
  <si>
    <t>64</t>
  </si>
  <si>
    <t>612142001</t>
  </si>
  <si>
    <t>Pletivo sklovláknité vnitřních stěn vtlačené do tmelu</t>
  </si>
  <si>
    <t>-428949178</t>
  </si>
  <si>
    <t>"1,06"0,93*2,9*2</t>
  </si>
  <si>
    <t>"1,08-1,03"((1,45+0,1+1,84)*(0,75+2,15)-0,9*1,97)*2</t>
  </si>
  <si>
    <t>"1,09-1,01"((2,2+0,16)*(0,75+2,15)-0,7*1,97)*2</t>
  </si>
  <si>
    <t>"1,03-1,05,06,07"((2,73+1,31+0,85+2,55)*(0,75+2,15)-0,8*1,97*2)*2</t>
  </si>
  <si>
    <t>"1,05-1,06"(3,2*2,9-0,7*1,97)*2</t>
  </si>
  <si>
    <t>"1,06-1,07"(3,2*2,9-0,7*1,97)*2</t>
  </si>
  <si>
    <t>98,894*2"YTONG 250</t>
  </si>
  <si>
    <t>"0STĚNÍ" 20</t>
  </si>
  <si>
    <t>65</t>
  </si>
  <si>
    <t>612311131</t>
  </si>
  <si>
    <t>Vápenný štuk vnitřních stěn tloušťky do 3 mm</t>
  </si>
  <si>
    <t>-1139131605</t>
  </si>
  <si>
    <t>OMÍTKA-OBKLAD</t>
  </si>
  <si>
    <t>66</t>
  </si>
  <si>
    <t>622142001</t>
  </si>
  <si>
    <t>Sklovláknité pletivo vnějších stěn vtlačené do tmelu</t>
  </si>
  <si>
    <t>-120864464</t>
  </si>
  <si>
    <t>"SOKL NAD TERÉNEM</t>
  </si>
  <si>
    <t>"!ZA OBJEKTEM ŘEZ A+B</t>
  </si>
  <si>
    <t>0,5*11,5</t>
  </si>
  <si>
    <t>"ZA OBJEKTEM, ŘEZY C A D</t>
  </si>
  <si>
    <t>0,5*(27,97-11,5)</t>
  </si>
  <si>
    <t>"ŠTÍT S VRATY</t>
  </si>
  <si>
    <t>(1,75+5,66)*0,55-3,5*0,5</t>
  </si>
  <si>
    <t>"DO DVORA ŘEZ A</t>
  </si>
  <si>
    <t>5*0,5</t>
  </si>
  <si>
    <t>"DO DVORA ŘEZ B</t>
  </si>
  <si>
    <t>(1+6,75)*0,5</t>
  </si>
  <si>
    <t>"DO DVORA ŘEZY C+D</t>
  </si>
  <si>
    <t>(0,25+7,8+0,25+7,25)*0,75-3,5*0,7-1,25*0,7</t>
  </si>
  <si>
    <t>"ŠTÍT U VĚŽE</t>
  </si>
  <si>
    <t>0,7*(3,4+1,2+3,4)</t>
  </si>
  <si>
    <t>67</t>
  </si>
  <si>
    <t>622143001</t>
  </si>
  <si>
    <t>Montáž omítkových plastových nebo pozinkovaných soklových profilů</t>
  </si>
  <si>
    <t>1253202970</t>
  </si>
  <si>
    <t>(27,97+8,41)*2-3,5-1-1,25-3,5</t>
  </si>
  <si>
    <t>68</t>
  </si>
  <si>
    <t>55343010</t>
  </si>
  <si>
    <t>profil soklový Pz+PVC pro vnější omítky tl 14mm</t>
  </si>
  <si>
    <t>-2137575553</t>
  </si>
  <si>
    <t>63,51*1,05 "Přepočtené koeficientem množství</t>
  </si>
  <si>
    <t>69</t>
  </si>
  <si>
    <t>622143003</t>
  </si>
  <si>
    <t>Montáž omítkových plastových nebo pozinkovaných rohových profilů</t>
  </si>
  <si>
    <t>-239356339</t>
  </si>
  <si>
    <t>3,5*3*2+1,25+2,5*2+1*4*3+1+2,4*2+(1,5-1,9)*2*3+(1,25+1,4)*2*2</t>
  </si>
  <si>
    <t>30"FASÁDA</t>
  </si>
  <si>
    <t>70</t>
  </si>
  <si>
    <t>55343025</t>
  </si>
  <si>
    <t>profil rohový Pz+PVC pro vnější omítky tl 7mm</t>
  </si>
  <si>
    <t>-986769332</t>
  </si>
  <si>
    <t>83,25*1,05 "Přepočtené koeficientem množství</t>
  </si>
  <si>
    <t>71</t>
  </si>
  <si>
    <t>622143004</t>
  </si>
  <si>
    <t>Montáž omítkových samolepících začišťovacích profilů pro spojení s okenním rámem</t>
  </si>
  <si>
    <t>1722667823</t>
  </si>
  <si>
    <t>72</t>
  </si>
  <si>
    <t>59051476</t>
  </si>
  <si>
    <t>profil začišťovací PVC 9mm s výztužnou tkaninou pro ostění ETICS</t>
  </si>
  <si>
    <t>1511688030</t>
  </si>
  <si>
    <t>53,25*1,05 "Přepočtené koeficientem množství</t>
  </si>
  <si>
    <t>73</t>
  </si>
  <si>
    <t>622151001</t>
  </si>
  <si>
    <t>Penetrační akrylátový nátěr vnějších pastovitých tenkovrstvých omítek stěn</t>
  </si>
  <si>
    <t>-870229782</t>
  </si>
  <si>
    <t>74</t>
  </si>
  <si>
    <t>622151031</t>
  </si>
  <si>
    <t>Penetrační silikonový nátěr vnějších pastovitých tenkovrstvých omítek stěn</t>
  </si>
  <si>
    <t>1354646832</t>
  </si>
  <si>
    <t>75</t>
  </si>
  <si>
    <t>622211031</t>
  </si>
  <si>
    <t>Montáž kontaktního zateplení vnějších stěn lepením a mechanickým kotvením polystyrénových desek do betonu a zdiva tl přes 120 do 160 mm</t>
  </si>
  <si>
    <t>-1945335897</t>
  </si>
  <si>
    <t>2,5*11,5</t>
  </si>
  <si>
    <t>"ZA OBJEKTE, ŘEZY C A D</t>
  </si>
  <si>
    <t>3*(27,97-11,5)</t>
  </si>
  <si>
    <t>(1,75+5,66)*1,5-3,5*1</t>
  </si>
  <si>
    <t>5*0,7</t>
  </si>
  <si>
    <t>(1+6,75)*0,7</t>
  </si>
  <si>
    <t>(0,25+7,8+0,25+7,25)*1,5-3,5*0,8-1,25*0,8</t>
  </si>
  <si>
    <t>1,5*(3,4+1,2+3,4)</t>
  </si>
  <si>
    <t>76</t>
  </si>
  <si>
    <t>28376019</t>
  </si>
  <si>
    <t>deska perimetrická fasádní soklová 150kPa λ=0,035 tl 140mm</t>
  </si>
  <si>
    <t>-990167455</t>
  </si>
  <si>
    <t>126,225*1,05 "Přepočtené koeficientem množství</t>
  </si>
  <si>
    <t>77</t>
  </si>
  <si>
    <t>622211041</t>
  </si>
  <si>
    <t>Montáž kontaktního zateplení vnějších stěn lepením a mechanickým kotvením polystyrénových desek do betonu a zdiva tl přes 160 do 200 mm</t>
  </si>
  <si>
    <t>818204851</t>
  </si>
  <si>
    <t>"ZADNÍ STĚNA</t>
  </si>
  <si>
    <t>27,97*2</t>
  </si>
  <si>
    <t>5,66*3,6+5,66*2,7*0,5-3,5*3,5</t>
  </si>
  <si>
    <t>"STÍT MEZI A A B A C A B</t>
  </si>
  <si>
    <t>1,75*(3,6+4,6)*0,5-1*1,9</t>
  </si>
  <si>
    <t>1*(3,5+4,2)*0,5</t>
  </si>
  <si>
    <t>"DO ULICE A</t>
  </si>
  <si>
    <t>5*4,7-1,25*1,4*2</t>
  </si>
  <si>
    <t>"DO ULICE B</t>
  </si>
  <si>
    <t>5,75*3,5-1*2,0-1,5*1,9*2</t>
  </si>
  <si>
    <t>"DO ULICE C+D</t>
  </si>
  <si>
    <t>(0,5+7,8+0,25+7,25+0,25)*3,6</t>
  </si>
  <si>
    <t>-3,5*2,5-1,25*1,5-1*1*3</t>
  </si>
  <si>
    <t>"ŠTÍT K VEŽI</t>
  </si>
  <si>
    <t>8,41*3,5+8,41*(6,735-3,5)*0,5-2,25*1,25*2-5 "SOKL</t>
  </si>
  <si>
    <t>78</t>
  </si>
  <si>
    <t>28375954</t>
  </si>
  <si>
    <t>deska EPS 70 fasádní λ=0,039 tl 200mm</t>
  </si>
  <si>
    <t>-130329563</t>
  </si>
  <si>
    <t>189,825*1,05 "Přepočtené koeficientem množství</t>
  </si>
  <si>
    <t>79</t>
  </si>
  <si>
    <t>622511112</t>
  </si>
  <si>
    <t>Tenkovrstvá akrylátová mozaiková střednězrnná omítka vnějších stěn</t>
  </si>
  <si>
    <t>-207325807</t>
  </si>
  <si>
    <t>80</t>
  </si>
  <si>
    <t>622531022</t>
  </si>
  <si>
    <t>Tenkovrstvá silikonová zatíraná omítka zrnitost 2,0 mm vnějších stěn</t>
  </si>
  <si>
    <t>243913173</t>
  </si>
  <si>
    <t>81</t>
  </si>
  <si>
    <t>631319013</t>
  </si>
  <si>
    <t>Příplatek k mazanině tl přes 120 do 240 mm za přehlazení povrchu</t>
  </si>
  <si>
    <t>1382802751</t>
  </si>
  <si>
    <t>82</t>
  </si>
  <si>
    <t>631319175</t>
  </si>
  <si>
    <t>Příplatek k mazanině tl přes 120 do 240 mm za stržení povrchu spodní vrstvy před vložením výztuže</t>
  </si>
  <si>
    <t>-2004048809</t>
  </si>
  <si>
    <t>83</t>
  </si>
  <si>
    <t>631362021</t>
  </si>
  <si>
    <t>Výztuž mazanin svařovanými sítěmi Kari</t>
  </si>
  <si>
    <t>573906863</t>
  </si>
  <si>
    <t>(P1+P2)*2,105*1,25*0,001"5X150/5*150 2,105 KG/M2</t>
  </si>
  <si>
    <t>84</t>
  </si>
  <si>
    <t>632451021</t>
  </si>
  <si>
    <t>Vyrovnávací potěr tl od 10 do 20 mm z MC 15 provedený v pásu</t>
  </si>
  <si>
    <t>-961169515</t>
  </si>
  <si>
    <t>"PARAPETY OKEN</t>
  </si>
  <si>
    <t>(2,25+1*3+1,5*2+1+1,25*2+1)*0,25</t>
  </si>
  <si>
    <t>85</t>
  </si>
  <si>
    <t>632451254</t>
  </si>
  <si>
    <t>Potěr cementový samonivelační litý C30 tl přes 45 do 50 mm</t>
  </si>
  <si>
    <t>500100327</t>
  </si>
  <si>
    <t>P1+P2+P3+P4+P5+P7</t>
  </si>
  <si>
    <t>86</t>
  </si>
  <si>
    <t>632451293</t>
  </si>
  <si>
    <t>Příplatek k cementovému samonivelačnímu litému potěru C30 ZKD 5 mm tl přes 50 mm</t>
  </si>
  <si>
    <t>-1307831953</t>
  </si>
  <si>
    <t>P1*12+P2*6+P3*6+P4*4+P5*4+P7*4</t>
  </si>
  <si>
    <t>87</t>
  </si>
  <si>
    <t>632481213</t>
  </si>
  <si>
    <t>Separační vrstva z PE fólie</t>
  </si>
  <si>
    <t>1886970370</t>
  </si>
  <si>
    <t>2*(27,97-0,21-0,21)"ZEDÍLENÁ DESKA 200 MM</t>
  </si>
  <si>
    <t>15,4*(8,05-2)"DESKA TL 150 MM</t>
  </si>
  <si>
    <t>7*1,75</t>
  </si>
  <si>
    <t>(0,25+6,5+0,25+4,75+0,25)*5,3</t>
  </si>
  <si>
    <t>88</t>
  </si>
  <si>
    <t>633811111</t>
  </si>
  <si>
    <t>Broušení nerovností betonových podlah do 2 mm - stržení šlemu</t>
  </si>
  <si>
    <t>5124193</t>
  </si>
  <si>
    <t>89</t>
  </si>
  <si>
    <t>637121113</t>
  </si>
  <si>
    <t>Okapový chodník z kačírku tl 200 mm s udusáním</t>
  </si>
  <si>
    <t>1810407008</t>
  </si>
  <si>
    <t>30*0,6</t>
  </si>
  <si>
    <t>90</t>
  </si>
  <si>
    <t>642943111</t>
  </si>
  <si>
    <t>Osazování úhelníkových rámů s dveřními křídly do 2,5 m2</t>
  </si>
  <si>
    <t>1885167190</t>
  </si>
  <si>
    <t>1"102</t>
  </si>
  <si>
    <t>1"103</t>
  </si>
  <si>
    <t>1"105</t>
  </si>
  <si>
    <t>1"106</t>
  </si>
  <si>
    <t>1"107</t>
  </si>
  <si>
    <t>1"108</t>
  </si>
  <si>
    <t>1"109</t>
  </si>
  <si>
    <t>1"110</t>
  </si>
  <si>
    <t>91</t>
  </si>
  <si>
    <t>55331487</t>
  </si>
  <si>
    <t>zárubeň jednokřídlá ocelová pro zdění tl stěny 110-150mm rozměru 800/1970, 2100mm</t>
  </si>
  <si>
    <t>-54413357</t>
  </si>
  <si>
    <t>92</t>
  </si>
  <si>
    <t>55331486</t>
  </si>
  <si>
    <t>zárubeň jednokřídlá ocelová pro zdění tl stěny 110-150mm rozměru 700/1970, 2100mm</t>
  </si>
  <si>
    <t>-1265624844</t>
  </si>
  <si>
    <t>93</t>
  </si>
  <si>
    <t>55331488</t>
  </si>
  <si>
    <t>zárubeň jednokřídlá ocelová pro zdění tl stěny 110-150mm rozměru 900/1970, 2100mm</t>
  </si>
  <si>
    <t>-231481503</t>
  </si>
  <si>
    <t>94</t>
  </si>
  <si>
    <t>642945111</t>
  </si>
  <si>
    <t>Osazování protipožárních nebo protiplynových zárubní dveří jednokřídlových do 2,5 m2</t>
  </si>
  <si>
    <t>-1752820679</t>
  </si>
  <si>
    <t>1"101</t>
  </si>
  <si>
    <t>1"104</t>
  </si>
  <si>
    <t>95</t>
  </si>
  <si>
    <t>55331499</t>
  </si>
  <si>
    <t>zárubeň jednokřídlá ocelová pro zdění tl stěny 210-250mm rozměru 1100/1970, 2100mm</t>
  </si>
  <si>
    <t>-1489082280</t>
  </si>
  <si>
    <t>96</t>
  </si>
  <si>
    <t>55331568</t>
  </si>
  <si>
    <t>zárubeň jednokřídlá ocelová pro zdění s protipožární úpravou tl stěny 160-200mm rozměru 900/1970, 2100mm</t>
  </si>
  <si>
    <t>799887177</t>
  </si>
  <si>
    <t>97</t>
  </si>
  <si>
    <t>55331573</t>
  </si>
  <si>
    <t>zárubeň jednokřídlá ocelová pro zdění s protipožární úpravou tl stěny 210-250mm rozměru 900/1970, 2100mm</t>
  </si>
  <si>
    <t>152943991</t>
  </si>
  <si>
    <t>98</t>
  </si>
  <si>
    <t>941211111</t>
  </si>
  <si>
    <t>Montáž lešení řadového rámového lehkého zatížení do 200 kg/m2 š od 0,6 do 0,9 m v do 10 m</t>
  </si>
  <si>
    <t>-1079425638</t>
  </si>
  <si>
    <t>27,97*5 "ZADNÍ</t>
  </si>
  <si>
    <t>"ŠTÍT VRATA</t>
  </si>
  <si>
    <t>(1+1,75+5,7)*7</t>
  </si>
  <si>
    <t>27,97*4"DO ULICE</t>
  </si>
  <si>
    <t>"ŠTÍT S VĚŽÍ</t>
  </si>
  <si>
    <t>8,4*7,5</t>
  </si>
  <si>
    <t>1*4*6"V ROZÍCH</t>
  </si>
  <si>
    <t>99</t>
  </si>
  <si>
    <t>941211211</t>
  </si>
  <si>
    <t>Příplatek k lešení řadovému rámovému lehkému do 200 kg/m2 š od 0,6 do 0,9 m v do 10 m za každý den použití</t>
  </si>
  <si>
    <t>1757754761</t>
  </si>
  <si>
    <t>373,880*60</t>
  </si>
  <si>
    <t>100</t>
  </si>
  <si>
    <t>941211811</t>
  </si>
  <si>
    <t>Demontáž lešení řadového rámového lehkého zatížení do 200 kg/m2 š od 0,6 do 0,9 m v do 10 m</t>
  </si>
  <si>
    <t>990657116</t>
  </si>
  <si>
    <t>397,88</t>
  </si>
  <si>
    <t>101</t>
  </si>
  <si>
    <t>944511111</t>
  </si>
  <si>
    <t>Montáž ochranné sítě z textilie z umělých vláken</t>
  </si>
  <si>
    <t>363905603</t>
  </si>
  <si>
    <t>102</t>
  </si>
  <si>
    <t>944511211</t>
  </si>
  <si>
    <t>Příplatek k ochranné síti za každý den použití</t>
  </si>
  <si>
    <t>1476513547</t>
  </si>
  <si>
    <t>397,880*60</t>
  </si>
  <si>
    <t>103</t>
  </si>
  <si>
    <t>944511811</t>
  </si>
  <si>
    <t>Demontáž ochranné sítě z textilie z umělých vláken</t>
  </si>
  <si>
    <t>1945738589</t>
  </si>
  <si>
    <t>104</t>
  </si>
  <si>
    <t>949101111</t>
  </si>
  <si>
    <t>Lešení pomocné pro objekty pozemních staveb s lešeňovou podlahou v do 1,9 m zatížení do 150 kg/m2</t>
  </si>
  <si>
    <t>195402110</t>
  </si>
  <si>
    <t>105</t>
  </si>
  <si>
    <t>949101112</t>
  </si>
  <si>
    <t>Lešení pomocné pro objekty pozemních staveb s lešeňovou podlahou v přes 1,9 do 3,5 m zatížení do 150 kg/m2</t>
  </si>
  <si>
    <t>160140536</t>
  </si>
  <si>
    <t>106</t>
  </si>
  <si>
    <t>952901111</t>
  </si>
  <si>
    <t>Vyčištění budov bytové a občanské výstavby při výšce podlaží do 4 m</t>
  </si>
  <si>
    <t>2079147085</t>
  </si>
  <si>
    <t>179,32+70,76</t>
  </si>
  <si>
    <t>998</t>
  </si>
  <si>
    <t>Přesun hmot</t>
  </si>
  <si>
    <t>107</t>
  </si>
  <si>
    <t>998011002</t>
  </si>
  <si>
    <t>Přesun hmot pro budovy zděné v přes 6 do 12 m</t>
  </si>
  <si>
    <t>-1576611315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</si>
  <si>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</si>
  <si>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</si>
  <si>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</si>
  <si>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</si>
  <si>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</si>
  <si>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</si>
  <si>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</si>
  <si>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-833297499</t>
  </si>
  <si>
    <t>2*(27,97-0,21-0,21)"ZESÍLENÁ DESKA 200 MM</t>
  </si>
  <si>
    <t>109</t>
  </si>
  <si>
    <t>11163150</t>
  </si>
  <si>
    <t>lak penetrační asfaltový</t>
  </si>
  <si>
    <t>1232409793</t>
  </si>
  <si>
    <t>224,12*0,0003 "Přepočtené koeficientem množství</t>
  </si>
  <si>
    <t>110</t>
  </si>
  <si>
    <t>711112001</t>
  </si>
  <si>
    <t>Provedení izolace proti zemní vlhkosti svislé za studena nátěrem penetračním</t>
  </si>
  <si>
    <t>1589669709</t>
  </si>
  <si>
    <t>12*2,5</t>
  </si>
  <si>
    <t>(28-12,5)*3</t>
  </si>
  <si>
    <t>10"DO BOLŮ</t>
  </si>
  <si>
    <t>111</t>
  </si>
  <si>
    <t>67456886</t>
  </si>
  <si>
    <t>86,5*0,00034 "Přepočtené koeficientem množství</t>
  </si>
  <si>
    <t>112</t>
  </si>
  <si>
    <t>711141559</t>
  </si>
  <si>
    <t>Provedení izolace proti zemní vlhkosti pásy přitavením vodorovné NAIP</t>
  </si>
  <si>
    <t>-2035490184</t>
  </si>
  <si>
    <t>VODIZOL*2</t>
  </si>
  <si>
    <t>113</t>
  </si>
  <si>
    <t>62832001</t>
  </si>
  <si>
    <t>pás asfaltový natavitelný oxidovaný s vložkou ze skleněné rohože typu V60 s jemnozrnným minerálním posypem tl 3,5mm</t>
  </si>
  <si>
    <t>-1972779704</t>
  </si>
  <si>
    <t>VODIZOL*1,165</t>
  </si>
  <si>
    <t>114</t>
  </si>
  <si>
    <t>62836109</t>
  </si>
  <si>
    <t>pás asfaltový natavitelný oxidovaný s vložkou z hliníkové fólie / hliníkové fólie s textilií, se spalitelnou PE folií nebo jemnozrnným minerálním posypem tl 3,5mm</t>
  </si>
  <si>
    <t>-1174336303</t>
  </si>
  <si>
    <t>115</t>
  </si>
  <si>
    <t>711142559</t>
  </si>
  <si>
    <t>Provedení izolace proti zemní vlhkosti pásy přitavením svislé NAIP</t>
  </si>
  <si>
    <t>-1966607405</t>
  </si>
  <si>
    <t>SVIIZ*2</t>
  </si>
  <si>
    <t>116</t>
  </si>
  <si>
    <t>-72859952</t>
  </si>
  <si>
    <t>173*1,221 "Přepočtené koeficientem množství</t>
  </si>
  <si>
    <t>117</t>
  </si>
  <si>
    <t>711161112</t>
  </si>
  <si>
    <t>Izolace proti zemní vlhkosti nopovou fólií vodorovná, nopek v 8,0 mm, tl do 0,6 mm</t>
  </si>
  <si>
    <t>1621108790</t>
  </si>
  <si>
    <t>118</t>
  </si>
  <si>
    <t>711161383</t>
  </si>
  <si>
    <t>Izolace proti zemní vlhkosti nopovou fólií ukončení horní lištou</t>
  </si>
  <si>
    <t>-741923838</t>
  </si>
  <si>
    <t>119</t>
  </si>
  <si>
    <t>998711202</t>
  </si>
  <si>
    <t>Přesun hmot procentní pro izolace proti vodě, vlhkosti a plynům v objektech v přes 6 do 12 m</t>
  </si>
  <si>
    <t>%</t>
  </si>
  <si>
    <t>-1803612639</t>
  </si>
  <si>
    <t>713</t>
  </si>
  <si>
    <t>Izolace tepelné</t>
  </si>
  <si>
    <t>120</t>
  </si>
  <si>
    <t>713121111</t>
  </si>
  <si>
    <t>Montáž izolace tepelné podlah volně kladenými rohožemi, pásy, dílci, deskami 1 vrstva</t>
  </si>
  <si>
    <t>-1552928673</t>
  </si>
  <si>
    <t>P4+P5+P7</t>
  </si>
  <si>
    <t>121</t>
  </si>
  <si>
    <t>ISV.8591057210204</t>
  </si>
  <si>
    <t>EPS R 4000 - 20mm, λD = 0,044 (W·m-1·K-1),1000x500x20mm, elastifikovaný polystyren pro kročejový útlum těžkých plovoucích podlah (beton, anhydrit) s užitným zatížením max. 4 kN/m2.</t>
  </si>
  <si>
    <t>-1217631631</t>
  </si>
  <si>
    <t>64,710*1,05</t>
  </si>
  <si>
    <t>122</t>
  </si>
  <si>
    <t>713121121</t>
  </si>
  <si>
    <t>Montáž izolace tepelné podlah volně kladenými rohožemi, pásy, dílci, deskami 2 vrstvy</t>
  </si>
  <si>
    <t>1458520420</t>
  </si>
  <si>
    <t>61,32+58,89"P1</t>
  </si>
  <si>
    <t>5,46+4,22+7,58+8,16+9,66+8,31"P2</t>
  </si>
  <si>
    <t>6,31+3,41"P3</t>
  </si>
  <si>
    <t>123</t>
  </si>
  <si>
    <t>28372307</t>
  </si>
  <si>
    <t>deska EPS 100 pro konstrukce s běžným zatížením λ=0,037 tl 70mm</t>
  </si>
  <si>
    <t>-2083908944</t>
  </si>
  <si>
    <t>(P2+P3)*1,05</t>
  </si>
  <si>
    <t>124</t>
  </si>
  <si>
    <t>28372309</t>
  </si>
  <si>
    <t>deska EPS 100 pro konstrukce s běžným zatížením λ=0,037 tl 100mm</t>
  </si>
  <si>
    <t>-1566861190</t>
  </si>
  <si>
    <t>125</t>
  </si>
  <si>
    <t>28376418</t>
  </si>
  <si>
    <t>deska XPS hrana polodrážková a hladký povrch 300kPA λ=0,035 tl 60mm</t>
  </si>
  <si>
    <t>1753427529</t>
  </si>
  <si>
    <t>P1*1,05</t>
  </si>
  <si>
    <t>126</t>
  </si>
  <si>
    <t>28376421</t>
  </si>
  <si>
    <t>deska XPS hrana polodrážková a hladký povrch 300kPA λ=0,035 tl 80mm</t>
  </si>
  <si>
    <t>-1442337419</t>
  </si>
  <si>
    <t>127</t>
  </si>
  <si>
    <t>713151111</t>
  </si>
  <si>
    <t>Montáž izolace tepelné střech šikmých kladené volně mezi krokve rohoží, pásů, desek</t>
  </si>
  <si>
    <t>1024353627</t>
  </si>
  <si>
    <t>"2,06</t>
  </si>
  <si>
    <t>(2,5+3,8+2,5)*3,4</t>
  </si>
  <si>
    <t>"2,07</t>
  </si>
  <si>
    <t>(2,5+3,8+2,5)*3,39-(0,125+1,465)*1,35</t>
  </si>
  <si>
    <t>"2,02</t>
  </si>
  <si>
    <t>(1,78+0,8+0,8)*1,2</t>
  </si>
  <si>
    <t>"2,03</t>
  </si>
  <si>
    <t>3,6*2,5++3,5*1,2</t>
  </si>
  <si>
    <t>"1,02 MIMO 2,06</t>
  </si>
  <si>
    <t>(2,5+3,8+2,5)*4,2</t>
  </si>
  <si>
    <t>"2,04+2,05</t>
  </si>
  <si>
    <t>3,8*1,3+3,8*(1,5+2,5)*0,5</t>
  </si>
  <si>
    <t>"1,01</t>
  </si>
  <si>
    <t>6,5</t>
  </si>
  <si>
    <t>(2,5+2,7+2,5)*6,5</t>
  </si>
  <si>
    <t>(0,3+2,7+2,5)*5</t>
  </si>
  <si>
    <t>128</t>
  </si>
  <si>
    <t>63148156</t>
  </si>
  <si>
    <t>deska tepelně izolační minerální univerzální λ=0,035 tl 140mm</t>
  </si>
  <si>
    <t>46036188</t>
  </si>
  <si>
    <t>208,412*1,02 "Přepočtené koeficientem množství</t>
  </si>
  <si>
    <t>129</t>
  </si>
  <si>
    <t>713191132</t>
  </si>
  <si>
    <t>Montáž izolace tepelné podlah, stropů vrchem nebo střech překrytí separační fólií z PE</t>
  </si>
  <si>
    <t>2087716903</t>
  </si>
  <si>
    <t>P1+P2+P3</t>
  </si>
  <si>
    <t>10,56+10,05+3,72+6,39"P4</t>
  </si>
  <si>
    <t>2,82+6,18"P5</t>
  </si>
  <si>
    <t>24,99"P7</t>
  </si>
  <si>
    <t>130</t>
  </si>
  <si>
    <t>28329012</t>
  </si>
  <si>
    <t>fólie PE vyztužená pro parotěsnou vrstvu (reakce na oheň - třída F) 140g/m2</t>
  </si>
  <si>
    <t>2036164406</t>
  </si>
  <si>
    <t>238,03*1,1655 "Přepočtené koeficientem množství</t>
  </si>
  <si>
    <t>131</t>
  </si>
  <si>
    <t>998713202</t>
  </si>
  <si>
    <t>Přesun hmot procentní pro izolace tepelné v objektech v přes 6 do 12 m</t>
  </si>
  <si>
    <t>1410860842</t>
  </si>
  <si>
    <t>762</t>
  </si>
  <si>
    <t>Konstrukce tesařské</t>
  </si>
  <si>
    <t>132</t>
  </si>
  <si>
    <t>762083111</t>
  </si>
  <si>
    <t>Impregnace řeziva proti dřevokaznému hmyzu a houbám máčením třída ohrožení 1 a 2</t>
  </si>
  <si>
    <t>-1729103233</t>
  </si>
  <si>
    <t>1,532+1,103+2,318 "KROV</t>
  </si>
  <si>
    <t>10,982 "BEDNĚNÍ</t>
  </si>
  <si>
    <t>133</t>
  </si>
  <si>
    <t>762332131</t>
  </si>
  <si>
    <t>Montáž vázaných kcí krovů pravidelných z hraněného řeziva průřezové pl přes 50 do 120 cm2</t>
  </si>
  <si>
    <t>-1074219737</t>
  </si>
  <si>
    <t>"KLEŠTINY 80*140</t>
  </si>
  <si>
    <t>3,27*14+4,3*17</t>
  </si>
  <si>
    <t>"PÁSEK 10*10</t>
  </si>
  <si>
    <t>0,8*4</t>
  </si>
  <si>
    <t>"VÝMĚNA 8/18</t>
  </si>
  <si>
    <t>134</t>
  </si>
  <si>
    <t>60512125</t>
  </si>
  <si>
    <t>hranol stavební řezivo průřezu do 120cm2 do dl 6m</t>
  </si>
  <si>
    <t>-459283045</t>
  </si>
  <si>
    <t>(3,27*14+4,3*17)*0,08*0,14*1,1</t>
  </si>
  <si>
    <t>0,8*4*0,1*0,1*1,1</t>
  </si>
  <si>
    <t>2*0,08*0,18*1,1</t>
  </si>
  <si>
    <t>135</t>
  </si>
  <si>
    <t>762332132</t>
  </si>
  <si>
    <t>Montáž vázaných kcí krovů pravidelných z hraněného řeziva průřezové pl přes 120 do 224 cm2</t>
  </si>
  <si>
    <t>-2010232001</t>
  </si>
  <si>
    <t>"POZENICE 14*10 A 14 * 12</t>
  </si>
  <si>
    <t>16,35+7,1+28,1</t>
  </si>
  <si>
    <t>5,3 "14*12</t>
  </si>
  <si>
    <t>"SLOUPEK 14/14</t>
  </si>
  <si>
    <t>2*2</t>
  </si>
  <si>
    <t>"VZPĚRY 14/14</t>
  </si>
  <si>
    <t>1,45*4</t>
  </si>
  <si>
    <t>136</t>
  </si>
  <si>
    <t>60512130</t>
  </si>
  <si>
    <t>hranol stavební řezivo průřezu do 224cm2 do dl 6m</t>
  </si>
  <si>
    <t>1586458842</t>
  </si>
  <si>
    <t>(16,35+7,1+28,1)*0,14*0,1*1,1</t>
  </si>
  <si>
    <t>5,3 *0,14*0,12*1,1"14*12</t>
  </si>
  <si>
    <t>2*2*0,14*0,14*1,1</t>
  </si>
  <si>
    <t>1,45*4*0,14*0,14*1,1</t>
  </si>
  <si>
    <t>137</t>
  </si>
  <si>
    <t>762332134</t>
  </si>
  <si>
    <t>Montáž vázaných kcí krovů pravidelných z hraněného řeziva průřezové pl přes 288 do 450 cm2</t>
  </si>
  <si>
    <t>305133390</t>
  </si>
  <si>
    <t>"VAZNÝ TRÁM 18/28</t>
  </si>
  <si>
    <t>5,1+6,8</t>
  </si>
  <si>
    <t>"VAZNICE 14/24</t>
  </si>
  <si>
    <t>12,25+16,3*2</t>
  </si>
  <si>
    <t>138</t>
  </si>
  <si>
    <t>60512142</t>
  </si>
  <si>
    <t>hranol stavební řezivo průřezu do 450cm2 přes dl 8m</t>
  </si>
  <si>
    <t>1836318056</t>
  </si>
  <si>
    <t>(5,1+6,8)*0,18*0,28*1,1</t>
  </si>
  <si>
    <t>(12,25+16,3*2)*0,14*0,24*1,1</t>
  </si>
  <si>
    <t>139</t>
  </si>
  <si>
    <t>762341210</t>
  </si>
  <si>
    <t>Montáž bednění střech rovných a šikmých sklonu do 60° z hrubých prken na sraz tl do 32 mm</t>
  </si>
  <si>
    <t>-235690050</t>
  </si>
  <si>
    <t>15,6*6,18*2</t>
  </si>
  <si>
    <t>5,56*7,1*2</t>
  </si>
  <si>
    <t>5,3*(3,44+5,56)</t>
  </si>
  <si>
    <t>140</t>
  </si>
  <si>
    <t>60515111</t>
  </si>
  <si>
    <t>řezivo jehličnaté boční prkno 20-30mm</t>
  </si>
  <si>
    <t>-13964758</t>
  </si>
  <si>
    <t>319,468/32*1,1 "1 M3 = 33 M2</t>
  </si>
  <si>
    <t>141</t>
  </si>
  <si>
    <t>762342216</t>
  </si>
  <si>
    <t>Montáž laťování na střechách jednoduchých sklonu do 60° osové vzdálenosti přes 360 do 600 mm</t>
  </si>
  <si>
    <t>128960467</t>
  </si>
  <si>
    <t>142</t>
  </si>
  <si>
    <t>60514114</t>
  </si>
  <si>
    <t>řezivo jehličnaté lať impregnovaná dl 4 m</t>
  </si>
  <si>
    <t>2008471946</t>
  </si>
  <si>
    <t>STŘECHA*3,5*0,06*0,06*1,1</t>
  </si>
  <si>
    <t>143</t>
  </si>
  <si>
    <t>762395000</t>
  </si>
  <si>
    <t>Spojovací prostředky krovů, bednění, laťování, nadstřešních konstrukcí</t>
  </si>
  <si>
    <t>-1516993248</t>
  </si>
  <si>
    <t>STŘECHA*3,5*0,06*0,06*1,1 "LATĚ</t>
  </si>
  <si>
    <t>144</t>
  </si>
  <si>
    <t>998762202</t>
  </si>
  <si>
    <t>Přesun hmot procentní pro kce tesařské v objektech v přes 6 do 12 m</t>
  </si>
  <si>
    <t>1986557520</t>
  </si>
  <si>
    <t>763</t>
  </si>
  <si>
    <t>Konstrukce suché výstavby</t>
  </si>
  <si>
    <t>145</t>
  </si>
  <si>
    <t>763111424</t>
  </si>
  <si>
    <t>SDK příčka tl 125 mm profil CW+UW 75 desky 2xDF 12,5 s izolací EI 90 Rw do 57 dB</t>
  </si>
  <si>
    <t>-1253112600</t>
  </si>
  <si>
    <t>"2,07+2,08-2,02</t>
  </si>
  <si>
    <t>(1,465+0,125+1,2+0,125*2+1,465+0,125)*2,5-0,8*1,97</t>
  </si>
  <si>
    <t>"2,05-2,02</t>
  </si>
  <si>
    <t>2,36*2,5-0,7*1,97</t>
  </si>
  <si>
    <t>146</t>
  </si>
  <si>
    <t>763111429</t>
  </si>
  <si>
    <t>SDK příčka tl 200 mm profil CW+UW 150 desky 2xDF 12,5 s izolací EI 90 Rw do 56 dB</t>
  </si>
  <si>
    <t>-1660383809</t>
  </si>
  <si>
    <t>"GARÁŽ - 206</t>
  </si>
  <si>
    <t>7,55*1,2+(7,55+3,9)*0,5*(4,84-2,5-1,2)-2,25*1,3</t>
  </si>
  <si>
    <t>147</t>
  </si>
  <si>
    <t>763111431</t>
  </si>
  <si>
    <t>SDK příčka tl 100 mm profil CW+UW 50 desky 2xH2 12,5 s izolací EI 60 Rw do 51 dB</t>
  </si>
  <si>
    <t>663233070</t>
  </si>
  <si>
    <t>"2,08-2,04</t>
  </si>
  <si>
    <t>(1,2+2,5)*0,5*1,8+0,6*2,5</t>
  </si>
  <si>
    <t>"2,04</t>
  </si>
  <si>
    <t>0,8*2,5</t>
  </si>
  <si>
    <t>0,9*2,3+0,8*2-0,6*1,97</t>
  </si>
  <si>
    <t>1,2*2,3+1,2*2+0,5*2,3-0,6*1,97</t>
  </si>
  <si>
    <t>"2,04+2,03 - DO PRÁZDNÉHO PROSTORU</t>
  </si>
  <si>
    <t>3,8*1,5</t>
  </si>
  <si>
    <t>148</t>
  </si>
  <si>
    <t>763111433</t>
  </si>
  <si>
    <t>SDK příčka tl 125 mm profil CW+UW 75 desky 2xH2 12,5 bez izolace EI 60</t>
  </si>
  <si>
    <t>467634342</t>
  </si>
  <si>
    <t>"2,04+2,03-2,02</t>
  </si>
  <si>
    <t>3,8*2,5-0,7*1,97*2</t>
  </si>
  <si>
    <t>149</t>
  </si>
  <si>
    <t>763111437</t>
  </si>
  <si>
    <t>SDK příčka tl 150 mm profil CW+UW 100 desky 2xH2 12,5 s izolací EI 60 Rw do 56 dB</t>
  </si>
  <si>
    <t>-639110930</t>
  </si>
  <si>
    <t>"2,04-2,08</t>
  </si>
  <si>
    <t>0,9*2,5</t>
  </si>
  <si>
    <t>"2,04-2,03</t>
  </si>
  <si>
    <t>1,1*2,5</t>
  </si>
  <si>
    <t>150</t>
  </si>
  <si>
    <t>763111717</t>
  </si>
  <si>
    <t>SDK příčka základní penetrační nátěr (oboustranně)</t>
  </si>
  <si>
    <t>806436816</t>
  </si>
  <si>
    <t>6,742+14,52+12,662+20,146+6,742+5+2,88</t>
  </si>
  <si>
    <t>151</t>
  </si>
  <si>
    <t>763111741</t>
  </si>
  <si>
    <t>Montáž parotěsné zábrany do SDK příčky</t>
  </si>
  <si>
    <t>353707194</t>
  </si>
  <si>
    <t>6,742+14,52+12,662+20,146+6,742+5+2,88+16,88</t>
  </si>
  <si>
    <t>152</t>
  </si>
  <si>
    <t>28329276</t>
  </si>
  <si>
    <t>fólie PE vyztužená pro parotěsnou vrstvu (reakce na oheň - třída E) 140g/m2</t>
  </si>
  <si>
    <t>-602221670</t>
  </si>
  <si>
    <t>85,572*1,1235 "Přepočtené koeficientem množství</t>
  </si>
  <si>
    <t>153</t>
  </si>
  <si>
    <t>763113343</t>
  </si>
  <si>
    <t>SDK příčka instalační tl 205 - 700 mm zdvojený profil CW+UW 75 desky 2xH2 12,5 s izolací EI 60 Rw do 54 dB</t>
  </si>
  <si>
    <t>1176509724</t>
  </si>
  <si>
    <t>"2,04"1,6*1,8</t>
  </si>
  <si>
    <t>154</t>
  </si>
  <si>
    <t>763121453</t>
  </si>
  <si>
    <t>SDK stěna předsazená tl 100 mm profil CW+UW 75 desky 2xDF 12,5 bez izolace EI 30</t>
  </si>
  <si>
    <t>-529142077</t>
  </si>
  <si>
    <t>"2,07+2,08</t>
  </si>
  <si>
    <t>3,35*1,2*2</t>
  </si>
  <si>
    <t>"2.06</t>
  </si>
  <si>
    <t>3,4*1,3*2</t>
  </si>
  <si>
    <t>155</t>
  </si>
  <si>
    <t>763121714</t>
  </si>
  <si>
    <t>SDK stěna předsazená základní penetrační nátěr</t>
  </si>
  <si>
    <t>-416971198</t>
  </si>
  <si>
    <t>16,88</t>
  </si>
  <si>
    <t>156</t>
  </si>
  <si>
    <t>763131412</t>
  </si>
  <si>
    <t>SDK podhled desky 1xA 12,5 s izolací dvouvrstvá spodní kce profil CD+UD</t>
  </si>
  <si>
    <t>649886388</t>
  </si>
  <si>
    <t>5,46"1,03</t>
  </si>
  <si>
    <t>9,66"1,08</t>
  </si>
  <si>
    <t>157</t>
  </si>
  <si>
    <t>763131452</t>
  </si>
  <si>
    <t>SDK podhled deska 1xH2 12,5 s izolací dvouvrstvá spodní kce profil CD+UD</t>
  </si>
  <si>
    <t>-90120498</t>
  </si>
  <si>
    <t>7,58"1,05</t>
  </si>
  <si>
    <t>6,31"1,06</t>
  </si>
  <si>
    <t>8,16"1,07</t>
  </si>
  <si>
    <t>3,41"1,09</t>
  </si>
  <si>
    <t>"1,02 POD 2,06</t>
  </si>
  <si>
    <t>7,55*3,6</t>
  </si>
  <si>
    <t>158</t>
  </si>
  <si>
    <t>763131714</t>
  </si>
  <si>
    <t>SDK podhled základní penetrační nátěr</t>
  </si>
  <si>
    <t>-1004466478</t>
  </si>
  <si>
    <t>15,12+52,64+74,862+133,55</t>
  </si>
  <si>
    <t>159</t>
  </si>
  <si>
    <t>763131751</t>
  </si>
  <si>
    <t>Montáž parotěsné zábrany do SDK podhledu</t>
  </si>
  <si>
    <t>1239750869</t>
  </si>
  <si>
    <t>160</t>
  </si>
  <si>
    <t>28329028</t>
  </si>
  <si>
    <t>fólie PE vyztužená Al vrstvou pro parotěsnou vrstvu 150g/m2 s integrovanou lepící páskou</t>
  </si>
  <si>
    <t>-2054120405</t>
  </si>
  <si>
    <t>276,172*1,1235 "Přepočtené koeficientem množství</t>
  </si>
  <si>
    <t>161</t>
  </si>
  <si>
    <t>763161511</t>
  </si>
  <si>
    <t>SDK podkroví deska 1xA 12,5 TI 100 mm 15 kg/m3 REI 15 DP3 dvouvrstvá spodní kce profil CD+UD na krokvových nástavcích</t>
  </si>
  <si>
    <t>1906370365</t>
  </si>
  <si>
    <t>162</t>
  </si>
  <si>
    <t>763161531</t>
  </si>
  <si>
    <t>SDK podkroví deska 1xH2 12,5 TI 100 mm 15 kg/m3 REI 15 DP3 dvouvrstvá spodní kce profil CD+UD na krokvových nástavcích</t>
  </si>
  <si>
    <t>-36162027</t>
  </si>
  <si>
    <t>163</t>
  </si>
  <si>
    <t>763161791</t>
  </si>
  <si>
    <t>Příplatek k cenám podkroví za dalších 10 mm tepelné izolace</t>
  </si>
  <si>
    <t>1558239411</t>
  </si>
  <si>
    <t>"V PD 120MM V PODKROVÍ ZAPOČÍTÁNO 100 M</t>
  </si>
  <si>
    <t>(74,862+133,55)*2</t>
  </si>
  <si>
    <t>164</t>
  </si>
  <si>
    <t>763173111</t>
  </si>
  <si>
    <t>Montáž úchytu pro umyvadlo v SDK kci</t>
  </si>
  <si>
    <t>-738262541</t>
  </si>
  <si>
    <t>165</t>
  </si>
  <si>
    <t>59030729</t>
  </si>
  <si>
    <t>konstrukce pro uchycení umyvadla s nástěnnými bateriemi osová rozteč CW profilů 450-625mm</t>
  </si>
  <si>
    <t>1342305430</t>
  </si>
  <si>
    <t>166</t>
  </si>
  <si>
    <t>763173112</t>
  </si>
  <si>
    <t>Montáž úchytu pro pisoár v SDK kci</t>
  </si>
  <si>
    <t>-1736705731</t>
  </si>
  <si>
    <t>167</t>
  </si>
  <si>
    <t>59030728</t>
  </si>
  <si>
    <t>konstrukce pro uchycení pisoáru osová rozteč CW profilů 450-625mm</t>
  </si>
  <si>
    <t>1122475066</t>
  </si>
  <si>
    <t>168</t>
  </si>
  <si>
    <t>763173113</t>
  </si>
  <si>
    <t>Montáž úchytu pro WC v SDK kci</t>
  </si>
  <si>
    <t>-1592812910</t>
  </si>
  <si>
    <t>169</t>
  </si>
  <si>
    <t>59030731</t>
  </si>
  <si>
    <t>konstrukce pro uchycení WC osová rozteč CW profilů 450-625mm</t>
  </si>
  <si>
    <t>1263815236</t>
  </si>
  <si>
    <t>170</t>
  </si>
  <si>
    <t>763181311</t>
  </si>
  <si>
    <t>Montáž jednokřídlové kovové zárubně do SDK příčky</t>
  </si>
  <si>
    <t>878122925</t>
  </si>
  <si>
    <t>1"201</t>
  </si>
  <si>
    <t>1"202</t>
  </si>
  <si>
    <t>2"203</t>
  </si>
  <si>
    <t>2"204</t>
  </si>
  <si>
    <t>171</t>
  </si>
  <si>
    <t>55331588</t>
  </si>
  <si>
    <t>zárubeň jednokřídlá ocelová pro sádrokartonové příčky tl stěny 75-100mm rozměru 600/1970, 2100mm</t>
  </si>
  <si>
    <t>1855061977</t>
  </si>
  <si>
    <t>172</t>
  </si>
  <si>
    <t>55331594</t>
  </si>
  <si>
    <t>zárubeň jednokřídlá ocelová pro sádrokartonové příčky tl stěny 110-150mm rozměru 700/1970, 2100mm</t>
  </si>
  <si>
    <t>-443772930</t>
  </si>
  <si>
    <t>173</t>
  </si>
  <si>
    <t>55331595</t>
  </si>
  <si>
    <t>zárubeň jednokřídlá ocelová pro sádrokartonové příčky tl stěny 110-150mm rozměru 800/1970, 2100mm</t>
  </si>
  <si>
    <t>-2129644585</t>
  </si>
  <si>
    <t>174</t>
  </si>
  <si>
    <t>55331596</t>
  </si>
  <si>
    <t>zárubeň jednokřídlá ocelová pro sádrokartonové příčky tl stěny 110-150mm rozměru 900/1970, 2100mm</t>
  </si>
  <si>
    <t>1890900177</t>
  </si>
  <si>
    <t>175</t>
  </si>
  <si>
    <t>763181420</t>
  </si>
  <si>
    <t>Ztužující výplň otvoru pro dveře s UA a UW profilem pro příčky do 2,80 m</t>
  </si>
  <si>
    <t>1081402940</t>
  </si>
  <si>
    <t>176</t>
  </si>
  <si>
    <t>998763402</t>
  </si>
  <si>
    <t>Přesun hmot procentní pro konstrukce montované z desek v objektech v přes 6 do 12 m</t>
  </si>
  <si>
    <t>-154154642</t>
  </si>
  <si>
    <t>764</t>
  </si>
  <si>
    <t>Konstrukce klempířské</t>
  </si>
  <si>
    <t>177</t>
  </si>
  <si>
    <t>764002414</t>
  </si>
  <si>
    <t>Montáž strukturované oddělovací rohože jakkékoliv rš</t>
  </si>
  <si>
    <t>355072468</t>
  </si>
  <si>
    <t>178</t>
  </si>
  <si>
    <t>55349616</t>
  </si>
  <si>
    <t>rohož strukturní PA dělící pod drážkovanou plechovou krytinu tl 8mm</t>
  </si>
  <si>
    <t>-2087506518</t>
  </si>
  <si>
    <t>319,468*1,1 "Přepočtené koeficientem množství</t>
  </si>
  <si>
    <t>179</t>
  </si>
  <si>
    <t>764021403</t>
  </si>
  <si>
    <t>Podkladní plech z Al plechu rš 250 mm</t>
  </si>
  <si>
    <t>-1385888274</t>
  </si>
  <si>
    <t>28,11*2+0,5*2</t>
  </si>
  <si>
    <t>180</t>
  </si>
  <si>
    <t>764121403</t>
  </si>
  <si>
    <t>Krytina střechy rovné drážkováním ze svitků z Al plechu rš 500 mm sklonu přes 30 do 60°</t>
  </si>
  <si>
    <t>-480095863</t>
  </si>
  <si>
    <t>181</t>
  </si>
  <si>
    <t>764221406</t>
  </si>
  <si>
    <t>Oplechování větraného hřebene s větrací mřížkou z Al plechu rš 500 mm</t>
  </si>
  <si>
    <t>-1043410709</t>
  </si>
  <si>
    <t>182</t>
  </si>
  <si>
    <t>764222403</t>
  </si>
  <si>
    <t>Oplechování štítu závětrnou lištou z Al plechu rš 250 mm</t>
  </si>
  <si>
    <t>-101816043</t>
  </si>
  <si>
    <t>183</t>
  </si>
  <si>
    <t>764223456</t>
  </si>
  <si>
    <t>Sněhový zachytávač krytiny z Al plechu průběžný dvoutrubkový</t>
  </si>
  <si>
    <t>-1671761994</t>
  </si>
  <si>
    <t>184</t>
  </si>
  <si>
    <t>764321405</t>
  </si>
  <si>
    <t>Lemování rovných zdí střech s krytinou prejzovou nebo vlnitou z Al plechu rš 400 mm</t>
  </si>
  <si>
    <t>-1058291323</t>
  </si>
  <si>
    <t>185</t>
  </si>
  <si>
    <t>764325421</t>
  </si>
  <si>
    <t>Lemování trub, konzol nebo držáků z Al plechu střech s krytinou skládanou D do 75 mm</t>
  </si>
  <si>
    <t>-399622610</t>
  </si>
  <si>
    <t>186</t>
  </si>
  <si>
    <t>764325423</t>
  </si>
  <si>
    <t>Lemování trub, konzol nebo držáků z Al plechu střech s krytinou skládanou D přes 100 do 150 mm</t>
  </si>
  <si>
    <t>-1755181584</t>
  </si>
  <si>
    <t>187</t>
  </si>
  <si>
    <t>764325424</t>
  </si>
  <si>
    <t>Lemování trub, konzol nebo držáků z Al plechu střech s krytinou skládanou D přes 150 do 200 mm</t>
  </si>
  <si>
    <t>998003448</t>
  </si>
  <si>
    <t>188</t>
  </si>
  <si>
    <t>764521404</t>
  </si>
  <si>
    <t>Žlab podokapní půlkruhový z Al plechu rš 330 mm</t>
  </si>
  <si>
    <t>398044683</t>
  </si>
  <si>
    <t>189</t>
  </si>
  <si>
    <t>764521444</t>
  </si>
  <si>
    <t>Kotlík oválný (trychtýřový) pro podokapní žlaby z Al plechu 330/100 mm</t>
  </si>
  <si>
    <t>692293791</t>
  </si>
  <si>
    <t>190</t>
  </si>
  <si>
    <t>764528422</t>
  </si>
  <si>
    <t>Svody kruhové včetně objímek, kolen, odskoků z Al plechu průměru 100 mm</t>
  </si>
  <si>
    <t>1689024236</t>
  </si>
  <si>
    <t>191</t>
  </si>
  <si>
    <t>998764202</t>
  </si>
  <si>
    <t>Přesun hmot procentní pro konstrukce klempířské v objektech v přes 6 do 12 m</t>
  </si>
  <si>
    <t>1161432791</t>
  </si>
  <si>
    <t>765</t>
  </si>
  <si>
    <t>Krytina skládaná</t>
  </si>
  <si>
    <t>192</t>
  </si>
  <si>
    <t>765191021</t>
  </si>
  <si>
    <t>Montáž pojistné hydroizolační nebo parotěsné fólie kladené ve sklonu přes 20° s lepenými spoji na krokve</t>
  </si>
  <si>
    <t>-705068460</t>
  </si>
  <si>
    <t>193</t>
  </si>
  <si>
    <t>28329051</t>
  </si>
  <si>
    <t>fólie kontaktní difuzně propustná pro doplňkovou hydroizolační vrstvu, čtyřvrstvá 200-230g/m2 s integrovanou samolepící páskou</t>
  </si>
  <si>
    <t>-134012800</t>
  </si>
  <si>
    <t>194</t>
  </si>
  <si>
    <t>998765202</t>
  </si>
  <si>
    <t>Přesun hmot procentní pro krytiny skládané v objektech v přes 6 do 12 m</t>
  </si>
  <si>
    <t>-1826670679</t>
  </si>
  <si>
    <t>766</t>
  </si>
  <si>
    <t>Konstrukce truhlářské</t>
  </si>
  <si>
    <t>195</t>
  </si>
  <si>
    <t>76601</t>
  </si>
  <si>
    <t xml:space="preserve">dodávka a montáž kuchyňské linky </t>
  </si>
  <si>
    <t>-399234381</t>
  </si>
  <si>
    <t>196</t>
  </si>
  <si>
    <t>766421213</t>
  </si>
  <si>
    <t>Montáž obložení podhledů jednoduchých palubkami z měkkého dřeva š přes 80 do 100 mm</t>
  </si>
  <si>
    <t>-1596112125</t>
  </si>
  <si>
    <t xml:space="preserve">"PŘESAHY STŘECHY </t>
  </si>
  <si>
    <t>27,97*1*2</t>
  </si>
  <si>
    <t>197</t>
  </si>
  <si>
    <t>61191178</t>
  </si>
  <si>
    <t>palubky obkladové smrk profil klasický 15x96mm jakost A/B</t>
  </si>
  <si>
    <t>-1052295211</t>
  </si>
  <si>
    <t>55,94*1,1 "Přepočtené koeficientem množství</t>
  </si>
  <si>
    <t>198</t>
  </si>
  <si>
    <t>766427112</t>
  </si>
  <si>
    <t>Montáž podkladového roštu pro obložení podhledů</t>
  </si>
  <si>
    <t>-618318099</t>
  </si>
  <si>
    <t>PALUBKY*3,5</t>
  </si>
  <si>
    <t>199</t>
  </si>
  <si>
    <t>1674982860</t>
  </si>
  <si>
    <t>PALUBKY*3,5*0,04*0,06*1,1</t>
  </si>
  <si>
    <t>200</t>
  </si>
  <si>
    <t>766621011</t>
  </si>
  <si>
    <t>Montáž dřevěných oken plochy přes 1 m2 pevných výšky do 1,5 m s rámem do zdiva</t>
  </si>
  <si>
    <t>-1569955590</t>
  </si>
  <si>
    <t>1,1*1,25"201</t>
  </si>
  <si>
    <t>2,25*1,3"202</t>
  </si>
  <si>
    <t>201</t>
  </si>
  <si>
    <t>61110003</t>
  </si>
  <si>
    <t>okno dřevěné s fixním zasklením trojsklo přes plochu 1m2 do v 1,5m</t>
  </si>
  <si>
    <t>413754736</t>
  </si>
  <si>
    <t>202</t>
  </si>
  <si>
    <t>61110003R</t>
  </si>
  <si>
    <t>okno dřevěné s fixním zasklením trojsklo přes plochu 1m2 do v 1,5m- PŘÍPLATEK ZA REI 15</t>
  </si>
  <si>
    <t>1188082644</t>
  </si>
  <si>
    <t>203</t>
  </si>
  <si>
    <t>766622112</t>
  </si>
  <si>
    <t>Montáž plastových oken plochy přes 1 m2 pevných v do 2,5 m s rámem do dřevěné konstrukce</t>
  </si>
  <si>
    <t>-1139639174</t>
  </si>
  <si>
    <t>1,5*1,9*2"106</t>
  </si>
  <si>
    <t>1*1,9"107</t>
  </si>
  <si>
    <t>204</t>
  </si>
  <si>
    <t>61140045</t>
  </si>
  <si>
    <t>okno plastové s fixním zasklením dvojsklo přes plochu 1m2 v 1,5-2,5m</t>
  </si>
  <si>
    <t>1212981866</t>
  </si>
  <si>
    <t>205</t>
  </si>
  <si>
    <t>766622131</t>
  </si>
  <si>
    <t>Montáž plastových oken plochy přes 1 m2 otevíravých v do 1,5 m s rámem do zdiva</t>
  </si>
  <si>
    <t>-527900156</t>
  </si>
  <si>
    <t>2,25*1,25*2"102</t>
  </si>
  <si>
    <t>1*1*3"104</t>
  </si>
  <si>
    <t>1,25*1,4*2"108</t>
  </si>
  <si>
    <t>206</t>
  </si>
  <si>
    <t>61140054</t>
  </si>
  <si>
    <t>okno plastové otevíravé/sklopné trojsklo přes plochu 1m2 v 1,5-2,5m</t>
  </si>
  <si>
    <t>-1491564437</t>
  </si>
  <si>
    <t>207</t>
  </si>
  <si>
    <t>766629214</t>
  </si>
  <si>
    <t>Příplatek k montáži oken za izolaci pro rovné ostění připojovací spára do 15 mm - páska</t>
  </si>
  <si>
    <t>-2050643015</t>
  </si>
  <si>
    <t>(2,24+1,245)*2*2"102</t>
  </si>
  <si>
    <t>1*4*3"104</t>
  </si>
  <si>
    <t>(1,5+1,9)*2*2"106</t>
  </si>
  <si>
    <t>(1+1,9)*2"107</t>
  </si>
  <si>
    <t>(1,25+1,4)*2*2"108</t>
  </si>
  <si>
    <t>"DVEŘE</t>
  </si>
  <si>
    <t>1,25+2,5*2+1+2,4*2</t>
  </si>
  <si>
    <t>208</t>
  </si>
  <si>
    <t>766660001</t>
  </si>
  <si>
    <t>Montáž dveřních křídel otvíravých jednokřídlových š do 0,8 m do ocelové zárubně</t>
  </si>
  <si>
    <t>-2061158735</t>
  </si>
  <si>
    <t>209</t>
  </si>
  <si>
    <t>61162072</t>
  </si>
  <si>
    <t>dveře jednokřídlé voštinové povrch laminátový plné 600x1970-2100mm</t>
  </si>
  <si>
    <t>-1611101943</t>
  </si>
  <si>
    <t>210</t>
  </si>
  <si>
    <t>61162073</t>
  </si>
  <si>
    <t>dveře jednokřídlé voštinové povrch laminátový plné 700x1970-2100mm</t>
  </si>
  <si>
    <t>-91898382</t>
  </si>
  <si>
    <t>211</t>
  </si>
  <si>
    <t>61162074</t>
  </si>
  <si>
    <t>dveře jednokřídlé voštinové povrch laminátový plné 800x1970-2100mm</t>
  </si>
  <si>
    <t>-1555584409</t>
  </si>
  <si>
    <t>212</t>
  </si>
  <si>
    <t>61162075</t>
  </si>
  <si>
    <t>dveře jednokřídlé voštinové povrch laminátový plné 900x1970-2100mm</t>
  </si>
  <si>
    <t>1329784339</t>
  </si>
  <si>
    <t>213</t>
  </si>
  <si>
    <t>766660021</t>
  </si>
  <si>
    <t>Montáž dveřních křídel otvíravých jednokřídlových š do 0,8 m požárních do ocelové zárubně</t>
  </si>
  <si>
    <t>-969515270</t>
  </si>
  <si>
    <t>214</t>
  </si>
  <si>
    <t>61161025</t>
  </si>
  <si>
    <t>dveře jednokřídlé dřevotřískové protipožární EI (EW) 30 D3 povrch lakovaný plné 700x1970-2100mm</t>
  </si>
  <si>
    <t>2031295084</t>
  </si>
  <si>
    <t>215</t>
  </si>
  <si>
    <t>766660022</t>
  </si>
  <si>
    <t>Montáž dveřních křídel otvíravých jednokřídlových š přes 0,8 m požárních do ocelové zárubně</t>
  </si>
  <si>
    <t>-19358832</t>
  </si>
  <si>
    <t>216</t>
  </si>
  <si>
    <t>61161029</t>
  </si>
  <si>
    <t>dveře jednokřídlé dřevotřískové protipožární EI (EW) 30 D3 povrch lakovaný plné 1100x1970-2100mm</t>
  </si>
  <si>
    <t>1600704929</t>
  </si>
  <si>
    <t>217</t>
  </si>
  <si>
    <t>61165340</t>
  </si>
  <si>
    <t>dveře jednokřídlé dřevotřískové protipožární EI (EW) 30 D3 povrch lakovaný plné 900x1970-2100mm</t>
  </si>
  <si>
    <t>1483223698</t>
  </si>
  <si>
    <t>218</t>
  </si>
  <si>
    <t>766660411</t>
  </si>
  <si>
    <t>Montáž vchodových dveří včetně rámu jednokřídlových bez nadsvětlíku do zdiva</t>
  </si>
  <si>
    <t>-1852182984</t>
  </si>
  <si>
    <t>219</t>
  </si>
  <si>
    <t>61140504</t>
  </si>
  <si>
    <t>dveře jednokřídlé plastové bílé prosklené max rozměru otvoru 2,42m2 bezpečnostní třídy RC2</t>
  </si>
  <si>
    <t>1511107810</t>
  </si>
  <si>
    <t>1,25*2,5"103</t>
  </si>
  <si>
    <t>1,2*2,4"105</t>
  </si>
  <si>
    <t>220</t>
  </si>
  <si>
    <t>766660717</t>
  </si>
  <si>
    <t>Montáž samozavírače na ocelovou zárubeň a dveřní křídlo</t>
  </si>
  <si>
    <t>793070271</t>
  </si>
  <si>
    <t>221</t>
  </si>
  <si>
    <t>54917250</t>
  </si>
  <si>
    <t>samozavírač dveří hydraulický</t>
  </si>
  <si>
    <t>-173163560</t>
  </si>
  <si>
    <t>222</t>
  </si>
  <si>
    <t>766660729</t>
  </si>
  <si>
    <t>Montáž dveřního interiérového kování - štítku s klikou</t>
  </si>
  <si>
    <t>-917248294</t>
  </si>
  <si>
    <t>3+12</t>
  </si>
  <si>
    <t>223</t>
  </si>
  <si>
    <t>2150200444</t>
  </si>
  <si>
    <t>Kování štítové bezpečnostní FAB BK301/72 klika/klika IROX</t>
  </si>
  <si>
    <t>-1676104844</t>
  </si>
  <si>
    <t>224</t>
  </si>
  <si>
    <t>766671003</t>
  </si>
  <si>
    <t>Montáž střešního okna do krytiny ploché 78 x 98 cm</t>
  </si>
  <si>
    <t>609133786</t>
  </si>
  <si>
    <t>225</t>
  </si>
  <si>
    <t>61124568</t>
  </si>
  <si>
    <t>okno střešní dřevěné bílé PU povrch kyvné, izolační trojsklo 78x98cm, Uw=1,1W/m2K Al oplechování</t>
  </si>
  <si>
    <t>-77377832</t>
  </si>
  <si>
    <t>226</t>
  </si>
  <si>
    <t>61124321</t>
  </si>
  <si>
    <t>lemování střešních oken Al na ploché krytiny do v 14mm 78x98cm</t>
  </si>
  <si>
    <t>-1046955697</t>
  </si>
  <si>
    <t>227</t>
  </si>
  <si>
    <t>61124049</t>
  </si>
  <si>
    <t>zateplovací sada střešních oken rám 78x98cm</t>
  </si>
  <si>
    <t>sada</t>
  </si>
  <si>
    <t>2069351788</t>
  </si>
  <si>
    <t>228</t>
  </si>
  <si>
    <t>998766202</t>
  </si>
  <si>
    <t>Přesun hmot procentní pro kce truhlářské v objektech v přes 6 do 12 m</t>
  </si>
  <si>
    <t>-1745998667</t>
  </si>
  <si>
    <t>767</t>
  </si>
  <si>
    <t>Konstrukce zámečnické</t>
  </si>
  <si>
    <t>229</t>
  </si>
  <si>
    <t>767651113</t>
  </si>
  <si>
    <t>Montáž vrat garážových sekčních zajížděcích pod strop pl přes 9 do 13 m2</t>
  </si>
  <si>
    <t>-621492905</t>
  </si>
  <si>
    <t>230</t>
  </si>
  <si>
    <t>55345802</t>
  </si>
  <si>
    <t>vrata průmyslová sekční z ocelových lamel, zateplená PUR tl 67mm</t>
  </si>
  <si>
    <t>-1591612343</t>
  </si>
  <si>
    <t>3,5*3,5*2</t>
  </si>
  <si>
    <t>231</t>
  </si>
  <si>
    <t>767651126</t>
  </si>
  <si>
    <t>Montáž vrat garážových sekčních elektrického stropního pohonu</t>
  </si>
  <si>
    <t>-963871036</t>
  </si>
  <si>
    <t>232</t>
  </si>
  <si>
    <t>55345878</t>
  </si>
  <si>
    <t>pohon garážových sekčních a výklopných vrat o síle 1000N max. 50 cyklů denně</t>
  </si>
  <si>
    <t>-1672668182</t>
  </si>
  <si>
    <t>233</t>
  </si>
  <si>
    <t>767651131</t>
  </si>
  <si>
    <t>Montáž vrat garážových sekčních fotobuněk</t>
  </si>
  <si>
    <t>pár</t>
  </si>
  <si>
    <t>2147069723</t>
  </si>
  <si>
    <t>234</t>
  </si>
  <si>
    <t>40461020</t>
  </si>
  <si>
    <t>fotobuňka bezpečnostní infrazávora dosah do 30m</t>
  </si>
  <si>
    <t>1808738757</t>
  </si>
  <si>
    <t>235</t>
  </si>
  <si>
    <t>998767202</t>
  </si>
  <si>
    <t>Přesun hmot procentní pro zámečnické konstrukce v objektech v přes 6 do 12 m</t>
  </si>
  <si>
    <t>-888338205</t>
  </si>
  <si>
    <t>771</t>
  </si>
  <si>
    <t>Podlahy z dlaždic</t>
  </si>
  <si>
    <t>236</t>
  </si>
  <si>
    <t>771111011</t>
  </si>
  <si>
    <t>Vysátí podkladu před pokládkou dlažby</t>
  </si>
  <si>
    <t>463244415</t>
  </si>
  <si>
    <t>P3+P5</t>
  </si>
  <si>
    <t>237</t>
  </si>
  <si>
    <t>771121011</t>
  </si>
  <si>
    <t>Nátěr penetrační na podlahu</t>
  </si>
  <si>
    <t>-1881756933</t>
  </si>
  <si>
    <t>238</t>
  </si>
  <si>
    <t>771574414</t>
  </si>
  <si>
    <t>Montáž podlah keramických hladkých lepených cementovým flexibilním lepidlem přes 4 do 6 ks/m2</t>
  </si>
  <si>
    <t>1442629643</t>
  </si>
  <si>
    <t>239</t>
  </si>
  <si>
    <t>59761107</t>
  </si>
  <si>
    <t>dlažba keramická slinutá mrazuvzdorná R9/A povrch hladký/matný tl do 10mm přes 4 do 6ks/m2</t>
  </si>
  <si>
    <t>-911383012</t>
  </si>
  <si>
    <t>18,72*1,15 "Přepočtené koeficientem množství</t>
  </si>
  <si>
    <t>240</t>
  </si>
  <si>
    <t>771577211</t>
  </si>
  <si>
    <t>Příplatek k montáži podlah keramických lepených cementovým flexibilním lepidlem za plochu do 5 m2</t>
  </si>
  <si>
    <t>-201511043</t>
  </si>
  <si>
    <t>3,41+6,39+2,82</t>
  </si>
  <si>
    <t>241</t>
  </si>
  <si>
    <t>771591112</t>
  </si>
  <si>
    <t>Izolace pod dlažbu nátěrem nebo stěrkou ve dvou vrstvách</t>
  </si>
  <si>
    <t>1115318458</t>
  </si>
  <si>
    <t>P1+P3</t>
  </si>
  <si>
    <t>242</t>
  </si>
  <si>
    <t>771591241</t>
  </si>
  <si>
    <t>Izolace těsnícími pásy vnitřní kout</t>
  </si>
  <si>
    <t>-1562465779</t>
  </si>
  <si>
    <t>243</t>
  </si>
  <si>
    <t>771591242</t>
  </si>
  <si>
    <t>Izolace těsnícími pásy vnější roh</t>
  </si>
  <si>
    <t>1786161796</t>
  </si>
  <si>
    <t>244</t>
  </si>
  <si>
    <t>771591264</t>
  </si>
  <si>
    <t>Izolace těsnícími pásy mezi podlahou a stěnou</t>
  </si>
  <si>
    <t>-948405247</t>
  </si>
  <si>
    <t>245</t>
  </si>
  <si>
    <t>998771202</t>
  </si>
  <si>
    <t>Přesun hmot procentní pro podlahy z dlaždic v objektech v přes 6 do 12 m</t>
  </si>
  <si>
    <t>-782403811</t>
  </si>
  <si>
    <t>776</t>
  </si>
  <si>
    <t>Podlahy povlakové</t>
  </si>
  <si>
    <t>246</t>
  </si>
  <si>
    <t>776111112</t>
  </si>
  <si>
    <t>Broušení betonového podkladu povlakových podlah</t>
  </si>
  <si>
    <t>-611165939</t>
  </si>
  <si>
    <t>P4+P7</t>
  </si>
  <si>
    <t>247</t>
  </si>
  <si>
    <t>776111311</t>
  </si>
  <si>
    <t>Vysátí podkladu povlakových podlah</t>
  </si>
  <si>
    <t>1681493797</t>
  </si>
  <si>
    <t>P1+P7</t>
  </si>
  <si>
    <t>248</t>
  </si>
  <si>
    <t>776232111</t>
  </si>
  <si>
    <t>Lepení lamel a čtverců z vinylu 2-složkovým lepidlem</t>
  </si>
  <si>
    <t>989041676</t>
  </si>
  <si>
    <t>249</t>
  </si>
  <si>
    <t>28411117</t>
  </si>
  <si>
    <t>PVC vinyl LVT dílec lepený tl 2mm, nášlapná vrstva 0,7mm, hořlavost Bfl-s1, smykové tření µ &gt;=0,3, třída zátěže 23/31, rozměrová stálost &lt;=0,10</t>
  </si>
  <si>
    <t>-1593365496</t>
  </si>
  <si>
    <t>61,281</t>
  </si>
  <si>
    <t>250</t>
  </si>
  <si>
    <t>776411111</t>
  </si>
  <si>
    <t>Montáž obvodových soklíků výšky do 80 mm</t>
  </si>
  <si>
    <t>2117914415</t>
  </si>
  <si>
    <t>(5,2+1,1)*2-1,1-0,8-0,7*3"2.02</t>
  </si>
  <si>
    <t>(2,38+1,7)*2-0,7"2,05</t>
  </si>
  <si>
    <t>(3,4+7,55)*2-1,2"2,06</t>
  </si>
  <si>
    <t>(3,35+7,55+1,465)*2-1,2-0,8"2,08</t>
  </si>
  <si>
    <t>251</t>
  </si>
  <si>
    <t>28411009</t>
  </si>
  <si>
    <t>lišta soklová PVC 18x80mm</t>
  </si>
  <si>
    <t>2059166973</t>
  </si>
  <si>
    <t>59,49*1,02 "Přepočtené koeficientem množství</t>
  </si>
  <si>
    <t>252</t>
  </si>
  <si>
    <t>998776202</t>
  </si>
  <si>
    <t>Přesun hmot procentní pro podlahy povlakové v objektech v přes 6 do 12 m</t>
  </si>
  <si>
    <t>-349608906</t>
  </si>
  <si>
    <t>777</t>
  </si>
  <si>
    <t>Podlahy lité</t>
  </si>
  <si>
    <t>253</t>
  </si>
  <si>
    <t>777131111</t>
  </si>
  <si>
    <t>Penetrační epoxidový nátěr podlahy plněný pískem</t>
  </si>
  <si>
    <t>-1263358297</t>
  </si>
  <si>
    <t>P1+P2</t>
  </si>
  <si>
    <t xml:space="preserve">30"SOKL </t>
  </si>
  <si>
    <t>254</t>
  </si>
  <si>
    <t>777131211</t>
  </si>
  <si>
    <t>Penetrační epoxidový nátěr schodišťových stupňů plněný pískem</t>
  </si>
  <si>
    <t>-1356968294</t>
  </si>
  <si>
    <t>"SCHODIŠTĚ</t>
  </si>
  <si>
    <t>1,1*1,1*2+(0,166+0,26)*15</t>
  </si>
  <si>
    <t>5" SOKL"</t>
  </si>
  <si>
    <t>255</t>
  </si>
  <si>
    <t>777611143</t>
  </si>
  <si>
    <t>Krycí epoxidový chemicky odolný nátěr podlahy</t>
  </si>
  <si>
    <t>642089590</t>
  </si>
  <si>
    <t>256</t>
  </si>
  <si>
    <t>777611221</t>
  </si>
  <si>
    <t>Krycí epoxidový průmyslový nátěr schodišťových stupňů</t>
  </si>
  <si>
    <t>1559501592</t>
  </si>
  <si>
    <t>257</t>
  </si>
  <si>
    <t>998777312</t>
  </si>
  <si>
    <t>Přesun hmot procentní pro podlahy lité ruční v objektech v přes 6 do 12 m</t>
  </si>
  <si>
    <t>-956788883</t>
  </si>
  <si>
    <t>781</t>
  </si>
  <si>
    <t>Dokončovací práce - obklady</t>
  </si>
  <si>
    <t>258</t>
  </si>
  <si>
    <t>781111011</t>
  </si>
  <si>
    <t>Ometení (oprášení) stěny při přípravě podkladu</t>
  </si>
  <si>
    <t>615138805</t>
  </si>
  <si>
    <t>"1.NP 1.06"</t>
  </si>
  <si>
    <t>(2,27-1)*2*2,6+2*2,6+0,95*2*2,6</t>
  </si>
  <si>
    <t>(2,2+1,55)*2*2,05-0,7*2,05"1.09</t>
  </si>
  <si>
    <t>"2.NP 2.08</t>
  </si>
  <si>
    <t>(0,6+2,5+0,6)*0,6</t>
  </si>
  <si>
    <t>2,15*2,05-0,7*1,97+(0,6+0,8+0,1)*2,05"2,04</t>
  </si>
  <si>
    <t>0,3*2,05+1,3*(2,05+1,5)*0,5+1,6*1,5+0,8*1,8+1*2,05-0,7*1,97</t>
  </si>
  <si>
    <t>1*2,05</t>
  </si>
  <si>
    <t>0,88*2,05-0,6*1,97+(0,4+0,2)*2,05</t>
  </si>
  <si>
    <t>0,8*1,8+1,5*(2,05+1,5)*0,5</t>
  </si>
  <si>
    <t>1,05*1,5</t>
  </si>
  <si>
    <t>(1,4+1+0,4+0,9+1,2)*2,05-0,6*1,97"2,03</t>
  </si>
  <si>
    <t>1,5*(2,05+1,5)*0,5*2+0,9*1,5+0,9*2,05-0,6*1,97</t>
  </si>
  <si>
    <t>259</t>
  </si>
  <si>
    <t>781121011</t>
  </si>
  <si>
    <t>Nátěr penetrační na stěnu</t>
  </si>
  <si>
    <t>-476655416</t>
  </si>
  <si>
    <t>260</t>
  </si>
  <si>
    <t>781131112</t>
  </si>
  <si>
    <t>Izolace pod obklad nátěrem nebo stěrkou ve dvou vrstvách</t>
  </si>
  <si>
    <t>-1193568931</t>
  </si>
  <si>
    <t>261</t>
  </si>
  <si>
    <t>781131232</t>
  </si>
  <si>
    <t>Izolace pod obklad těsnícími pásy pro styčné nebo dilatační spáry</t>
  </si>
  <si>
    <t>-298276326</t>
  </si>
  <si>
    <t>0,7*3"DVEŘE"</t>
  </si>
  <si>
    <t>0,7*2+0,6*2</t>
  </si>
  <si>
    <t>262</t>
  </si>
  <si>
    <t>781131241</t>
  </si>
  <si>
    <t>Izolace pod obklad těsnícími pásy vnitřní kout</t>
  </si>
  <si>
    <t>-1433109191</t>
  </si>
  <si>
    <t>4+6+7+4+4+4</t>
  </si>
  <si>
    <t>263</t>
  </si>
  <si>
    <t>781131242</t>
  </si>
  <si>
    <t>Izolace pod obklad těsnícími pásy vnější roh</t>
  </si>
  <si>
    <t>-1063567600</t>
  </si>
  <si>
    <t>2+2+1+1</t>
  </si>
  <si>
    <t>264</t>
  </si>
  <si>
    <t>781131264</t>
  </si>
  <si>
    <t>Izolace pod obklad těsnícími pásy mezi podlahou a stěnou</t>
  </si>
  <si>
    <t>1629552074</t>
  </si>
  <si>
    <t>(2,27-1)*2+2+0,95*2</t>
  </si>
  <si>
    <t>(2,2+1,55)*2-0,7"1.09</t>
  </si>
  <si>
    <t>2,15-0,7+(0,6+0,8+0,1)"2,04</t>
  </si>
  <si>
    <t>0,3+1,3+1,6+0,8+1-0,7</t>
  </si>
  <si>
    <t>0,88-0,6+(0,4+0,2)</t>
  </si>
  <si>
    <t>0,8+1,5</t>
  </si>
  <si>
    <t>1,05</t>
  </si>
  <si>
    <t>(1,4+1+0,4+0,9+1,2)"2,03</t>
  </si>
  <si>
    <t>1,5*2+0,9+0,9-0,6</t>
  </si>
  <si>
    <t>265</t>
  </si>
  <si>
    <t>781151031</t>
  </si>
  <si>
    <t>Celoplošné vyrovnání podkladu stěrkou tl 3 mm</t>
  </si>
  <si>
    <t>-1699407050</t>
  </si>
  <si>
    <t>266</t>
  </si>
  <si>
    <t>781161021</t>
  </si>
  <si>
    <t>Montáž profilu ukončujícího rohového nebo vanového</t>
  </si>
  <si>
    <t>-2039882191</t>
  </si>
  <si>
    <t>" UKONČUJÍCÍ 1.NP "</t>
  </si>
  <si>
    <t>(2,27-1)+2+0,95*2+2,6*2"1,06</t>
  </si>
  <si>
    <t>(2,2+1,55)*2+0,7"1.09</t>
  </si>
  <si>
    <t>2,15+0,7+(0,6+0,8+0,1)"2,04</t>
  </si>
  <si>
    <t>0,3+1,3+1,6+0,8+1+0,7</t>
  </si>
  <si>
    <t>0,88+0,6+(0,4+0,2)</t>
  </si>
  <si>
    <t>1,5*2+0,9+0,9+0,6</t>
  </si>
  <si>
    <t>4*2,6+2*2,05"U ZÁRUBNÍ</t>
  </si>
  <si>
    <t>12*2,05</t>
  </si>
  <si>
    <t>"ROHY 1.NP</t>
  </si>
  <si>
    <t>2,6*6+2,05*4</t>
  </si>
  <si>
    <t>16*2,05+1,5*6"2.NP</t>
  </si>
  <si>
    <t>267</t>
  </si>
  <si>
    <t>59054131</t>
  </si>
  <si>
    <t>profil ukončovací pro vnější hrany obkladů hliník leskle eloxovaný chromem 6x2500mm</t>
  </si>
  <si>
    <t>-128552588</t>
  </si>
  <si>
    <t>ROHY+ UKONČUJÍCÍ</t>
  </si>
  <si>
    <t>150,05*1,1 "Přepočtené koeficientem množství</t>
  </si>
  <si>
    <t>268</t>
  </si>
  <si>
    <t>781472214</t>
  </si>
  <si>
    <t>Montáž obkladů keramických hladkých lepených cementovým flexibilním lepidlem přes 4 do 6 ks/m2</t>
  </si>
  <si>
    <t>-890625465</t>
  </si>
  <si>
    <t>269</t>
  </si>
  <si>
    <t>59761707</t>
  </si>
  <si>
    <t>obklad keramický nemrazuvzdorný povrch hladký/lesklý tl do 10mm přes 4 do 6ks/m2</t>
  </si>
  <si>
    <t>80502696</t>
  </si>
  <si>
    <t>72,223*1,15 "Přepočtené koeficientem množství</t>
  </si>
  <si>
    <t>270</t>
  </si>
  <si>
    <t>781472291</t>
  </si>
  <si>
    <t>Příplatek k montáži obkladů keramických lepených cementovým flexibilním lepidlem za plochu do 10 m2</t>
  </si>
  <si>
    <t>-2070171920</t>
  </si>
  <si>
    <t>271</t>
  </si>
  <si>
    <t>998781202</t>
  </si>
  <si>
    <t>Přesun hmot procentní pro obklady keramické v objektech v přes 6 do 12 m</t>
  </si>
  <si>
    <t>-2036997178</t>
  </si>
  <si>
    <t>783</t>
  </si>
  <si>
    <t>Dokončovací práce - nátěry</t>
  </si>
  <si>
    <t>272</t>
  </si>
  <si>
    <t>783113121</t>
  </si>
  <si>
    <t>Dvojnásobný napouštěcí syntetický nátěr s biocidní přísadou truhlářských konstrukcí</t>
  </si>
  <si>
    <t>-87527490</t>
  </si>
  <si>
    <t>PALUBKY*2</t>
  </si>
  <si>
    <t>273</t>
  </si>
  <si>
    <t>783118211</t>
  </si>
  <si>
    <t>Lakovací dvojnásobný syntetický nátěr truhlářských konstrukcí s mezibroušením</t>
  </si>
  <si>
    <t>1620858114</t>
  </si>
  <si>
    <t>274</t>
  </si>
  <si>
    <t>783314203</t>
  </si>
  <si>
    <t>Základní antikorozní jednonásobný syntetický samozákladující nátěr zámečnických konstrukcí</t>
  </si>
  <si>
    <t>1034903727</t>
  </si>
  <si>
    <t>16*1"ZÁRUBNĚ</t>
  </si>
  <si>
    <t>275</t>
  </si>
  <si>
    <t>783315101</t>
  </si>
  <si>
    <t>Mezinátěr jednonásobný syntetický standardní zámečnických konstrukcí</t>
  </si>
  <si>
    <t>-798719051</t>
  </si>
  <si>
    <t>276</t>
  </si>
  <si>
    <t>783317101</t>
  </si>
  <si>
    <t>Krycí jednonásobný syntetický standardní nátěr zámečnických konstrukcí</t>
  </si>
  <si>
    <t>175547784</t>
  </si>
  <si>
    <t>784</t>
  </si>
  <si>
    <t>Dokončovací práce - malby a tapety</t>
  </si>
  <si>
    <t>277</t>
  </si>
  <si>
    <t>784111001</t>
  </si>
  <si>
    <t>Oprášení (ometení ) podkladu v místnostech v do 3,80 m</t>
  </si>
  <si>
    <t>1015513931</t>
  </si>
  <si>
    <t>(6,742+14,52+12,662+20,146+6,742+5+2,88)*2 "SDK PŘÍČKY</t>
  </si>
  <si>
    <t>16,88"SDK PŘEDSTĚNY</t>
  </si>
  <si>
    <t>15,12+52,64+74,862+133,55"SDK PODHLEDY</t>
  </si>
  <si>
    <t>278</t>
  </si>
  <si>
    <t>784221101</t>
  </si>
  <si>
    <t>Dvojnásobné bílé malby ze směsí za sucha dobře otěruvzdorných v místnostech do 3,80 m</t>
  </si>
  <si>
    <t>-1162954025</t>
  </si>
  <si>
    <t>HZS</t>
  </si>
  <si>
    <t>Hodinové zúčtovací sazby</t>
  </si>
  <si>
    <t>279</t>
  </si>
  <si>
    <t>HZS1292</t>
  </si>
  <si>
    <t>Hodinová zúčtovací sazba stavební dělník</t>
  </si>
  <si>
    <t>hod</t>
  </si>
  <si>
    <t>512</t>
  </si>
  <si>
    <t>-761882777</t>
  </si>
  <si>
    <t>3"MONTÁŽ HASICÍCH PŘÍSTROJŮ</t>
  </si>
  <si>
    <t>OST</t>
  </si>
  <si>
    <t>Ostatní</t>
  </si>
  <si>
    <t>280</t>
  </si>
  <si>
    <t>44932114</t>
  </si>
  <si>
    <t>přístroj hasicí ruční práškový PG 6 LE</t>
  </si>
  <si>
    <t>-2143417256</t>
  </si>
  <si>
    <t>V1</t>
  </si>
  <si>
    <t>V2</t>
  </si>
  <si>
    <t>28,2</t>
  </si>
  <si>
    <t>V3</t>
  </si>
  <si>
    <t>V4</t>
  </si>
  <si>
    <t>73,7</t>
  </si>
  <si>
    <t>SO 01.2 - ZPEVNĚNÉ PLOCHY</t>
  </si>
  <si>
    <t xml:space="preserve">    5 - Komunikace pozemní</t>
  </si>
  <si>
    <t>1450322192</t>
  </si>
  <si>
    <t>25*0,4"V1 ZÁMKOVÁ DLAŽBA POCHOZÍ</t>
  </si>
  <si>
    <t>28,2*0,54"V2 ZÁMKOVÍ DLAŽBA POJÍZDNÁ</t>
  </si>
  <si>
    <t>55*0,42"V3 ZÁMKOVÁ DLAŽBA DRENÁŽNÍ</t>
  </si>
  <si>
    <t>73,7*0,8"V4 ASFALTOVÝ POVRCH</t>
  </si>
  <si>
    <t>10"PRO OBRUBNÍKY</t>
  </si>
  <si>
    <t>-416787328</t>
  </si>
  <si>
    <t>117,288</t>
  </si>
  <si>
    <t>171151103</t>
  </si>
  <si>
    <t>Uložení sypaniny z hornin soudržných do násypů zhutněných strojně</t>
  </si>
  <si>
    <t>-1892115921</t>
  </si>
  <si>
    <t>-149192885</t>
  </si>
  <si>
    <t>25"V1 ZÁMKOVÁ DLAŽBA POCHOZÍ</t>
  </si>
  <si>
    <t>28,2"ZÁMKOVÁ DLAŽBA POJÍZDNÁ</t>
  </si>
  <si>
    <t>55"V3 ZÁMKOVÁ DLAŽBA DRENÁŽNÍ</t>
  </si>
  <si>
    <t>73,7"ASFALTOVÝ POVRCH</t>
  </si>
  <si>
    <t>30"POD OBRUBY</t>
  </si>
  <si>
    <t>331R</t>
  </si>
  <si>
    <t>DODÁVKA A MONTÁŽ BETONOVÉHO DCHODU 150/200</t>
  </si>
  <si>
    <t>BM</t>
  </si>
  <si>
    <t>-1939453558</t>
  </si>
  <si>
    <t>339921112</t>
  </si>
  <si>
    <t>Osazování betonových palisád do betonového základu jednotlivě výšky prvku přes 0,5 do 1 m</t>
  </si>
  <si>
    <t>814943057</t>
  </si>
  <si>
    <t>59228414</t>
  </si>
  <si>
    <t>palisáda tyčová kruhová betonová 175x200mm v 1000mm přírodní</t>
  </si>
  <si>
    <t>1716639997</t>
  </si>
  <si>
    <t>Komunikace pozemní</t>
  </si>
  <si>
    <t>564681011</t>
  </si>
  <si>
    <t>Podklad z kameniva hrubého drceného vel. 63-125 mm plochy do 100 m2 tl 300 mm</t>
  </si>
  <si>
    <t>1861611092</t>
  </si>
  <si>
    <t>564750101</t>
  </si>
  <si>
    <t>Podklad z kameniva hrubého drceného vel. 16-32 mm plochy do 100 m2 tl 150 mm</t>
  </si>
  <si>
    <t>1603576367</t>
  </si>
  <si>
    <t>V3+V4</t>
  </si>
  <si>
    <t>564751101</t>
  </si>
  <si>
    <t>Podklad z kameniva hrubého drceného vel. 32-63 mm plochy do 100 m2 tl 150 mm</t>
  </si>
  <si>
    <t>-30400910</t>
  </si>
  <si>
    <t>564760101</t>
  </si>
  <si>
    <t>Podklad z kameniva hrubého drceného vel. 16-32 mm plochy do 100 m2 tl 200 mm</t>
  </si>
  <si>
    <t>1814999908</t>
  </si>
  <si>
    <t>564761101</t>
  </si>
  <si>
    <t>Podklad z kameniva hrubého drceného vel. 32-63 mm plochy do 100 m2 tl 200 mm</t>
  </si>
  <si>
    <t>319431496</t>
  </si>
  <si>
    <t>V2+V4</t>
  </si>
  <si>
    <t>564771101</t>
  </si>
  <si>
    <t>Podklad z kameniva hrubého drceného vel. 32-63 mm plochy do 100 m2 tl 250 mm</t>
  </si>
  <si>
    <t>1851342402</t>
  </si>
  <si>
    <t>564801012</t>
  </si>
  <si>
    <t>Podklad ze štěrkodrtě ŠD plochy do 100 m2 tl 40 mm</t>
  </si>
  <si>
    <t>375906126</t>
  </si>
  <si>
    <t>V1+V2+V3</t>
  </si>
  <si>
    <t>564821011</t>
  </si>
  <si>
    <t>Podklad ze štěrkodrtě ŠD plochy do 100 m2 tl 80 mm</t>
  </si>
  <si>
    <t>462831262</t>
  </si>
  <si>
    <t>V3"VÝPLŇ DLAŽBY STĚRKEM - VSAKOVÁNÍ</t>
  </si>
  <si>
    <t>577144111</t>
  </si>
  <si>
    <t>Asfaltový beton vrstva obrusná ACO 11+ (ABS) tř. I tl 50 mm š do 3 m z nemodifikovaného asfaltu</t>
  </si>
  <si>
    <t>-718003739</t>
  </si>
  <si>
    <t>577155112</t>
  </si>
  <si>
    <t>Asfaltový beton vrstva ložní ACL 16 (ABH) tl 60 mm š do 3 m z nemodifikovaného asfaltu</t>
  </si>
  <si>
    <t>1472729274</t>
  </si>
  <si>
    <t>596211110</t>
  </si>
  <si>
    <t>Kladení zámkové dlažby komunikací pro pěší ručně tl 60 mm skupiny A pl do 50 m2</t>
  </si>
  <si>
    <t>2117619278</t>
  </si>
  <si>
    <t>59245015</t>
  </si>
  <si>
    <t>dlažba zámková betonová tvaru I 200x165mm tl 60mm přírodní</t>
  </si>
  <si>
    <t>1567377494</t>
  </si>
  <si>
    <t>25*1,03 "Přepočtené koeficientem množství</t>
  </si>
  <si>
    <t>596212312</t>
  </si>
  <si>
    <t>Kladení zámkové dlažby pozemních komunikací ručně tl do 100 mm skupiny A pl do 300 m2</t>
  </si>
  <si>
    <t>-460201082</t>
  </si>
  <si>
    <t>59245296</t>
  </si>
  <si>
    <t>dlažba zámková betonová tvaru I 200x165mm tl 100mm přírodní</t>
  </si>
  <si>
    <t>154262351</t>
  </si>
  <si>
    <t>28,2*1,02 "Přepočtené koeficientem množství</t>
  </si>
  <si>
    <t>596412211</t>
  </si>
  <si>
    <t>Kladení dlažby z vegetačních tvárnic pozemních komunikací tl 80 mm pl přes 50 do 100 m2</t>
  </si>
  <si>
    <t>1789326858</t>
  </si>
  <si>
    <t>59246016</t>
  </si>
  <si>
    <t>dlažba plošná vegetační betonová 600x400mm tl 80mm přírodní</t>
  </si>
  <si>
    <t>-624585281</t>
  </si>
  <si>
    <t>55*1,03 "Přepočtené koeficientem množství</t>
  </si>
  <si>
    <t>916131213</t>
  </si>
  <si>
    <t>Osazení silničního obrubníku betonového stojatého s boční opěrou do lože z betonu prostého</t>
  </si>
  <si>
    <t>429745790</t>
  </si>
  <si>
    <t>16,5+61</t>
  </si>
  <si>
    <t>59217026</t>
  </si>
  <si>
    <t>obrubník silniční betonový 500x150x250mm</t>
  </si>
  <si>
    <t>766575301</t>
  </si>
  <si>
    <t>77,5*1,02 "Přepočtené koeficientem množství</t>
  </si>
  <si>
    <t>916231213</t>
  </si>
  <si>
    <t>Osazení chodníkového obrubníku betonového stojatého s boční opěrou do lože z betonu prostého</t>
  </si>
  <si>
    <t>-1490414671</t>
  </si>
  <si>
    <t>59217017</t>
  </si>
  <si>
    <t>obrubník betonový chodníkový 1000x100x250mm</t>
  </si>
  <si>
    <t>1714831876</t>
  </si>
  <si>
    <t>35*1,02 "Přepočtené koeficientem množství</t>
  </si>
  <si>
    <t>919122111</t>
  </si>
  <si>
    <t>Těsnění spár zálivkou za tepla pro komůrky š 10 mm hl 20 mm s těsnicím profilem</t>
  </si>
  <si>
    <t>-367067007</t>
  </si>
  <si>
    <t>998223011</t>
  </si>
  <si>
    <t>Přesun hmot pro pozemní komunikace s krytem dlážděným</t>
  </si>
  <si>
    <t>-1520663507</t>
  </si>
  <si>
    <t>SO 01.3 - ELEKTROINSTALACE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</si>
  <si>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</si>
  <si>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</si>
  <si>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</si>
  <si>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</si>
  <si>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74101</t>
  </si>
  <si>
    <t>DODÁVKA A MONTÁŽ SILNOPROUDUU PRO TOPENÍ</t>
  </si>
  <si>
    <t>KČ</t>
  </si>
  <si>
    <t>-1080873285</t>
  </si>
  <si>
    <t>741112001</t>
  </si>
  <si>
    <t>Montáž krabice zapuštěná plastová kruhová</t>
  </si>
  <si>
    <t>1218949378</t>
  </si>
  <si>
    <t>1+61+2</t>
  </si>
  <si>
    <t>34571450</t>
  </si>
  <si>
    <t>krabice pod omítku PVC přístrojová kruhová D 70mm</t>
  </si>
  <si>
    <t>-781905831</t>
  </si>
  <si>
    <t>34571524</t>
  </si>
  <si>
    <t>krabice pod omítku PVC odbočná čtvercová 125x125mm s víčkem</t>
  </si>
  <si>
    <t>1537860275</t>
  </si>
  <si>
    <t>-1624627374</t>
  </si>
  <si>
    <t>57"OSV</t>
  </si>
  <si>
    <t>34571457</t>
  </si>
  <si>
    <t>krabice pod omítku PVC odbočná kruhová D 70mm s víčkem</t>
  </si>
  <si>
    <t>1597802376</t>
  </si>
  <si>
    <t>741120201</t>
  </si>
  <si>
    <t>Montáž vodič Cu izolovaný plný a laněný s PVC pláštěm žíla 1,5-16 mm2 volně (např. CY, CHAH-V)</t>
  </si>
  <si>
    <t>1962735787</t>
  </si>
  <si>
    <t>34+19+34</t>
  </si>
  <si>
    <t>34141027</t>
  </si>
  <si>
    <t>vodič propojovací flexibilní jádro Cu lanované izolace PVC 450/750V (H07V-K) 1x6mm2</t>
  </si>
  <si>
    <t>1366269697</t>
  </si>
  <si>
    <t>19*1,15 "Přepočtené koeficientem množství</t>
  </si>
  <si>
    <t>34141025</t>
  </si>
  <si>
    <t>vodič propojovací flexibilní jádro Cu lanované izolace PVC 450/750V (H07V-K) 1x2,5mm2</t>
  </si>
  <si>
    <t>1471264857</t>
  </si>
  <si>
    <t>34141028</t>
  </si>
  <si>
    <t>vodič propojovací flexibilní jádro Cu lanované izolace PVC 450/750V (H07V-K) 1x10mm2</t>
  </si>
  <si>
    <t>127252075</t>
  </si>
  <si>
    <t>741122011</t>
  </si>
  <si>
    <t>Montáž kabel Cu bez ukončení uložený pod omítku plný kulatý 2x1,5 až 2,5 mm2 (např. CYKY)</t>
  </si>
  <si>
    <t>1328396607</t>
  </si>
  <si>
    <t>30"ZÁSUVKY</t>
  </si>
  <si>
    <t>34111005</t>
  </si>
  <si>
    <t>kabel instalační jádro Cu plné izolace PVC plášť PVC 450/750V (CYKY) 2x1,5mm2</t>
  </si>
  <si>
    <t>936747142</t>
  </si>
  <si>
    <t>30*1,15 "Přepočtené koeficientem množství</t>
  </si>
  <si>
    <t>741122015</t>
  </si>
  <si>
    <t>Montáž kabel Cu bez ukončení uložený pod omítku plný kulatý 3x1,5 mm2 (např. CYKY)</t>
  </si>
  <si>
    <t>556607447</t>
  </si>
  <si>
    <t>884+231"OSV</t>
  </si>
  <si>
    <t>34111030</t>
  </si>
  <si>
    <t>kabel instalační jádro Cu plné izolace PVC plášť PVC 450/750V (CYKY) 3x1,5mm2</t>
  </si>
  <si>
    <t>241070984</t>
  </si>
  <si>
    <t>1115*1,15 "Přepočtené koeficientem množství</t>
  </si>
  <si>
    <t>-524127043</t>
  </si>
  <si>
    <t>1115"OSVĚTL</t>
  </si>
  <si>
    <t>1802895468</t>
  </si>
  <si>
    <t>741122016</t>
  </si>
  <si>
    <t>Montáž kabel Cu bez ukončení uložený pod omítku plný kulatý 3x2,5 až 6 mm2 (např. CYKY)</t>
  </si>
  <si>
    <t>-112902031</t>
  </si>
  <si>
    <t>1256"ZÁSUVKY</t>
  </si>
  <si>
    <t>34111036</t>
  </si>
  <si>
    <t>kabel instalační jádro Cu plné izolace PVC plášť PVC 450/750V (CYKY) 3x2,5mm2</t>
  </si>
  <si>
    <t>1832157545</t>
  </si>
  <si>
    <t>1256*1,15 "Přepočtené koeficientem množství</t>
  </si>
  <si>
    <t>741122021</t>
  </si>
  <si>
    <t>Montáž kabel Cu bez ukončení uložený pod omítku plný kulatý 4x1,5 mm2 (např. CYKY)</t>
  </si>
  <si>
    <t>774161957</t>
  </si>
  <si>
    <t>98+75"ZTÁSUVKY</t>
  </si>
  <si>
    <t>34111060</t>
  </si>
  <si>
    <t>kabel instalační jádro Cu plné izolace PVC plášť PVC 450/750V (CYKY) 4x1,5mm2</t>
  </si>
  <si>
    <t>-845842848</t>
  </si>
  <si>
    <t>173*1,15 "Přepočtené koeficientem množství</t>
  </si>
  <si>
    <t>741122022</t>
  </si>
  <si>
    <t>Montáž kabel Cu bez ukončení uložený pod omítku plný kulatý 4x2,5 až 4 mm2 (např. CYKY)</t>
  </si>
  <si>
    <t>1512400827</t>
  </si>
  <si>
    <t>106"ZÁSUVKY</t>
  </si>
  <si>
    <t>34111064</t>
  </si>
  <si>
    <t>kabel instalační jádro Cu plné izolace PVC plášť PVC 450/750V (CYKY) 4x2,5mm2</t>
  </si>
  <si>
    <t>660034019</t>
  </si>
  <si>
    <t>106*1,15 "Přepočtené koeficientem množství</t>
  </si>
  <si>
    <t>-671107081</t>
  </si>
  <si>
    <t>34111068</t>
  </si>
  <si>
    <t>kabel instalační jádro Cu plné izolace PVC plášť PVC 450/750V (CYKY) 4x4mm2</t>
  </si>
  <si>
    <t>-1678743603</t>
  </si>
  <si>
    <t>42*1,15 "Přepočtené koeficientem množství</t>
  </si>
  <si>
    <t>741122023</t>
  </si>
  <si>
    <t>Montáž kabel Cu bez ukončení uložený pod omítku plný kulatý 4x6 mm2 (např. CYKY)</t>
  </si>
  <si>
    <t>908489946</t>
  </si>
  <si>
    <t>45"ZÁSUVKY</t>
  </si>
  <si>
    <t>34111072</t>
  </si>
  <si>
    <t>kabel instalační jádro Cu plné izolace PVC plášť PVC 450/750V (CYKY) 4x6mm2</t>
  </si>
  <si>
    <t>1931735601</t>
  </si>
  <si>
    <t>45*1,15 "Přepočtené koeficientem množství</t>
  </si>
  <si>
    <t>741122032</t>
  </si>
  <si>
    <t>Montáž kabel Cu bez ukončení uložený pod omítku plný kulatý 5x4 až 6 mm2 (např. CYKY)</t>
  </si>
  <si>
    <t>999798093</t>
  </si>
  <si>
    <t>34111098</t>
  </si>
  <si>
    <t>kabel instalační jádro Cu plné izolace PVC plášť PVC 450/750V (CYKY) 5x4mm2</t>
  </si>
  <si>
    <t>-262338443</t>
  </si>
  <si>
    <t>741130001</t>
  </si>
  <si>
    <t>Ukončení vodič izolovaný do 2,5 mm2 v rozváděči nebo na přístroji</t>
  </si>
  <si>
    <t>-956484848</t>
  </si>
  <si>
    <t>40+57</t>
  </si>
  <si>
    <t>741130004</t>
  </si>
  <si>
    <t>Ukončení vodič izolovaný do 6 mm2 v rozváděči nebo na přístroji</t>
  </si>
  <si>
    <t>980017708</t>
  </si>
  <si>
    <t>741130006</t>
  </si>
  <si>
    <t>Ukončení vodič izolovaný do 16 mm2 v rozváděči nebo na přístroji</t>
  </si>
  <si>
    <t>1199464966</t>
  </si>
  <si>
    <t>741210102</t>
  </si>
  <si>
    <t>Montáž rozváděčů litinových, hliníkových nebo plastových sestava do 100 kg</t>
  </si>
  <si>
    <t>-260012516</t>
  </si>
  <si>
    <t>ROUZVADĚČ R POL</t>
  </si>
  <si>
    <t>DODÁVKA ROZVADĚČE</t>
  </si>
  <si>
    <t>kČ</t>
  </si>
  <si>
    <t>991157107</t>
  </si>
  <si>
    <t>741310001</t>
  </si>
  <si>
    <t>Montáž spínač nástěnný 1-jednopólový prostředí normální se zapojením vodičů</t>
  </si>
  <si>
    <t>184693272</t>
  </si>
  <si>
    <t>35+22</t>
  </si>
  <si>
    <t>-1645975591</t>
  </si>
  <si>
    <t>17+24+2+1</t>
  </si>
  <si>
    <t>ABB.3558A80920B</t>
  </si>
  <si>
    <t>Ovládač zapínací kompl., s prosvětl. popis. polem, řaz. 1/0, 1/0So, IP44 Tango®</t>
  </si>
  <si>
    <t>1855028153</t>
  </si>
  <si>
    <t>ABB.3558AA651B</t>
  </si>
  <si>
    <t xml:space="preserve">Kryt spínače jednoduchý </t>
  </si>
  <si>
    <t>-718855253</t>
  </si>
  <si>
    <t>741313232</t>
  </si>
  <si>
    <t>Montáž zásuvek průmyslových nástěnných provedení IP 44 2P+PE 32 A se zapojením vodičů</t>
  </si>
  <si>
    <t>-565471515</t>
  </si>
  <si>
    <t>35811478</t>
  </si>
  <si>
    <t>zásuvka nástěnná 32A - 3pól, řazení 2P+PE IP44, šroubové svorky</t>
  </si>
  <si>
    <t>1394330002</t>
  </si>
  <si>
    <t>ABB.5518AA2349B</t>
  </si>
  <si>
    <t xml:space="preserve">Zásuvka jednonásobná s ochranným kolíkem </t>
  </si>
  <si>
    <t>910166957</t>
  </si>
  <si>
    <t>ABB.3901AB10B</t>
  </si>
  <si>
    <t xml:space="preserve">Rámeček jednonásobný </t>
  </si>
  <si>
    <t>-1675259495</t>
  </si>
  <si>
    <t>ABB.3901AB20B</t>
  </si>
  <si>
    <t xml:space="preserve">Rámeček dvojnásobný, vodorovný </t>
  </si>
  <si>
    <t>-2092055486</t>
  </si>
  <si>
    <t>34535106</t>
  </si>
  <si>
    <t>vypínač nouzový v pouzdře 230V/AC 6A 1spínací 1 rozpínací kontakt IP44</t>
  </si>
  <si>
    <t>-1154288189</t>
  </si>
  <si>
    <t>1000323</t>
  </si>
  <si>
    <t>SVORKA RADOVA WAGO 2,5 ORANZOVA 264-726</t>
  </si>
  <si>
    <t>-25586785</t>
  </si>
  <si>
    <t>1004588</t>
  </si>
  <si>
    <t>HOUKACKA PIRATA 4FE 601 10 12V</t>
  </si>
  <si>
    <t>-1096282895</t>
  </si>
  <si>
    <t>8500061835</t>
  </si>
  <si>
    <t>Držák antén na stožár Emos J60170</t>
  </si>
  <si>
    <t>-574110325</t>
  </si>
  <si>
    <t>ABB.5512A2349B</t>
  </si>
  <si>
    <t xml:space="preserve">Zásuvka dvojnásobná s ochrannými kolíky </t>
  </si>
  <si>
    <t>-814554625</t>
  </si>
  <si>
    <t>741330731</t>
  </si>
  <si>
    <t>Montáž relé pomocné ventilátorové se zapojením vodičů</t>
  </si>
  <si>
    <t>1324929325</t>
  </si>
  <si>
    <t>741370002</t>
  </si>
  <si>
    <t>Montáž svítidlo žárovkové bytové stropní přisazené 1 zdroj se sklem</t>
  </si>
  <si>
    <t>1407366510</t>
  </si>
  <si>
    <t>4+19+5+4+14</t>
  </si>
  <si>
    <t>34835000</t>
  </si>
  <si>
    <t>svítidlo průmyslové přisazené podlouhlé kryt z PH do 3000lm</t>
  </si>
  <si>
    <t>-929966686</t>
  </si>
  <si>
    <t>MLD.ML413128320</t>
  </si>
  <si>
    <t>LED svítidlo Office 6060, 40 W 4000 K bílé, s driverem</t>
  </si>
  <si>
    <t>-674527007</t>
  </si>
  <si>
    <t>MLD.ML413126320</t>
  </si>
  <si>
    <t>LED panel Office 6060 40W 2700K teplá bílá</t>
  </si>
  <si>
    <t>742854038</t>
  </si>
  <si>
    <t>34774012</t>
  </si>
  <si>
    <t>LED pásek 12V do 10W/m</t>
  </si>
  <si>
    <t>1448083637</t>
  </si>
  <si>
    <t>1,5*2</t>
  </si>
  <si>
    <t>ELD.SP140100010</t>
  </si>
  <si>
    <t>HEF 100</t>
  </si>
  <si>
    <t>859775847</t>
  </si>
  <si>
    <t>741410003</t>
  </si>
  <si>
    <t>Montáž drátu nebo lana uzemňovacího průměru do 10 mm na povrchu</t>
  </si>
  <si>
    <t>1984617342</t>
  </si>
  <si>
    <t>35441072</t>
  </si>
  <si>
    <t>drát D 8mm FeZn pro hromosvod</t>
  </si>
  <si>
    <t>1973611531</t>
  </si>
  <si>
    <t>175*1,05 "Přepočtené koeficientem množství</t>
  </si>
  <si>
    <t>-613540200</t>
  </si>
  <si>
    <t>-1961028783</t>
  </si>
  <si>
    <t>46*1,05 "Přepočtené koeficientem množství</t>
  </si>
  <si>
    <t>741410041</t>
  </si>
  <si>
    <t>Montáž drátu nebo lana uzemňovacího průměru do 10 mm v městské zástavbě v zemi</t>
  </si>
  <si>
    <t>2129052980</t>
  </si>
  <si>
    <t>35442064</t>
  </si>
  <si>
    <t>pás zemnící 20x3mm FeZn</t>
  </si>
  <si>
    <t>1728944680</t>
  </si>
  <si>
    <t>98*1,05 "Přepočtené koeficientem množství</t>
  </si>
  <si>
    <t>741420021</t>
  </si>
  <si>
    <t>Montáž svorka hromosvodná se 2 šrouby</t>
  </si>
  <si>
    <t>-1310185357</t>
  </si>
  <si>
    <t>35441885</t>
  </si>
  <si>
    <t>svorka spojovací pro lano D 8-10mm</t>
  </si>
  <si>
    <t>-460988021</t>
  </si>
  <si>
    <t>741420051</t>
  </si>
  <si>
    <t>Montáž vedení hromosvodné-úhelník nebo trubka s držáky do zdiva</t>
  </si>
  <si>
    <t>1853780415</t>
  </si>
  <si>
    <t>35441830</t>
  </si>
  <si>
    <t>úhelník ochranný na ochranu svodu - 1700mm, FeZn</t>
  </si>
  <si>
    <t>-1071002633</t>
  </si>
  <si>
    <t>741420083</t>
  </si>
  <si>
    <t>Montáž vedení hromosvodné-štítek k označení svodu</t>
  </si>
  <si>
    <t>2046673670</t>
  </si>
  <si>
    <t>35442110</t>
  </si>
  <si>
    <t>štítek plastový - čísla svodů</t>
  </si>
  <si>
    <t>-2110529929</t>
  </si>
  <si>
    <t>742</t>
  </si>
  <si>
    <t>Elektroinstalace - slaboproud</t>
  </si>
  <si>
    <t>34122</t>
  </si>
  <si>
    <t xml:space="preserve">DODÁVKA A MONTÁŽ ROZVODNICE DO 20KG </t>
  </si>
  <si>
    <t>KUS</t>
  </si>
  <si>
    <t>-322935440</t>
  </si>
  <si>
    <t>3413</t>
  </si>
  <si>
    <t>DODÁVKA A MONTÁŽRACK N19´´ VČ VYSTROJENÍ</t>
  </si>
  <si>
    <t>-2078801129</t>
  </si>
  <si>
    <t>3414</t>
  </si>
  <si>
    <t>DODÁVKA A MONTÁŽ AKTIVNÍ PRVKY LAN - IP SWITCH RJ45 1 GBS 24</t>
  </si>
  <si>
    <t>-1134377392</t>
  </si>
  <si>
    <t>-468890319</t>
  </si>
  <si>
    <t>3415</t>
  </si>
  <si>
    <t>DODÁVKA A MONTÁŽ ZÁVUVKY LAN A STA</t>
  </si>
  <si>
    <t>-566934118</t>
  </si>
  <si>
    <t>3416</t>
  </si>
  <si>
    <t>MONTÁŽ LAN A STA</t>
  </si>
  <si>
    <t>2056665912</t>
  </si>
  <si>
    <t>742110002</t>
  </si>
  <si>
    <t>Montáž trubek pro slaboproud plastových ohebných uložených pod omítku</t>
  </si>
  <si>
    <t>-411288969</t>
  </si>
  <si>
    <t>150+116</t>
  </si>
  <si>
    <t>34571050</t>
  </si>
  <si>
    <t>trubka elektroinstalační ohebná EN 500 86-1141 (chránička) D 16/21,2mm</t>
  </si>
  <si>
    <t>705859719</t>
  </si>
  <si>
    <t>153*1,05 "Přepočtené koeficientem množství</t>
  </si>
  <si>
    <t>34571022</t>
  </si>
  <si>
    <t>trubka elektroinstalační ohebná kovová D 23/28,9mm</t>
  </si>
  <si>
    <t>-1938615807</t>
  </si>
  <si>
    <t>110,47619047619*1,05 "Přepočtené koeficientem množství</t>
  </si>
  <si>
    <t>742124003</t>
  </si>
  <si>
    <t>Montáž kabelů datových FTP, UTP, STP pro vnitřní rozvody pevně</t>
  </si>
  <si>
    <t>-1731911650</t>
  </si>
  <si>
    <t>25+86+312</t>
  </si>
  <si>
    <t>34121262</t>
  </si>
  <si>
    <t>kabel datový jádro Cu plné plášť PVC (U/UTP) kategorie 5e</t>
  </si>
  <si>
    <t>479182154</t>
  </si>
  <si>
    <t>25*1,2 "Přepočtené koeficientem množství</t>
  </si>
  <si>
    <t>2007642914</t>
  </si>
  <si>
    <t>34121301</t>
  </si>
  <si>
    <t>kabel koaxiální stíněný 2xAl/PES a opletením z CuSn drátků 144x0,12mm2, plášť PVC bílý, jádro CU pr. 1,13mm</t>
  </si>
  <si>
    <t>1536023921</t>
  </si>
  <si>
    <t>742210123r</t>
  </si>
  <si>
    <t>Montáž kouřového hlásiče AUTONOMNÍ</t>
  </si>
  <si>
    <t>1715798464</t>
  </si>
  <si>
    <t>40483010</t>
  </si>
  <si>
    <t>detektor kouře a teploty kombinovaný bezdrátový</t>
  </si>
  <si>
    <t>-1928908942</t>
  </si>
  <si>
    <t>742220005</t>
  </si>
  <si>
    <t>Montáž ústředny PZTS se zdrojem a komunikátorem přes 1 do 4 linek</t>
  </si>
  <si>
    <t>-1358103930</t>
  </si>
  <si>
    <t>40462022</t>
  </si>
  <si>
    <t>ústředna PZTS/EKV se zdrojem v krytu, GSM modem, 4x linka 30 adres 1x Ethernet NBÚ - 3</t>
  </si>
  <si>
    <t>-882423210</t>
  </si>
  <si>
    <t>1241805</t>
  </si>
  <si>
    <t xml:space="preserve"> BEZDRATOVA KLAVESNICE JA-63F</t>
  </si>
  <si>
    <t>-215037814</t>
  </si>
  <si>
    <t>1241892</t>
  </si>
  <si>
    <t xml:space="preserve"> SBERNICOVY MODUL JA-111H-AD</t>
  </si>
  <si>
    <t>914582266</t>
  </si>
  <si>
    <t>1241901</t>
  </si>
  <si>
    <t xml:space="preserve"> SBERNICOVA KLAVESNICE JA-123E</t>
  </si>
  <si>
    <t>461919215</t>
  </si>
  <si>
    <t>1241799</t>
  </si>
  <si>
    <t>BEZDRATOVA SIRENA UC-261</t>
  </si>
  <si>
    <t>1043035426</t>
  </si>
  <si>
    <t>742230001</t>
  </si>
  <si>
    <t>Montáž DVR nebo NAS, nahrávacího zařízení pro kamery</t>
  </si>
  <si>
    <t>1453999178</t>
  </si>
  <si>
    <t>38472003</t>
  </si>
  <si>
    <t>rekordér HD DVR 4 vstupy (analog) bez HDD maximální rozlišení záznamu 5MP HDMI 4K Audio PoC</t>
  </si>
  <si>
    <t>656212767</t>
  </si>
  <si>
    <t>742230003</t>
  </si>
  <si>
    <t>Montáž venkovní kamery</t>
  </si>
  <si>
    <t>646425459</t>
  </si>
  <si>
    <t>38475027</t>
  </si>
  <si>
    <t>kamera venkovní hybridní ball analogová MZVF 2,7 - 13,5mm maximální rozlišení záznamu 5MP přísvit 60m WDR 130 dB 12V/24V IP67</t>
  </si>
  <si>
    <t>-729516329</t>
  </si>
  <si>
    <t>742230101</t>
  </si>
  <si>
    <t>Licence k připojení jedné kamery k SW</t>
  </si>
  <si>
    <t>-1148965542</t>
  </si>
  <si>
    <t>95321002</t>
  </si>
  <si>
    <t>licence pro připojení jedné kamery</t>
  </si>
  <si>
    <t>-1860445504</t>
  </si>
  <si>
    <t>742230102</t>
  </si>
  <si>
    <t>Instalace a nastavení SW pro sledování kamer</t>
  </si>
  <si>
    <t>1410423651</t>
  </si>
  <si>
    <t>95321001</t>
  </si>
  <si>
    <t>licence základní bez kamerových licencí</t>
  </si>
  <si>
    <t>-992177573</t>
  </si>
  <si>
    <t>KAMERY</t>
  </si>
  <si>
    <t>PŘÍSLUŠENSTVÍ KAMER *- HARDDISK 3TB, KONEKTORY, STABILIZOVANÝ ZDROJ</t>
  </si>
  <si>
    <t>-349077153</t>
  </si>
  <si>
    <t>MONTÁŽ R</t>
  </si>
  <si>
    <t>MONTÁŽ ZABEZPEČOVACÍHO SYSTÉMU</t>
  </si>
  <si>
    <t>-1991714097</t>
  </si>
  <si>
    <t>220260025</t>
  </si>
  <si>
    <t>Montáž krabice typu KO, KP, KR, KT pod omítku s vysekáním lůžka</t>
  </si>
  <si>
    <t>80708169</t>
  </si>
  <si>
    <t>1454045</t>
  </si>
  <si>
    <t>KRABICE POD OMITKU 9070689</t>
  </si>
  <si>
    <t>2078235878</t>
  </si>
  <si>
    <t>SO 01.4 -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</si>
  <si>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</si>
  <si>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</si>
  <si>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</si>
  <si>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</si>
  <si>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132112131</t>
  </si>
  <si>
    <t>Hloubení nezapažených rýh šířky do 800 mm v soudržných horninách třídy těžitelnosti I skupiny 1 a 2 ručně</t>
  </si>
  <si>
    <t>-1558739639</t>
  </si>
  <si>
    <t>"KANALIZACE</t>
  </si>
  <si>
    <t>(9+2,5+3+1,5+3,2+6,5+1)*(0,2+0,5)*0,5*0,3</t>
  </si>
  <si>
    <t>162211311</t>
  </si>
  <si>
    <t>Vodorovné přemístění výkopku z horniny třídy těžitelnosti I skupiny 1 až 3 stavebním kolečkem do 10 m</t>
  </si>
  <si>
    <t>1980749507</t>
  </si>
  <si>
    <t>162211319</t>
  </si>
  <si>
    <t>Příplatek k vodorovnému přemístění výkopku z horniny třídy těžitelnosti I skupiny 1 až 3 stavebním kolečkem za každých dalších 10 m</t>
  </si>
  <si>
    <t>-1591749047</t>
  </si>
  <si>
    <t>-538466295</t>
  </si>
  <si>
    <t>2122087710</t>
  </si>
  <si>
    <t>2,804*1,8</t>
  </si>
  <si>
    <t>451572111</t>
  </si>
  <si>
    <t>Lože pod potrubí otevřený výkop z kameniva drobného těženého</t>
  </si>
  <si>
    <t>-879865704</t>
  </si>
  <si>
    <t>721</t>
  </si>
  <si>
    <t>Zdravotechnika - vnitřní kanalizace</t>
  </si>
  <si>
    <t>721173401</t>
  </si>
  <si>
    <t>Potrubí kanalizační z PVC SN 4 svodné DN 110</t>
  </si>
  <si>
    <t>-358119490</t>
  </si>
  <si>
    <t>6,5+1+2,5+3</t>
  </si>
  <si>
    <t>721173402</t>
  </si>
  <si>
    <t>Potrubí kanalizační z PVC SN 4 svodné DN 125</t>
  </si>
  <si>
    <t>1394094177</t>
  </si>
  <si>
    <t>10+3+2+2</t>
  </si>
  <si>
    <t>721173704</t>
  </si>
  <si>
    <t>Potrubí kanalizační z PE odpadní DN 70</t>
  </si>
  <si>
    <t>1821602565</t>
  </si>
  <si>
    <t>4+3+2</t>
  </si>
  <si>
    <t>721173706</t>
  </si>
  <si>
    <t>Potrubí kanalizační z PE odpadní DN 100</t>
  </si>
  <si>
    <t>-468904566</t>
  </si>
  <si>
    <t>7+7+6+3</t>
  </si>
  <si>
    <t>721173722</t>
  </si>
  <si>
    <t>Potrubí kanalizační z PE připojovací DN 40</t>
  </si>
  <si>
    <t>1140611257</t>
  </si>
  <si>
    <t>2+3+4+3</t>
  </si>
  <si>
    <t>721173723</t>
  </si>
  <si>
    <t>Potrubí kanalizační z PE připojovací DN 50</t>
  </si>
  <si>
    <t>306846156</t>
  </si>
  <si>
    <t>6+5+8+4+2+4+5</t>
  </si>
  <si>
    <t>721173726</t>
  </si>
  <si>
    <t>Potrubí kanalizační z PE připojovací DN 100</t>
  </si>
  <si>
    <t>1539006505</t>
  </si>
  <si>
    <t>8+3+3+1,5*2+5</t>
  </si>
  <si>
    <t>721173746</t>
  </si>
  <si>
    <t>Potrubí kanalizační z PE větrací DN 100</t>
  </si>
  <si>
    <t>13141408</t>
  </si>
  <si>
    <t>721194104</t>
  </si>
  <si>
    <t>Vyvedení a upevnění odpadních výpustek DN 40</t>
  </si>
  <si>
    <t>2003828906</t>
  </si>
  <si>
    <t>1+2</t>
  </si>
  <si>
    <t>721194105</t>
  </si>
  <si>
    <t>Vyvedení a upevnění odpadních výpustek DN 50</t>
  </si>
  <si>
    <t>-38311067</t>
  </si>
  <si>
    <t>1+1+2+1+2+2+1</t>
  </si>
  <si>
    <t>721194109</t>
  </si>
  <si>
    <t>Vyvedení a upevnění odpadních výpustek DN 110</t>
  </si>
  <si>
    <t>2119433857</t>
  </si>
  <si>
    <t>721290111</t>
  </si>
  <si>
    <t>Zkouška těsnosti potrubí kanalizace vodou DN do 125</t>
  </si>
  <si>
    <t>-851356987</t>
  </si>
  <si>
    <t>12+34+22+4</t>
  </si>
  <si>
    <t>998721202</t>
  </si>
  <si>
    <t>Přesun hmot procentní pro vnitřní kanalizaci v objektech v přes 6 do 12 m</t>
  </si>
  <si>
    <t>-319005406</t>
  </si>
  <si>
    <t>722</t>
  </si>
  <si>
    <t>Zdravotechnika - vnitřní vodovod</t>
  </si>
  <si>
    <t>722173112</t>
  </si>
  <si>
    <t>Potrubí vodovodní plastové PE-Xa spoj násuvnou objímkou plastovou D 16x2,2 mm</t>
  </si>
  <si>
    <t>-1908264422</t>
  </si>
  <si>
    <t>722173113</t>
  </si>
  <si>
    <t>Potrubí vodovodní plastové PE-Xa spoj násuvnou objímkou plastovou D 20x2,8 mm</t>
  </si>
  <si>
    <t>905706235</t>
  </si>
  <si>
    <t>722173114</t>
  </si>
  <si>
    <t>Potrubí vodovodní plastové PE-Xa spoj násuvnou objímkou plastovou D 25x3,5 mm</t>
  </si>
  <si>
    <t>895673464</t>
  </si>
  <si>
    <t>722173115</t>
  </si>
  <si>
    <t>Potrubí vodovodní plastové PE-Xa spoj násuvnou objímkou plastovou D 32x4,4 mm</t>
  </si>
  <si>
    <t>-1472335845</t>
  </si>
  <si>
    <t>722181241</t>
  </si>
  <si>
    <t>Ochrana vodovodního potrubí přilepenými termoizolačními trubicemi z PE tl přes 13 do 20 mm DN do 22 mm</t>
  </si>
  <si>
    <t>-1470207046</t>
  </si>
  <si>
    <t>12+18</t>
  </si>
  <si>
    <t>722181242</t>
  </si>
  <si>
    <t>Ochrana vodovodního potrubí přilepenými termoizolačními trubicemi z PE tl přes 13 do 20 mm DN přes 22 do 45 mm</t>
  </si>
  <si>
    <t>576943217</t>
  </si>
  <si>
    <t>32+11</t>
  </si>
  <si>
    <t>722190401</t>
  </si>
  <si>
    <t>Vyvedení a upevnění výpustku DN do 25</t>
  </si>
  <si>
    <t>-2118330586</t>
  </si>
  <si>
    <t>5*2+2+2+2*2+2+1+3</t>
  </si>
  <si>
    <t>722230104</t>
  </si>
  <si>
    <t>Ventil přímý G 5/4" se dvěma závity</t>
  </si>
  <si>
    <t>-2089995610</t>
  </si>
  <si>
    <t>722230114</t>
  </si>
  <si>
    <t>Ventil přímý G 5/4" s odvodněním a dvěma závity</t>
  </si>
  <si>
    <t>-267164972</t>
  </si>
  <si>
    <t>722231075</t>
  </si>
  <si>
    <t>Ventil zpětný mosazný G 5/4" PN 10 do 110°C se dvěma závity</t>
  </si>
  <si>
    <t>792362323</t>
  </si>
  <si>
    <t>722231284</t>
  </si>
  <si>
    <t>Regulátor výstupního tlaku membránový G 5/4" PN 16 do 70°C se dvěma závity</t>
  </si>
  <si>
    <t>1948564611</t>
  </si>
  <si>
    <t>722234266</t>
  </si>
  <si>
    <t>Filtr mosazný G 5/4" PN 20 do 80°C s 2x vnitřním závitem</t>
  </si>
  <si>
    <t>1606064945</t>
  </si>
  <si>
    <t>722262227</t>
  </si>
  <si>
    <t>Vodoměr závitový jednovtokový suchoběžný dálkový odečet do 40°C G 3/4"x 130 R100 Qn 4,0 m3/h horizont</t>
  </si>
  <si>
    <t>-1529940699</t>
  </si>
  <si>
    <t>722290234</t>
  </si>
  <si>
    <t>Proplach a dezinfekce vodovodního potrubí DN do 80</t>
  </si>
  <si>
    <t>-1129347028</t>
  </si>
  <si>
    <t>722290246</t>
  </si>
  <si>
    <t>Zkouška těsnosti vodovodního potrubí plastového DN do 40</t>
  </si>
  <si>
    <t>1553999844</t>
  </si>
  <si>
    <t>30+43</t>
  </si>
  <si>
    <t>998722202</t>
  </si>
  <si>
    <t>Přesun hmot procentní pro vnitřní vodovod v objektech v přes 6 do 12 m</t>
  </si>
  <si>
    <t>151987762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</si>
  <si>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</si>
  <si>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</si>
  <si>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</si>
  <si>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</si>
  <si>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</si>
  <si>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-609747841</t>
  </si>
  <si>
    <t>725121511</t>
  </si>
  <si>
    <t>Pisoárový záchodek keramický bez splachovací nádrže s odsáváním a s vodorovným přívodem vody</t>
  </si>
  <si>
    <t>-1981023658</t>
  </si>
  <si>
    <t>725211603</t>
  </si>
  <si>
    <t>Umyvadlo keramické bílé šířky 600 mm bez krytu na sifon připevněné na stěnu šrouby</t>
  </si>
  <si>
    <t>-214288818</t>
  </si>
  <si>
    <t>725241112</t>
  </si>
  <si>
    <t>Vanička sprchová akrylátová čtvercová 900x900 mm</t>
  </si>
  <si>
    <t>-1447173122</t>
  </si>
  <si>
    <t>725244143</t>
  </si>
  <si>
    <t>Dveře sprchové polorámové skleněné tl. 6 mm otvíravé jednokřídlové do niky na vaničku šířky 900 mm</t>
  </si>
  <si>
    <t>-1357353220</t>
  </si>
  <si>
    <t>725291652</t>
  </si>
  <si>
    <t>Montáž dávkovače tekutého mýdla</t>
  </si>
  <si>
    <t>745323806</t>
  </si>
  <si>
    <t>5+2</t>
  </si>
  <si>
    <t>55431098</t>
  </si>
  <si>
    <t>dávkovač tekutého mýdla bílý 0,8L</t>
  </si>
  <si>
    <t>43064589</t>
  </si>
  <si>
    <t>725291653</t>
  </si>
  <si>
    <t>Montáž zásobníku toaletních papírů</t>
  </si>
  <si>
    <t>1759892493</t>
  </si>
  <si>
    <t>55431092</t>
  </si>
  <si>
    <t>zásobník toaletních papírů komaxit bílý D 310mm</t>
  </si>
  <si>
    <t>276261784</t>
  </si>
  <si>
    <t>725291664</t>
  </si>
  <si>
    <t>Montáž štětky závěsné</t>
  </si>
  <si>
    <t>607158275</t>
  </si>
  <si>
    <t>55779012</t>
  </si>
  <si>
    <t>štětka na WC závěsná nebo na podlahu kartáč nylon nerezové záchytné pouzdro lesk</t>
  </si>
  <si>
    <t>-4238900</t>
  </si>
  <si>
    <t>725291666</t>
  </si>
  <si>
    <t>Montáž háčku</t>
  </si>
  <si>
    <t>1891233504</t>
  </si>
  <si>
    <t>3+5+2</t>
  </si>
  <si>
    <t>55441011</t>
  </si>
  <si>
    <t>háček koupelnový</t>
  </si>
  <si>
    <t>-1425684144</t>
  </si>
  <si>
    <t>725311121</t>
  </si>
  <si>
    <t>Dřez jednoduchý nerezový se zápachovou uzávěrkou s odkapávací plochou 560x480 mm a miskou</t>
  </si>
  <si>
    <t>-939819527</t>
  </si>
  <si>
    <t>725331111</t>
  </si>
  <si>
    <t>Výlevka bez výtokových armatur keramická se sklopnou plastovou mřížkou 500 mm</t>
  </si>
  <si>
    <t>-68166721</t>
  </si>
  <si>
    <t>725819401</t>
  </si>
  <si>
    <t>Montáž ventilů rohových G 1/2" s připojovací trubičkou</t>
  </si>
  <si>
    <t>1376230046</t>
  </si>
  <si>
    <t>3+5*2+2</t>
  </si>
  <si>
    <t>55141001</t>
  </si>
  <si>
    <t>kohout kulový rohový mosazný R 1/2"x3/8"</t>
  </si>
  <si>
    <t>-659085114</t>
  </si>
  <si>
    <t>725821325</t>
  </si>
  <si>
    <t>Baterie dřezová stojánková páková s otáčivým kulatým ústím a délkou ramínka 220 mm</t>
  </si>
  <si>
    <t>631706423</t>
  </si>
  <si>
    <t>725822613</t>
  </si>
  <si>
    <t>Baterie umyvadlová stojánková páková s výpustí</t>
  </si>
  <si>
    <t>-389845830</t>
  </si>
  <si>
    <t>725841312</t>
  </si>
  <si>
    <t>Baterie sprchová nástěnná páková</t>
  </si>
  <si>
    <t>1871459551</t>
  </si>
  <si>
    <t>725851305</t>
  </si>
  <si>
    <t>Ventil odpadní dřezový bez přepadu G 6/4""</t>
  </si>
  <si>
    <t>-1132798600</t>
  </si>
  <si>
    <t>725851325</t>
  </si>
  <si>
    <t>Ventil odpadní umyvadlový bez přepadu G 5/4"</t>
  </si>
  <si>
    <t>-594578783</t>
  </si>
  <si>
    <t>725861102</t>
  </si>
  <si>
    <t>Zápachová uzávěrka pro umyvadla DN 40</t>
  </si>
  <si>
    <t>-215453629</t>
  </si>
  <si>
    <t>725862103</t>
  </si>
  <si>
    <t>Zápachová uzávěrka pro dřezy DN 40/50</t>
  </si>
  <si>
    <t>-188411413</t>
  </si>
  <si>
    <t>725865311</t>
  </si>
  <si>
    <t>Zápachová uzávěrka sprchových van DN 40/50 s kulovým kloubem na odtoku</t>
  </si>
  <si>
    <t>-1589198779</t>
  </si>
  <si>
    <t>725980123</t>
  </si>
  <si>
    <t>Dvířka 30/30</t>
  </si>
  <si>
    <t>2017643004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</si>
  <si>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</si>
  <si>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</si>
  <si>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</si>
  <si>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</si>
  <si>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-839407180</t>
  </si>
  <si>
    <t>726111203</t>
  </si>
  <si>
    <t>Instalační předstěna pro montáž pisoáru do masivní zděné kce</t>
  </si>
  <si>
    <t>2071087727</t>
  </si>
  <si>
    <t>55281757</t>
  </si>
  <si>
    <t>montážní prvek pro pisoár do zděných konstrukcí hl 80-120mm</t>
  </si>
  <si>
    <t>609231156</t>
  </si>
  <si>
    <t>726131041</t>
  </si>
  <si>
    <t>Instalační předstěna pro klozet závěsný v 1120 mm s ovládáním zepředu do lehkých stěn s kovovou kcí</t>
  </si>
  <si>
    <t>-100556773</t>
  </si>
  <si>
    <t>998726112</t>
  </si>
  <si>
    <t>Přesun hmot tonážní pro instalační prefabrikáty v objektech v přes 6 do 12 m</t>
  </si>
  <si>
    <t>693622109</t>
  </si>
  <si>
    <t>SO 01.5 - ÚSTŘEDNÍ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</si>
  <si>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</si>
  <si>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</si>
  <si>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</si>
  <si>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</si>
  <si>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2069030159</t>
  </si>
  <si>
    <t>"PRO M ÚT" 15</t>
  </si>
  <si>
    <t>-1445905217</t>
  </si>
  <si>
    <t>"PRO M ÚT"20</t>
  </si>
  <si>
    <t>732</t>
  </si>
  <si>
    <t>Ústřední vytápění - strojovny</t>
  </si>
  <si>
    <t>732330104</t>
  </si>
  <si>
    <t>Nádoba tlaková expanzní pro solární, topnou a chladící soustavu s membránou závitové připojení PN 0,8 o objemu 25 l</t>
  </si>
  <si>
    <t>1803269443</t>
  </si>
  <si>
    <t>732331771</t>
  </si>
  <si>
    <t>Příslušenství k expanzním nádobám souprava s upínací páskou</t>
  </si>
  <si>
    <t>442499624</t>
  </si>
  <si>
    <t>732331772</t>
  </si>
  <si>
    <t>Příslušenství k expanzním nádobám konzole nastavitelná</t>
  </si>
  <si>
    <t>1798464749</t>
  </si>
  <si>
    <t>732331777</t>
  </si>
  <si>
    <t>Příslušenství k expanzním nádobám bezpečnostní uzávěr G 3/4 k měření tlaku</t>
  </si>
  <si>
    <t>-221050625</t>
  </si>
  <si>
    <t>732522021</t>
  </si>
  <si>
    <t>Tepelné čerpadlo vzduch/voda pro vytápění a přípravu TV vnitřní jednotka s vestavným průtokovým zásobníkem topný výkon 9 kW</t>
  </si>
  <si>
    <t>-1379848230</t>
  </si>
  <si>
    <t>732522119</t>
  </si>
  <si>
    <t>Tepelné čerpadlo vzduch/voda pro vytápění i chlazení venkovní jednotka topný/chladicí výkon 10,7/11,12 kW</t>
  </si>
  <si>
    <t>1581159943</t>
  </si>
  <si>
    <t>732523101</t>
  </si>
  <si>
    <t>Pokojové čidlo pro tepelné čerpadlo</t>
  </si>
  <si>
    <t>1118991113</t>
  </si>
  <si>
    <t>732523102</t>
  </si>
  <si>
    <t>Konzoly na stěnu pro tepelné čerpadlo</t>
  </si>
  <si>
    <t>-340854228</t>
  </si>
  <si>
    <t>732525111</t>
  </si>
  <si>
    <t>Nerezový zásobník teplé vody o objemu 290 l / výkonu tepelného čerpadla 11 kW</t>
  </si>
  <si>
    <t>-1358985764</t>
  </si>
  <si>
    <t>998732202</t>
  </si>
  <si>
    <t>Přesun hmot procentní pro strojovny v objektech v přes 6 do 12 m</t>
  </si>
  <si>
    <t>168472813</t>
  </si>
  <si>
    <t>733</t>
  </si>
  <si>
    <t>Ústřední vytápění - rozvodné potrubí</t>
  </si>
  <si>
    <t>733222102</t>
  </si>
  <si>
    <t>Potrubí měděné polotvrdé spojované měkkým pájením D 15x1 mm</t>
  </si>
  <si>
    <t>1137214281</t>
  </si>
  <si>
    <t>733222103</t>
  </si>
  <si>
    <t>Potrubí měděné polotvrdé spojované měkkým pájením D 18x1 mm</t>
  </si>
  <si>
    <t>1968663133</t>
  </si>
  <si>
    <t>733223304</t>
  </si>
  <si>
    <t>Potrubí měděné tvrdé spojované lisováním D 28x1,5 mm</t>
  </si>
  <si>
    <t>2000184265</t>
  </si>
  <si>
    <t>733223305</t>
  </si>
  <si>
    <t>Potrubí měděné tvrdé spojované lisováním D 35x1,5 mm</t>
  </si>
  <si>
    <t>-1722102296</t>
  </si>
  <si>
    <t>733291101</t>
  </si>
  <si>
    <t>Zkouška těsnosti potrubí měděné D do 35x1,5</t>
  </si>
  <si>
    <t>-1211296486</t>
  </si>
  <si>
    <t>4+30+30+20</t>
  </si>
  <si>
    <t>733390104</t>
  </si>
  <si>
    <t>Ochrana potrubí primátrních okruhů tepelně izolačními trubicemi z kaučuku tl 13 mm D do 38 mm</t>
  </si>
  <si>
    <t>-927613005</t>
  </si>
  <si>
    <t>733390305</t>
  </si>
  <si>
    <t>Napuštění potrubí primárního okruhu tepelného čerpadla D 40x3,7 mm nemrznoucí směsí</t>
  </si>
  <si>
    <t>-795557299</t>
  </si>
  <si>
    <t>733811241</t>
  </si>
  <si>
    <t>Ochrana potrubí ústředního vytápění termoizolačními trubicemi z PE tl přes 13 do 20 mm DN do 22 mm</t>
  </si>
  <si>
    <t>-332376316</t>
  </si>
  <si>
    <t>4+30</t>
  </si>
  <si>
    <t>733811242</t>
  </si>
  <si>
    <t>Ochrana potrubí ústředního vytápění termoizolačními trubicemi z PE tl přes 13 do 20 mm DN přes 22 do 45 mm</t>
  </si>
  <si>
    <t>1992373424</t>
  </si>
  <si>
    <t>30+20</t>
  </si>
  <si>
    <t>998733202</t>
  </si>
  <si>
    <t>Přesun hmot procentní pro rozvody potrubí v objektech v přes 6 do 12 m</t>
  </si>
  <si>
    <t>-1823619284</t>
  </si>
  <si>
    <t>734</t>
  </si>
  <si>
    <t>Ústřední vytápění - armatury</t>
  </si>
  <si>
    <t>734163443</t>
  </si>
  <si>
    <t>Filtr DN 25 PN 40 do 400°C z uhlíkové oceli s vypouštěcí přírubou</t>
  </si>
  <si>
    <t>1755856290</t>
  </si>
  <si>
    <t>734209113</t>
  </si>
  <si>
    <t>Montáž armatury závitové s dvěma závity G 1/2</t>
  </si>
  <si>
    <t>-1748384459</t>
  </si>
  <si>
    <t>55121196</t>
  </si>
  <si>
    <t>ventil závitový zpětný 1/2"</t>
  </si>
  <si>
    <t>503923410</t>
  </si>
  <si>
    <t>42241001</t>
  </si>
  <si>
    <t>ventil vyvažovací a regulační vnější závit tlakově nezávislý PN 16 T 90°C 1/2"</t>
  </si>
  <si>
    <t>-1697843587</t>
  </si>
  <si>
    <t>28655010</t>
  </si>
  <si>
    <t>šroubení svěrné připojovací se závitem EK 3/4" na potrubí 17x2mm</t>
  </si>
  <si>
    <t>-1632270652</t>
  </si>
  <si>
    <t>42210570</t>
  </si>
  <si>
    <t>ventil horkovodní regulační vypouštěcí PN16 DN 15</t>
  </si>
  <si>
    <t>-1722579757</t>
  </si>
  <si>
    <t>734211118</t>
  </si>
  <si>
    <t>Ventil závitový odvzdušňovací G 1/4 PN 14 do 120°C automatický</t>
  </si>
  <si>
    <t>925987606</t>
  </si>
  <si>
    <t>734220102</t>
  </si>
  <si>
    <t>Ventil závitový regulační přímý G 1 PN 20 do 100°C vyvažovací bez vypouštění</t>
  </si>
  <si>
    <t>-307182197</t>
  </si>
  <si>
    <t>734221682</t>
  </si>
  <si>
    <t>Termostatická hlavice kapalinová PN 10 do 110°C otopných těles VK</t>
  </si>
  <si>
    <t>1636900692</t>
  </si>
  <si>
    <t>734222811</t>
  </si>
  <si>
    <t>Ventil závitový termostatický přímý G 3/8 PN 16 do 110°C s ruční hlavou chromovaný</t>
  </si>
  <si>
    <t>-2024280890</t>
  </si>
  <si>
    <t>734242414</t>
  </si>
  <si>
    <t>Ventil závitový zpětný přímý G 1 PN 16 do 110°C</t>
  </si>
  <si>
    <t>-1721507424</t>
  </si>
  <si>
    <t>734261333</t>
  </si>
  <si>
    <t>Šroubení topenářské rohové G 1/2 PN 16 do 120°C</t>
  </si>
  <si>
    <t>1825258042</t>
  </si>
  <si>
    <t>734261402</t>
  </si>
  <si>
    <t>Armatura připojovací rohová G 1/2x18 PN 10 do 110°C radiátorů typu VK</t>
  </si>
  <si>
    <t>-175417856</t>
  </si>
  <si>
    <t>734291122</t>
  </si>
  <si>
    <t>Kohout plnící a vypouštěcí G 3/8 PN 10 do 90°C závitový</t>
  </si>
  <si>
    <t>5716202</t>
  </si>
  <si>
    <t>734291255</t>
  </si>
  <si>
    <t>Filtr závitový pro topné a chladicí systémy přímý G 1 PN 16 do 160°C s vnitřními závity</t>
  </si>
  <si>
    <t>728719800</t>
  </si>
  <si>
    <t>734292715</t>
  </si>
  <si>
    <t>Kohout kulový přímý G 1 PN 42 do 185°C vnitřní závit</t>
  </si>
  <si>
    <t>1630848163</t>
  </si>
  <si>
    <t>734295265</t>
  </si>
  <si>
    <t>Pohon směšovacích ventilů solárních a otopných systémů ovládání ekvitermní tři čidla 230/3,5 VA 6 Nm/120sec</t>
  </si>
  <si>
    <t>-354704779</t>
  </si>
  <si>
    <t>734411101</t>
  </si>
  <si>
    <t>Teploměr technický s pevným stonkem a jímkou zadní připojení průměr 63 mm délky 50 mm</t>
  </si>
  <si>
    <t>365771245</t>
  </si>
  <si>
    <t>998734202</t>
  </si>
  <si>
    <t>Přesun hmot procentní pro armatury v objektech v přes 6 do 12 m</t>
  </si>
  <si>
    <t>1625985258</t>
  </si>
  <si>
    <t>735</t>
  </si>
  <si>
    <t>Ústřední vytápění - otopná tělesa</t>
  </si>
  <si>
    <t>735160123</t>
  </si>
  <si>
    <t>Otopné těleso trubkové teplovodní výška/délka 1 220/600 mm</t>
  </si>
  <si>
    <t>-329835373</t>
  </si>
  <si>
    <t>735160143</t>
  </si>
  <si>
    <t>Otopné těleso trubkové teplovodní výška/délka 1 820/600 mm</t>
  </si>
  <si>
    <t>-1898976743</t>
  </si>
  <si>
    <t>735164251</t>
  </si>
  <si>
    <t>Otopné těleso trubkové elektrické přímotopné výška/délka 1215/450 mm</t>
  </si>
  <si>
    <t>-1283256582</t>
  </si>
  <si>
    <t>735511009</t>
  </si>
  <si>
    <t>Podlahové vytápění - systémová deska bez izolace výšky 20 až 24 mm</t>
  </si>
  <si>
    <t>1709182275</t>
  </si>
  <si>
    <t>735511010</t>
  </si>
  <si>
    <t>Podlahové vytápění - rozvodné potrubí polyethylen PE-Xa 17x2,0 mm pro systémovou desku rozteč 150 mm</t>
  </si>
  <si>
    <t>-127877660</t>
  </si>
  <si>
    <t>735511061</t>
  </si>
  <si>
    <t>Podlahové vytápění - krycí a separační PE fólie</t>
  </si>
  <si>
    <t>1147829343</t>
  </si>
  <si>
    <t>735511062</t>
  </si>
  <si>
    <t>Podlahové vytápění - obvodový dilatační pás samolepící s folií</t>
  </si>
  <si>
    <t>-1665711098</t>
  </si>
  <si>
    <t>735511063</t>
  </si>
  <si>
    <t>Podlahové vytápění - ochranná trubka potrubí podlahového topení</t>
  </si>
  <si>
    <t>1982997240</t>
  </si>
  <si>
    <t>735511064</t>
  </si>
  <si>
    <t>Podlahové vytápění - středový (spárový) dilatační profil</t>
  </si>
  <si>
    <t>-540416643</t>
  </si>
  <si>
    <t>735511105</t>
  </si>
  <si>
    <t>Podlahové vytápění - skříň podomítková pro rozdělovač s 8-12 okruhy</t>
  </si>
  <si>
    <t>-2063380942</t>
  </si>
  <si>
    <t>735511136</t>
  </si>
  <si>
    <t>Podlahové vytápění - sada pro připojení měřiče tepla</t>
  </si>
  <si>
    <t>-1112483884</t>
  </si>
  <si>
    <t>735511138</t>
  </si>
  <si>
    <t>Podlahové vytápění - svěrné šroubení se závitem EK 3/4" pro připojení potrubí 17x2,0 mm na rozdělovač</t>
  </si>
  <si>
    <t>1567666882</t>
  </si>
  <si>
    <t>2*8+12*2</t>
  </si>
  <si>
    <t>735511142</t>
  </si>
  <si>
    <t>Podlahové vytápění - prostorový termostat programovatelný týdenní</t>
  </si>
  <si>
    <t>879493579</t>
  </si>
  <si>
    <t>735511144</t>
  </si>
  <si>
    <t>Podlahové topení - elektronický rozvaděč pro připojení max 6 prostorových termostatů</t>
  </si>
  <si>
    <t>1306109883</t>
  </si>
  <si>
    <t>37422110</t>
  </si>
  <si>
    <t>transformátor bezpečnostní 220/240V 12-24V 16VA</t>
  </si>
  <si>
    <t>-419099208</t>
  </si>
  <si>
    <t>KRD.ZLREG072</t>
  </si>
  <si>
    <t>Termopohon 24 V , kabel 2 m</t>
  </si>
  <si>
    <t>127116909</t>
  </si>
  <si>
    <t>28616477</t>
  </si>
  <si>
    <t>oblouk fixační pro topení a pitnou vodu 90° 16mm</t>
  </si>
  <si>
    <t>-703997474</t>
  </si>
  <si>
    <t>-1622243427</t>
  </si>
  <si>
    <t>735511157</t>
  </si>
  <si>
    <t>Podlahové vytápění - rozdělovač mosazný s automatickou regulací průtoku osmiokruhový</t>
  </si>
  <si>
    <t>-2118742282</t>
  </si>
  <si>
    <t>735511161</t>
  </si>
  <si>
    <t>Podlahové vytápění - rozdělovač mosazný s automatickou regulací průtoku dvanáctiokruhový</t>
  </si>
  <si>
    <t>1116426358</t>
  </si>
  <si>
    <t>998735212</t>
  </si>
  <si>
    <t>Přesun hmot procentní pro otopná tělesa s omezením mechanizace v objektech v přes 6 do 12 m</t>
  </si>
  <si>
    <t>-1422271830</t>
  </si>
  <si>
    <t>741124646</t>
  </si>
  <si>
    <t>Montáž kabel Cu topný okruh 230 V do okapu a svodu uchycení na příchytky nebo lanko</t>
  </si>
  <si>
    <t>124301033</t>
  </si>
  <si>
    <t>"PRIMÁRNÍ OKRUH" 14</t>
  </si>
  <si>
    <t>34191003</t>
  </si>
  <si>
    <t>kabel topný dvoužilový okruh 270W 14m</t>
  </si>
  <si>
    <t>-751971317</t>
  </si>
  <si>
    <t>EKVITERMREG</t>
  </si>
  <si>
    <t>DODÁVKA A MONTÁŽ EKVITERMNÍ REGULACE VČETNĚ ČIDEL A KEBLÁŽE</t>
  </si>
  <si>
    <t>-671680852</t>
  </si>
  <si>
    <t>HZS2222</t>
  </si>
  <si>
    <t>Hodinová zúčtovací sazba topenář odborný</t>
  </si>
  <si>
    <t>104755349</t>
  </si>
  <si>
    <t>20"TOPNÁ ZKOUŠKA</t>
  </si>
  <si>
    <t>10" VYREGULOVÁNÍ, NASTAVENÍ</t>
  </si>
  <si>
    <t>5"ZAŠKOLENÍ OBSLUHY</t>
  </si>
  <si>
    <t>SO 01.6 - FOTOVOLTAICKÝ SYSTÉM</t>
  </si>
  <si>
    <t>741120124</t>
  </si>
  <si>
    <t>Montáž fotovoltaických kabelů uložených v trubkách nebo lištách průměru přes 4 do 6 mm</t>
  </si>
  <si>
    <t>-40207279</t>
  </si>
  <si>
    <t>34111851</t>
  </si>
  <si>
    <t>kabel fotovoltaický černý nebo červený průměr 6mm</t>
  </si>
  <si>
    <t>228717197</t>
  </si>
  <si>
    <t>180*1,2 "Přepočtené koeficientem množství</t>
  </si>
  <si>
    <t>1888852R</t>
  </si>
  <si>
    <t>BATERIOVE ULOZISTE 12KWH 300AH</t>
  </si>
  <si>
    <t>-769769963</t>
  </si>
  <si>
    <t>741130420</t>
  </si>
  <si>
    <t>Nalisování konektorů na fotovoltaický kabel</t>
  </si>
  <si>
    <t>1984343025</t>
  </si>
  <si>
    <t>34111802</t>
  </si>
  <si>
    <t>konektor slučovací MC4 pro paralelní spojení kabelů od fotovoltaických panelů</t>
  </si>
  <si>
    <t>2131027203</t>
  </si>
  <si>
    <t>741711002</t>
  </si>
  <si>
    <t>Montáž nosné konstrukce fotovoltaických panelů na šikmé střeše uchycené na střešní krytině</t>
  </si>
  <si>
    <t>-1934316014</t>
  </si>
  <si>
    <t>42412400</t>
  </si>
  <si>
    <t>konstrukce nosná trnová pro fotovoltaický panel na všechny typy šikmých střech pro vertikálně orientovaný panel, set pro 1 panel</t>
  </si>
  <si>
    <t>-2033304151</t>
  </si>
  <si>
    <t>741721201</t>
  </si>
  <si>
    <t>Montáž fotovoltaických panelů krystalických na šikmou střechu výkonu přes 300 Wp</t>
  </si>
  <si>
    <t>-3800840</t>
  </si>
  <si>
    <t>35002031</t>
  </si>
  <si>
    <t>panel fotovoltaický monokrystalický 455Wp</t>
  </si>
  <si>
    <t>-1733429072</t>
  </si>
  <si>
    <t>741730015</t>
  </si>
  <si>
    <t>Montáž střídače napětí DC/AC síťového třífázového pro fotovoltaické systémy, max. výstupní výkon přes 8500 do 10000 W</t>
  </si>
  <si>
    <t>235553563</t>
  </si>
  <si>
    <t>35672016</t>
  </si>
  <si>
    <t>měnič fotovoltaický třífázový beztransformátorový maximální vstupní výkon 10000W, maximální výstupní výkon 10000W</t>
  </si>
  <si>
    <t>-1229104987</t>
  </si>
  <si>
    <t>741730076</t>
  </si>
  <si>
    <t>Montáž zařízení pro bezpečné propojení střídače s akumulátorem</t>
  </si>
  <si>
    <t>1981452762</t>
  </si>
  <si>
    <t>34111854</t>
  </si>
  <si>
    <t>zařízení pro bezpečné propojení střídače s akumulátorem fotovoltaických systémů, max vstupní napětí na straně akumulátoru 500V</t>
  </si>
  <si>
    <t>405544680</t>
  </si>
  <si>
    <t>741740024</t>
  </si>
  <si>
    <t>Montáž regulátoru MPPT pro fotovoltaické systémy, dobíjení 12V/24V/48V baterie, maximální nabíjecí proud přes 70 do 100 A</t>
  </si>
  <si>
    <t>1852522166</t>
  </si>
  <si>
    <t>40511046</t>
  </si>
  <si>
    <t>regulátor fotovoltaický MPPT s napětím panelů až 250 V, maximální nabíjecí proud 100 A, baterie 12V/24V/48V, FV max 1450/2900/5800Wp, integrovaný bluetooth</t>
  </si>
  <si>
    <t>564710817</t>
  </si>
  <si>
    <t>741751016</t>
  </si>
  <si>
    <t>Montáž akumulátorové baterie lithiové pro fotovoltaické systémy s napětím 12 V s kapacitou přes 100 do 150 Ah</t>
  </si>
  <si>
    <t>-1174395226</t>
  </si>
  <si>
    <t>SO 02 - VĚŽ</t>
  </si>
  <si>
    <t>VĚŽ R</t>
  </si>
  <si>
    <t>DODÁVKA A MONTÁŽ VEŽE - KOMPLETNÍ KONSTRUKCE - NOSNA KONSTRUKCE ŽÁROVĚ ZINKOVNÁ, OPLÁŠTĚNÍ Z TAHOKOVU V ČERVENÉ BARVĚ PŮDORYSNÝ ROZMĚR 1,2 *1,2 N, VÝŠKA11,5 M</t>
  </si>
  <si>
    <t>-343159981</t>
  </si>
  <si>
    <t>998767212</t>
  </si>
  <si>
    <t>Přesun hmot procentní pro zámečnické konstrukce s omezením mechanizace v objektech v přes 6 do 12 m</t>
  </si>
  <si>
    <t>-1862780506</t>
  </si>
  <si>
    <t>SO 03 - OPĚRNÁ ZEĎ</t>
  </si>
  <si>
    <t>1347378797</t>
  </si>
  <si>
    <t>(4,05+0,4)*(1,6+1)*0,5</t>
  </si>
  <si>
    <t>311214111</t>
  </si>
  <si>
    <t>Zdivo z nepravidelných kamenů na sucho objem jednoho kamene do 0,02 m3</t>
  </si>
  <si>
    <t>82512156</t>
  </si>
  <si>
    <t>"KAMENNÝ OBKLAD OPĚRNÉ ZDI</t>
  </si>
  <si>
    <t>(4,05+0,4)*(1,6+1)*0,5*0,4</t>
  </si>
  <si>
    <t>-1009333216</t>
  </si>
  <si>
    <t>5,785*0,2*0,1"100 KG/M2</t>
  </si>
  <si>
    <t>998011001</t>
  </si>
  <si>
    <t>Přesun hmot pro budovy zděné v do 6 m</t>
  </si>
  <si>
    <t>1492491619</t>
  </si>
  <si>
    <t>OBSYP</t>
  </si>
  <si>
    <t>23,016</t>
  </si>
  <si>
    <t>RÝHA</t>
  </si>
  <si>
    <t>53,016</t>
  </si>
  <si>
    <t>IO 01 - VENKOVNÍ KANALIZACE</t>
  </si>
  <si>
    <t xml:space="preserve">    8 - Trubní vedení</t>
  </si>
  <si>
    <t>131151102</t>
  </si>
  <si>
    <t>Hloubení jam nezapažených v hornině třídy těžitelnosti I skupiny 1 a 2 objem do 50 m3 strojně</t>
  </si>
  <si>
    <t>50921813</t>
  </si>
  <si>
    <t>7*2*2"ZEMNÍ FILTR</t>
  </si>
  <si>
    <t>3,*3*3"SEPARÁTOR</t>
  </si>
  <si>
    <t>132151103</t>
  </si>
  <si>
    <t>Hloubení rýh nezapažených š do 800 mm v hornině třídy těžitelnosti I skupiny 1 a 2 objem do 100 m3 strojně</t>
  </si>
  <si>
    <t>-826451057</t>
  </si>
  <si>
    <t>(10+1,5+14)*0,8*1,3"SPLAŠKOVÁ</t>
  </si>
  <si>
    <t>(11,3+8,8+16,7)*0,6*1,2</t>
  </si>
  <si>
    <t>-1303672524</t>
  </si>
  <si>
    <t>30"OBJEM NÁDOB</t>
  </si>
  <si>
    <t>-716966057</t>
  </si>
  <si>
    <t>53,016*1,7</t>
  </si>
  <si>
    <t>175151101</t>
  </si>
  <si>
    <t>Obsypání potrubí strojně sypaninou bez prohození, uloženou do 3 m</t>
  </si>
  <si>
    <t>-2064405624</t>
  </si>
  <si>
    <t>JÁMA+RÝHA</t>
  </si>
  <si>
    <t>-OBSYP</t>
  </si>
  <si>
    <t>-30"OBJEM NÁDOB</t>
  </si>
  <si>
    <t>182611111</t>
  </si>
  <si>
    <t>Obrovnávka svahů násypů sypaných z kamene tl do 500 mm ručně</t>
  </si>
  <si>
    <t>-1697747065</t>
  </si>
  <si>
    <t>5*2,5</t>
  </si>
  <si>
    <t>382411115</t>
  </si>
  <si>
    <t>Zemní nádrž objemu 6500 l z PE na dešťovou a splaškovou vodu samonosná pro běžné zatížení</t>
  </si>
  <si>
    <t>-104126871</t>
  </si>
  <si>
    <t>386411113</t>
  </si>
  <si>
    <t>Čistírna odpadních vod z polypropylenu domovní počet EO 9-12</t>
  </si>
  <si>
    <t>1802462642</t>
  </si>
  <si>
    <t>-1108660207</t>
  </si>
  <si>
    <t>(10+1,5+14)*0,8*(0,1+0,16+0,3)"SPLAŠKOVÁ</t>
  </si>
  <si>
    <t>(11,3+8,8+16,7)*0,6*(0,1+0,125+0,3)"DEŠ´TOVÁ</t>
  </si>
  <si>
    <t>Trubní vedení</t>
  </si>
  <si>
    <t>871270310</t>
  </si>
  <si>
    <t>Montáž kanalizačního potrubí hladkého plnostěnného SN 10 z polypropylenu DN 125</t>
  </si>
  <si>
    <t>1766708227</t>
  </si>
  <si>
    <t>(11,3+8,8+16,7)"DEŠ´T</t>
  </si>
  <si>
    <t>28617010</t>
  </si>
  <si>
    <t>trubka kanalizační PP plnostěnná třívrstvá DN 125x3000mm SN10</t>
  </si>
  <si>
    <t>-1798451786</t>
  </si>
  <si>
    <t>36,8*1,015 "Přepočtené koeficientem množství</t>
  </si>
  <si>
    <t>871310310</t>
  </si>
  <si>
    <t>Montáž kanalizačního potrubí hladkého plnostěnného SN 10 z polypropylenu DN 150</t>
  </si>
  <si>
    <t>-2097853484</t>
  </si>
  <si>
    <t>(10+1,5+14)"SPLAŠKOVÁ</t>
  </si>
  <si>
    <t>28617011</t>
  </si>
  <si>
    <t>trubka kanalizační PP plnostěnná třívrstvá DN 150x3000mm SN10</t>
  </si>
  <si>
    <t>1638490997</t>
  </si>
  <si>
    <t>25,5*1,015 "Přepočtené koeficientem množství</t>
  </si>
  <si>
    <t>877260341</t>
  </si>
  <si>
    <t>Montáž lapačů střešních splavenin na kanalizačním potrubí z PP nebo tvrdého PVC trub hladkých plnostěnných DN 100</t>
  </si>
  <si>
    <t>625494334</t>
  </si>
  <si>
    <t>56231163</t>
  </si>
  <si>
    <t>lapač střešních splavenin se zápachovou klapkou a lapacím košem DN 125/110</t>
  </si>
  <si>
    <t>-1544264762</t>
  </si>
  <si>
    <t>891312421</t>
  </si>
  <si>
    <t>Montáž koncových klapek PE-HD na kolmou stěnu DN 150</t>
  </si>
  <si>
    <t>1225061208</t>
  </si>
  <si>
    <t>42283103</t>
  </si>
  <si>
    <t>klapka koncová PE-HD na kolmou betonovou stěnu DN 150</t>
  </si>
  <si>
    <t>-1101719841</t>
  </si>
  <si>
    <t>894811133</t>
  </si>
  <si>
    <t>Revizní šachta z PVC typ přímý, DN 400/160 tlak 12,5 t hl od 1360 do 1730 mm</t>
  </si>
  <si>
    <t>1765482747</t>
  </si>
  <si>
    <t>897172111</t>
  </si>
  <si>
    <t>Akumulační boxy z PP pro retenci dešťových vod pod pochozí plochy a plochy zatížené osobními automobily objemu do 10 m3</t>
  </si>
  <si>
    <t>795026845</t>
  </si>
  <si>
    <t>8971R</t>
  </si>
  <si>
    <t>DODÁVKA MONTÁŽ KOMPLETNÍHO ZEMNÍHO FILTRU 7*2*1,2 M</t>
  </si>
  <si>
    <t>855235656</t>
  </si>
  <si>
    <t>1"KUS</t>
  </si>
  <si>
    <t>998276101</t>
  </si>
  <si>
    <t>Přesun hmot pro trubní vedení z trub z plastických hmot otevřený výkop</t>
  </si>
  <si>
    <t>-947532455</t>
  </si>
  <si>
    <t>IO 02 - VENKOVNÍ VODOVOD</t>
  </si>
  <si>
    <t>1207742166</t>
  </si>
  <si>
    <t>13,5*0,6*1,5</t>
  </si>
  <si>
    <t>1491646855</t>
  </si>
  <si>
    <t>123157533</t>
  </si>
  <si>
    <t>3,24*1,7</t>
  </si>
  <si>
    <t>-1649995150</t>
  </si>
  <si>
    <t>12,15-3,24</t>
  </si>
  <si>
    <t>346950708</t>
  </si>
  <si>
    <t>13,5*0,6*(0,1+0,3)</t>
  </si>
  <si>
    <t>871171141</t>
  </si>
  <si>
    <t>Montáž potrubí z PE100 RC SDR 11 otevřený výkop svařovaných na tupo d 40 x 3,7 mm</t>
  </si>
  <si>
    <t>-1644567499</t>
  </si>
  <si>
    <t>28613501</t>
  </si>
  <si>
    <t>potrubí vodovodní dvouvrstvé PE100 RC SDR11 40x3,7mm</t>
  </si>
  <si>
    <t>731613087</t>
  </si>
  <si>
    <t>13,5*1,015 "Přepočtené koeficientem množství</t>
  </si>
  <si>
    <t>877241123</t>
  </si>
  <si>
    <t>Montáž elektro navrtávacích T-kusů s 360° odbočkou na vodovodním potrubí z PE trub d 90/40</t>
  </si>
  <si>
    <t>794406993</t>
  </si>
  <si>
    <t>28614009</t>
  </si>
  <si>
    <t>tvarovka T-kus navrtávací s odbočkou 360° D 90-40mm</t>
  </si>
  <si>
    <t>-1398018763</t>
  </si>
  <si>
    <t>879181111</t>
  </si>
  <si>
    <t>Montáž vodovodní přípojky na potrubí DN 40</t>
  </si>
  <si>
    <t>-1616449286</t>
  </si>
  <si>
    <t>891181321</t>
  </si>
  <si>
    <t>Montáž vodovodních šoupátek domovní přípojky se závitovými konci PN16 otevřený výkop G 6/4"</t>
  </si>
  <si>
    <t>578110606</t>
  </si>
  <si>
    <t>42221553</t>
  </si>
  <si>
    <t>šoupátko domovní přípojky litinové vnitřní/vnitřní závit PN16 6/4"x6/4"</t>
  </si>
  <si>
    <t>895490236</t>
  </si>
  <si>
    <t>891249111</t>
  </si>
  <si>
    <t>Montáž navrtávacích pasů na potrubí z jakýchkoli trub DN 80</t>
  </si>
  <si>
    <t>2135131458</t>
  </si>
  <si>
    <t>42273446</t>
  </si>
  <si>
    <t>pás navrtávací z tvárné litiny DN 80, univerzální, se závitovým výstupem 6/4"</t>
  </si>
  <si>
    <t>1980162544</t>
  </si>
  <si>
    <t>892241111</t>
  </si>
  <si>
    <t>Tlaková zkouška vodou potrubí DN do 80</t>
  </si>
  <si>
    <t>-1255428695</t>
  </si>
  <si>
    <t>899401112</t>
  </si>
  <si>
    <t>Osazení poklopů litinových šoupátkových</t>
  </si>
  <si>
    <t>-1535420165</t>
  </si>
  <si>
    <t>42291352</t>
  </si>
  <si>
    <t>poklop litinový šoupátkový pro zemní soupravy osazení do terénu a do vozovky</t>
  </si>
  <si>
    <t>914708914</t>
  </si>
  <si>
    <t>304654508</t>
  </si>
  <si>
    <t>IO 03 - VENKOVNÍ VEDENÍ NN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</si>
  <si>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</si>
  <si>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</si>
  <si>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</si>
  <si>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</si>
  <si>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Práce a dodávky M</t>
  </si>
  <si>
    <t>21-M</t>
  </si>
  <si>
    <t>Elektromontáže</t>
  </si>
  <si>
    <t>210100004</t>
  </si>
  <si>
    <t>Ukončení vodičů v rozváděči nebo na přístroji včetně zapojení průřezu žíly do 25 mm2</t>
  </si>
  <si>
    <t>348553910</t>
  </si>
  <si>
    <t>4*4</t>
  </si>
  <si>
    <t>210100014</t>
  </si>
  <si>
    <t>Ukončení vodičů v rozváděči nebo na přístroji včetně zapojení průřezu žíly do 10 mm2</t>
  </si>
  <si>
    <t>-340630216</t>
  </si>
  <si>
    <t>210280001</t>
  </si>
  <si>
    <t>Zkoušky a prohlídky el rozvodů a zařízení celková prohlídka pro objem montážních prací do 100 tis Kč</t>
  </si>
  <si>
    <t>1434742582</t>
  </si>
  <si>
    <t>210800411</t>
  </si>
  <si>
    <t>Montáž vodiče Cu izolovaného plného nebo laněného s PVC pláštěm do 1 kV žíla 0,15 až 16 mm2 zataženého (např. CY, CHAH-V) bez ukončení</t>
  </si>
  <si>
    <t>-1399440527</t>
  </si>
  <si>
    <t>38+38</t>
  </si>
  <si>
    <t>1304717556</t>
  </si>
  <si>
    <t>34111076</t>
  </si>
  <si>
    <t>kabel instalační jádro Cu plné izolace PVC plášť PVC 450/750V (CYKY) 4x10mm2</t>
  </si>
  <si>
    <t>-106743506</t>
  </si>
  <si>
    <t>210800413</t>
  </si>
  <si>
    <t>Montáž vodiče Cu izolovaného plného nebo laněného s PVC pláštěm do 1 kV žíla 25 až 35 mm2 zataženého (např. CY, CHAH-V) bez ukončení</t>
  </si>
  <si>
    <t>47413899</t>
  </si>
  <si>
    <t>34111610</t>
  </si>
  <si>
    <t>kabel silový jádro Cu izolace PVC plášť PVC 0,6/1kV (1-CYKY) 4x25mm2</t>
  </si>
  <si>
    <t>-533633174</t>
  </si>
  <si>
    <t>22-M</t>
  </si>
  <si>
    <t>Montáže technologických zařízení pro dopravní stavby</t>
  </si>
  <si>
    <t>220110924</t>
  </si>
  <si>
    <t>Montáž oceloplechové rozvodnice [AŽD] venkovní s pilířem z polypropylenu včetně zemních prací</t>
  </si>
  <si>
    <t>911239237</t>
  </si>
  <si>
    <t>46-M</t>
  </si>
  <si>
    <t>Zemní práce při extr.mont.pracích</t>
  </si>
  <si>
    <t>460010016</t>
  </si>
  <si>
    <t>Vytyčení trasy vedení vzdušného silového nn v terénu nepřehledném</t>
  </si>
  <si>
    <t>km</t>
  </si>
  <si>
    <t>730502303</t>
  </si>
  <si>
    <t>460021111</t>
  </si>
  <si>
    <t>Sejmutí ornice při elektromontážích ručně tl vrstvy do 20 cm</t>
  </si>
  <si>
    <t>-576218241</t>
  </si>
  <si>
    <t>35*0,4</t>
  </si>
  <si>
    <t>460171162</t>
  </si>
  <si>
    <t>Hloubení kabelových nezapažených rýh strojně š 35 cm hl 70 cm v hornině tř I skupiny 3</t>
  </si>
  <si>
    <t>-1035952601</t>
  </si>
  <si>
    <t>460451172</t>
  </si>
  <si>
    <t>Zásyp kabelových rýh strojně se zhutněním š 35 cm hl 70 cm z horniny tř I skupiny 3</t>
  </si>
  <si>
    <t>513791250</t>
  </si>
  <si>
    <t>460661112</t>
  </si>
  <si>
    <t>Kabelové lože z písku pro kabely nn bez zakrytí š lože přes 35 do 50 cm</t>
  </si>
  <si>
    <t>1401420071</t>
  </si>
  <si>
    <t>460671113</t>
  </si>
  <si>
    <t>Výstražná fólie pro krytí kabelů šířky přes 25 do 34 cm</t>
  </si>
  <si>
    <t>-1992045179</t>
  </si>
  <si>
    <t>460791111</t>
  </si>
  <si>
    <t>Montáž trubek ochranných plastových uložených volně do rýhy tuhých D do 32 mm</t>
  </si>
  <si>
    <t>-775320484</t>
  </si>
  <si>
    <t>34571093</t>
  </si>
  <si>
    <t>trubka elektroinstalační tuhá z PVC D 22,1/25 mm, délka 3m</t>
  </si>
  <si>
    <t>179680729</t>
  </si>
  <si>
    <t>3*1,05 "Přepočtené koeficientem množství</t>
  </si>
  <si>
    <t>460791113</t>
  </si>
  <si>
    <t>Montáž trubek ochranných plastových uložených volně do rýhy tuhých D přes 50 do 90 mm</t>
  </si>
  <si>
    <t>298968527</t>
  </si>
  <si>
    <t>34571362</t>
  </si>
  <si>
    <t>trubka elektroinstalační HDPE tuhá dvouplášťová korugovaná D 52/63mm</t>
  </si>
  <si>
    <t>170297728</t>
  </si>
  <si>
    <t>25*1,05 "Přepočtené koeficientem množství</t>
  </si>
  <si>
    <t>469981111</t>
  </si>
  <si>
    <t>Přesun hmot pro pomocné stavební práce při elektromotážích</t>
  </si>
  <si>
    <t>-1819024846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</si>
  <si>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</si>
  <si>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</si>
  <si>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</si>
  <si>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</si>
  <si>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</si>
  <si>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</si>
  <si>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</si>
  <si>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</si>
  <si>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</si>
  <si>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</si>
  <si>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CS ÚRS 2024 02</t>
  </si>
  <si>
    <t>1024</t>
  </si>
  <si>
    <t>-1961573277</t>
  </si>
  <si>
    <t>012234000</t>
  </si>
  <si>
    <t>Vytyčení obvodu stavby</t>
  </si>
  <si>
    <t>308479800</t>
  </si>
  <si>
    <t>012344000</t>
  </si>
  <si>
    <t>Vytyčovací práce</t>
  </si>
  <si>
    <t>-914771943</t>
  </si>
  <si>
    <t>012414000</t>
  </si>
  <si>
    <t>Geometrický plán</t>
  </si>
  <si>
    <t>552350033</t>
  </si>
  <si>
    <t>VRN3</t>
  </si>
  <si>
    <t>Zařízení staveniště</t>
  </si>
  <si>
    <t>032002000</t>
  </si>
  <si>
    <t>Vybavení staveniště</t>
  </si>
  <si>
    <t>-1584281191</t>
  </si>
  <si>
    <t>032903000</t>
  </si>
  <si>
    <t>Náklady na provoz a údržbu vybavení staveniště</t>
  </si>
  <si>
    <t>-1312278423</t>
  </si>
  <si>
    <t>034002000</t>
  </si>
  <si>
    <t>Zabezpečení staveniště</t>
  </si>
  <si>
    <t>716765124</t>
  </si>
  <si>
    <t>034503000</t>
  </si>
  <si>
    <t>Informační tabule na staveništi</t>
  </si>
  <si>
    <t>812672296</t>
  </si>
  <si>
    <t>039002000</t>
  </si>
  <si>
    <t>Zrušení zařízení staveniště</t>
  </si>
  <si>
    <t>-553137706</t>
  </si>
  <si>
    <t>VRN4</t>
  </si>
  <si>
    <t>Inženýrská činnost</t>
  </si>
  <si>
    <t>041403000</t>
  </si>
  <si>
    <t>Bezpečnost a ochrana zdraví při práci na staveništi</t>
  </si>
  <si>
    <t>270492450</t>
  </si>
  <si>
    <t>043154000</t>
  </si>
  <si>
    <t>Zkoušky hutnicí</t>
  </si>
  <si>
    <t>-1793546312</t>
  </si>
  <si>
    <t>043194000</t>
  </si>
  <si>
    <t>Zkoušky ostatní - revize a zkoušky instalací a přípojek</t>
  </si>
  <si>
    <t>1815027233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</si>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</sst>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2024101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PŘESTAVBA STÁVAJÍÍCÍ GARÁŽE PRO POŽÁRNÍ TECHNIKU NA POŽÁRNÍ ZBROJNICI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DOLNÍ  BRUSNICE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DOLNÍ BRUSNICE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 JAN KÁBRT, DVŮR KRÁLOVÉ NAD LABEM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LUBOŠ KASPER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ROUND(SUM(AS95:AS107),2)</f>
        <v>0</v>
      </c>
      <c r="AT94" s="115">
        <f>ROUND(SUM(AV94:AW94),2)</f>
        <v>0</v>
      </c>
      <c r="AU94" s="116">
        <f>ROUND(SUM(AU95:AU107),5)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ROUND(SUM(AZ95:AZ107),2)</f>
        <v>0</v>
      </c>
      <c r="BA94" s="115">
        <f>ROUND(SUM(BA95:BA107),2)</f>
        <v>0</v>
      </c>
      <c r="BB94" s="115">
        <f>ROUND(SUM(BB95:BB107),2)</f>
        <v>0</v>
      </c>
      <c r="BC94" s="115">
        <f>ROUND(SUM(BC95:BC107),2)</f>
        <v>0</v>
      </c>
      <c r="BD94" s="117">
        <f>ROUND(SUM(BD95:BD107),2)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01.0 - ODSTRAŇOVANÉ 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01.0 - ODSTRAŇOVANÉ KO...'!P119</f>
        <v>0</v>
      </c>
      <c r="AV95" s="129">
        <f>'SO 01.0 - ODSTRAŇOVANÉ KO...'!J33</f>
        <v>0</v>
      </c>
      <c r="AW95" s="129">
        <f>'SO 01.0 - ODSTRAŇOVANÉ KO...'!J34</f>
        <v>0</v>
      </c>
      <c r="AX95" s="129">
        <f>'SO 01.0 - ODSTRAŇOVANÉ KO...'!J35</f>
        <v>0</v>
      </c>
      <c r="AY95" s="129">
        <f>'SO 01.0 - ODSTRAŇOVANÉ KO...'!J36</f>
        <v>0</v>
      </c>
      <c r="AZ95" s="129">
        <f>'SO 01.0 - ODSTRAŇOVANÉ KO...'!F33</f>
        <v>0</v>
      </c>
      <c r="BA95" s="129">
        <f>'SO 01.0 - ODSTRAŇOVANÉ KO...'!F34</f>
        <v>0</v>
      </c>
      <c r="BB95" s="129">
        <f>'SO 01.0 - ODSTRAŇOVANÉ KO...'!F35</f>
        <v>0</v>
      </c>
      <c r="BC95" s="129">
        <f>'SO 01.0 - ODSTRAŇOVANÉ KO...'!F36</f>
        <v>0</v>
      </c>
      <c r="BD95" s="131">
        <f>'SO 01.0 - ODSTRAŇOVANÉ KO...'!F37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01.1 - POŽÁRNÍ ZBROJNI...'!J30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01.1 - POŽÁRNÍ ZBROJNI...'!P141</f>
        <v>0</v>
      </c>
      <c r="AV96" s="129">
        <f>'SO 01.1 - POŽÁRNÍ ZBROJNI...'!J33</f>
        <v>0</v>
      </c>
      <c r="AW96" s="129">
        <f>'SO 01.1 - POŽÁRNÍ ZBROJNI...'!J34</f>
        <v>0</v>
      </c>
      <c r="AX96" s="129">
        <f>'SO 01.1 - POŽÁRNÍ ZBROJNI...'!J35</f>
        <v>0</v>
      </c>
      <c r="AY96" s="129">
        <f>'SO 01.1 - POŽÁRNÍ ZBROJNI...'!J36</f>
        <v>0</v>
      </c>
      <c r="AZ96" s="129">
        <f>'SO 01.1 - POŽÁRNÍ ZBROJNI...'!F33</f>
        <v>0</v>
      </c>
      <c r="BA96" s="129">
        <f>'SO 01.1 - POŽÁRNÍ ZBROJNI...'!F34</f>
        <v>0</v>
      </c>
      <c r="BB96" s="129">
        <f>'SO 01.1 - POŽÁRNÍ ZBROJNI...'!F35</f>
        <v>0</v>
      </c>
      <c r="BC96" s="129">
        <f>'SO 01.1 - POŽÁRNÍ ZBROJNI...'!F36</f>
        <v>0</v>
      </c>
      <c r="BD96" s="131">
        <f>'SO 01.1 - POŽÁRNÍ ZBROJNI...'!F37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24.7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01.2 - ZPEVNĚNÉ PLOCHY'!J30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01.2 - ZPEVNĚNÉ PLOCHY'!P122</f>
        <v>0</v>
      </c>
      <c r="AV97" s="129">
        <f>'SO 01.2 - ZPEVNĚNÉ PLOCHY'!J33</f>
        <v>0</v>
      </c>
      <c r="AW97" s="129">
        <f>'SO 01.2 - ZPEVNĚNÉ PLOCHY'!J34</f>
        <v>0</v>
      </c>
      <c r="AX97" s="129">
        <f>'SO 01.2 - ZPEVNĚNÉ PLOCHY'!J35</f>
        <v>0</v>
      </c>
      <c r="AY97" s="129">
        <f>'SO 01.2 - ZPEVNĚNÉ PLOCHY'!J36</f>
        <v>0</v>
      </c>
      <c r="AZ97" s="129">
        <f>'SO 01.2 - ZPEVNĚNÉ PLOCHY'!F33</f>
        <v>0</v>
      </c>
      <c r="BA97" s="129">
        <f>'SO 01.2 - ZPEVNĚNÉ PLOCHY'!F34</f>
        <v>0</v>
      </c>
      <c r="BB97" s="129">
        <f>'SO 01.2 - ZPEVNĚNÉ PLOCHY'!F35</f>
        <v>0</v>
      </c>
      <c r="BC97" s="129">
        <f>'SO 01.2 - ZPEVNĚNÉ PLOCHY'!F36</f>
        <v>0</v>
      </c>
      <c r="BD97" s="131">
        <f>'SO 01.2 - ZPEVNĚNÉ PLOCHY'!F37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01.3 -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01.3 - ELEKTROINSTALACE'!P119</f>
        <v>0</v>
      </c>
      <c r="AV98" s="129">
        <f>'SO 01.3 - ELEKTROINSTALACE'!J33</f>
        <v>0</v>
      </c>
      <c r="AW98" s="129">
        <f>'SO 01.3 - ELEKTROINSTALACE'!J34</f>
        <v>0</v>
      </c>
      <c r="AX98" s="129">
        <f>'SO 01.3 - ELEKTROINSTALACE'!J35</f>
        <v>0</v>
      </c>
      <c r="AY98" s="129">
        <f>'SO 01.3 - ELEKTROINSTALACE'!J36</f>
        <v>0</v>
      </c>
      <c r="AZ98" s="129">
        <f>'SO 01.3 - ELEKTROINSTALACE'!F33</f>
        <v>0</v>
      </c>
      <c r="BA98" s="129">
        <f>'SO 01.3 - ELEKTROINSTALACE'!F34</f>
        <v>0</v>
      </c>
      <c r="BB98" s="129">
        <f>'SO 01.3 - ELEKTROINSTALACE'!F35</f>
        <v>0</v>
      </c>
      <c r="BC98" s="129">
        <f>'SO 01.3 - ELEKTROINSTALACE'!F36</f>
        <v>0</v>
      </c>
      <c r="BD98" s="131">
        <f>'SO 01.3 - ELEKTROINSTALACE'!F37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24.7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01.4 - ZDRAVOTNĚ TECHN...'!J30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'SO 01.4 - ZDRAVOTNĚ TECHN...'!P124</f>
        <v>0</v>
      </c>
      <c r="AV99" s="129">
        <f>'SO 01.4 - ZDRAVOTNĚ TECHN...'!J33</f>
        <v>0</v>
      </c>
      <c r="AW99" s="129">
        <f>'SO 01.4 - ZDRAVOTNĚ TECHN...'!J34</f>
        <v>0</v>
      </c>
      <c r="AX99" s="129">
        <f>'SO 01.4 - ZDRAVOTNĚ TECHN...'!J35</f>
        <v>0</v>
      </c>
      <c r="AY99" s="129">
        <f>'SO 01.4 - ZDRAVOTNĚ TECHN...'!J36</f>
        <v>0</v>
      </c>
      <c r="AZ99" s="129">
        <f>'SO 01.4 - ZDRAVOTNĚ TECHN...'!F33</f>
        <v>0</v>
      </c>
      <c r="BA99" s="129">
        <f>'SO 01.4 - ZDRAVOTNĚ TECHN...'!F34</f>
        <v>0</v>
      </c>
      <c r="BB99" s="129">
        <f>'SO 01.4 - ZDRAVOTNĚ TECHN...'!F35</f>
        <v>0</v>
      </c>
      <c r="BC99" s="129">
        <f>'SO 01.4 - ZDRAVOTNĚ TECHN...'!F36</f>
        <v>0</v>
      </c>
      <c r="BD99" s="131">
        <f>'SO 01.4 - ZDRAVOTNĚ TECHN...'!F37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24.7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01.5 - ÚSTŘEDNÍ VYTÁPĚNÍ'!J30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'SO 01.5 - ÚSTŘEDNÍ VYTÁPĚNÍ'!P126</f>
        <v>0</v>
      </c>
      <c r="AV100" s="129">
        <f>'SO 01.5 - ÚSTŘEDNÍ VYTÁPĚNÍ'!J33</f>
        <v>0</v>
      </c>
      <c r="AW100" s="129">
        <f>'SO 01.5 - ÚSTŘEDNÍ VYTÁPĚNÍ'!J34</f>
        <v>0</v>
      </c>
      <c r="AX100" s="129">
        <f>'SO 01.5 - ÚSTŘEDNÍ VYTÁPĚNÍ'!J35</f>
        <v>0</v>
      </c>
      <c r="AY100" s="129">
        <f>'SO 01.5 - ÚSTŘEDNÍ VYTÁPĚNÍ'!J36</f>
        <v>0</v>
      </c>
      <c r="AZ100" s="129">
        <f>'SO 01.5 - ÚSTŘEDNÍ VYTÁPĚNÍ'!F33</f>
        <v>0</v>
      </c>
      <c r="BA100" s="129">
        <f>'SO 01.5 - ÚSTŘEDNÍ VYTÁPĚNÍ'!F34</f>
        <v>0</v>
      </c>
      <c r="BB100" s="129">
        <f>'SO 01.5 - ÚSTŘEDNÍ VYTÁPĚNÍ'!F35</f>
        <v>0</v>
      </c>
      <c r="BC100" s="129">
        <f>'SO 01.5 - ÚSTŘEDNÍ VYTÁPĚNÍ'!F36</f>
        <v>0</v>
      </c>
      <c r="BD100" s="131">
        <f>'SO 01.5 - ÚSTŘEDNÍ VYTÁPĚNÍ'!F37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7" customFormat="1" ht="24.75" customHeight="1">
      <c r="A101" s="120" t="s">
        <v>80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01.6 - FOTOVOLTAICKÝ S...'!J30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28">
        <v>0</v>
      </c>
      <c r="AT101" s="129">
        <f>ROUND(SUM(AV101:AW101),2)</f>
        <v>0</v>
      </c>
      <c r="AU101" s="130">
        <f>'SO 01.6 - FOTOVOLTAICKÝ S...'!P118</f>
        <v>0</v>
      </c>
      <c r="AV101" s="129">
        <f>'SO 01.6 - FOTOVOLTAICKÝ S...'!J33</f>
        <v>0</v>
      </c>
      <c r="AW101" s="129">
        <f>'SO 01.6 - FOTOVOLTAICKÝ S...'!J34</f>
        <v>0</v>
      </c>
      <c r="AX101" s="129">
        <f>'SO 01.6 - FOTOVOLTAICKÝ S...'!J35</f>
        <v>0</v>
      </c>
      <c r="AY101" s="129">
        <f>'SO 01.6 - FOTOVOLTAICKÝ S...'!J36</f>
        <v>0</v>
      </c>
      <c r="AZ101" s="129">
        <f>'SO 01.6 - FOTOVOLTAICKÝ S...'!F33</f>
        <v>0</v>
      </c>
      <c r="BA101" s="129">
        <f>'SO 01.6 - FOTOVOLTAICKÝ S...'!F34</f>
        <v>0</v>
      </c>
      <c r="BB101" s="129">
        <f>'SO 01.6 - FOTOVOLTAICKÝ S...'!F35</f>
        <v>0</v>
      </c>
      <c r="BC101" s="129">
        <f>'SO 01.6 - FOTOVOLTAICKÝ S...'!F36</f>
        <v>0</v>
      </c>
      <c r="BD101" s="131">
        <f>'SO 01.6 - FOTOVOLTAICKÝ S...'!F37</f>
        <v>0</v>
      </c>
      <c r="BE101" s="7"/>
      <c r="BT101" s="132" t="s">
        <v>84</v>
      </c>
      <c r="BV101" s="132" t="s">
        <v>78</v>
      </c>
      <c r="BW101" s="132" t="s">
        <v>104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80</v>
      </c>
      <c r="B102" s="121"/>
      <c r="C102" s="122"/>
      <c r="D102" s="123" t="s">
        <v>105</v>
      </c>
      <c r="E102" s="123"/>
      <c r="F102" s="123"/>
      <c r="G102" s="123"/>
      <c r="H102" s="123"/>
      <c r="I102" s="124"/>
      <c r="J102" s="123" t="s">
        <v>106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02 - VĚŽ'!J30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83</v>
      </c>
      <c r="AR102" s="127"/>
      <c r="AS102" s="128">
        <v>0</v>
      </c>
      <c r="AT102" s="129">
        <f>ROUND(SUM(AV102:AW102),2)</f>
        <v>0</v>
      </c>
      <c r="AU102" s="130">
        <f>'SO 02 - VĚŽ'!P118</f>
        <v>0</v>
      </c>
      <c r="AV102" s="129">
        <f>'SO 02 - VĚŽ'!J33</f>
        <v>0</v>
      </c>
      <c r="AW102" s="129">
        <f>'SO 02 - VĚŽ'!J34</f>
        <v>0</v>
      </c>
      <c r="AX102" s="129">
        <f>'SO 02 - VĚŽ'!J35</f>
        <v>0</v>
      </c>
      <c r="AY102" s="129">
        <f>'SO 02 - VĚŽ'!J36</f>
        <v>0</v>
      </c>
      <c r="AZ102" s="129">
        <f>'SO 02 - VĚŽ'!F33</f>
        <v>0</v>
      </c>
      <c r="BA102" s="129">
        <f>'SO 02 - VĚŽ'!F34</f>
        <v>0</v>
      </c>
      <c r="BB102" s="129">
        <f>'SO 02 - VĚŽ'!F35</f>
        <v>0</v>
      </c>
      <c r="BC102" s="129">
        <f>'SO 02 - VĚŽ'!F36</f>
        <v>0</v>
      </c>
      <c r="BD102" s="131">
        <f>'SO 02 - VĚŽ'!F37</f>
        <v>0</v>
      </c>
      <c r="BE102" s="7"/>
      <c r="BT102" s="132" t="s">
        <v>84</v>
      </c>
      <c r="BV102" s="132" t="s">
        <v>78</v>
      </c>
      <c r="BW102" s="132" t="s">
        <v>107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80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109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03 - OPĚRNÁ ZEĎ'!J30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83</v>
      </c>
      <c r="AR103" s="127"/>
      <c r="AS103" s="128">
        <v>0</v>
      </c>
      <c r="AT103" s="129">
        <f>ROUND(SUM(AV103:AW103),2)</f>
        <v>0</v>
      </c>
      <c r="AU103" s="130">
        <f>'SO 03 - OPĚRNÁ ZEĎ'!P119</f>
        <v>0</v>
      </c>
      <c r="AV103" s="129">
        <f>'SO 03 - OPĚRNÁ ZEĎ'!J33</f>
        <v>0</v>
      </c>
      <c r="AW103" s="129">
        <f>'SO 03 - OPĚRNÁ ZEĎ'!J34</f>
        <v>0</v>
      </c>
      <c r="AX103" s="129">
        <f>'SO 03 - OPĚRNÁ ZEĎ'!J35</f>
        <v>0</v>
      </c>
      <c r="AY103" s="129">
        <f>'SO 03 - OPĚRNÁ ZEĎ'!J36</f>
        <v>0</v>
      </c>
      <c r="AZ103" s="129">
        <f>'SO 03 - OPĚRNÁ ZEĎ'!F33</f>
        <v>0</v>
      </c>
      <c r="BA103" s="129">
        <f>'SO 03 - OPĚRNÁ ZEĎ'!F34</f>
        <v>0</v>
      </c>
      <c r="BB103" s="129">
        <f>'SO 03 - OPĚRNÁ ZEĎ'!F35</f>
        <v>0</v>
      </c>
      <c r="BC103" s="129">
        <f>'SO 03 - OPĚRNÁ ZEĎ'!F36</f>
        <v>0</v>
      </c>
      <c r="BD103" s="131">
        <f>'SO 03 - OPĚRNÁ ZEĎ'!F37</f>
        <v>0</v>
      </c>
      <c r="BE103" s="7"/>
      <c r="BT103" s="132" t="s">
        <v>84</v>
      </c>
      <c r="BV103" s="132" t="s">
        <v>78</v>
      </c>
      <c r="BW103" s="132" t="s">
        <v>110</v>
      </c>
      <c r="BX103" s="132" t="s">
        <v>5</v>
      </c>
      <c r="CL103" s="132" t="s">
        <v>1</v>
      </c>
      <c r="CM103" s="132" t="s">
        <v>86</v>
      </c>
    </row>
    <row r="104" s="7" customFormat="1" ht="16.5" customHeight="1">
      <c r="A104" s="120" t="s">
        <v>80</v>
      </c>
      <c r="B104" s="121"/>
      <c r="C104" s="122"/>
      <c r="D104" s="123" t="s">
        <v>111</v>
      </c>
      <c r="E104" s="123"/>
      <c r="F104" s="123"/>
      <c r="G104" s="123"/>
      <c r="H104" s="123"/>
      <c r="I104" s="124"/>
      <c r="J104" s="123" t="s">
        <v>112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'IO 01 - VENKOVNÍ KANALIZACE'!J30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83</v>
      </c>
      <c r="AR104" s="127"/>
      <c r="AS104" s="128">
        <v>0</v>
      </c>
      <c r="AT104" s="129">
        <f>ROUND(SUM(AV104:AW104),2)</f>
        <v>0</v>
      </c>
      <c r="AU104" s="130">
        <f>'IO 01 - VENKOVNÍ KANALIZACE'!P122</f>
        <v>0</v>
      </c>
      <c r="AV104" s="129">
        <f>'IO 01 - VENKOVNÍ KANALIZACE'!J33</f>
        <v>0</v>
      </c>
      <c r="AW104" s="129">
        <f>'IO 01 - VENKOVNÍ KANALIZACE'!J34</f>
        <v>0</v>
      </c>
      <c r="AX104" s="129">
        <f>'IO 01 - VENKOVNÍ KANALIZACE'!J35</f>
        <v>0</v>
      </c>
      <c r="AY104" s="129">
        <f>'IO 01 - VENKOVNÍ KANALIZACE'!J36</f>
        <v>0</v>
      </c>
      <c r="AZ104" s="129">
        <f>'IO 01 - VENKOVNÍ KANALIZACE'!F33</f>
        <v>0</v>
      </c>
      <c r="BA104" s="129">
        <f>'IO 01 - VENKOVNÍ KANALIZACE'!F34</f>
        <v>0</v>
      </c>
      <c r="BB104" s="129">
        <f>'IO 01 - VENKOVNÍ KANALIZACE'!F35</f>
        <v>0</v>
      </c>
      <c r="BC104" s="129">
        <f>'IO 01 - VENKOVNÍ KANALIZACE'!F36</f>
        <v>0</v>
      </c>
      <c r="BD104" s="131">
        <f>'IO 01 - VENKOVNÍ KANALIZACE'!F37</f>
        <v>0</v>
      </c>
      <c r="BE104" s="7"/>
      <c r="BT104" s="132" t="s">
        <v>84</v>
      </c>
      <c r="BV104" s="132" t="s">
        <v>78</v>
      </c>
      <c r="BW104" s="132" t="s">
        <v>113</v>
      </c>
      <c r="BX104" s="132" t="s">
        <v>5</v>
      </c>
      <c r="CL104" s="132" t="s">
        <v>1</v>
      </c>
      <c r="CM104" s="132" t="s">
        <v>86</v>
      </c>
    </row>
    <row r="105" s="7" customFormat="1" ht="16.5" customHeight="1">
      <c r="A105" s="120" t="s">
        <v>80</v>
      </c>
      <c r="B105" s="121"/>
      <c r="C105" s="122"/>
      <c r="D105" s="123" t="s">
        <v>114</v>
      </c>
      <c r="E105" s="123"/>
      <c r="F105" s="123"/>
      <c r="G105" s="123"/>
      <c r="H105" s="123"/>
      <c r="I105" s="124"/>
      <c r="J105" s="123" t="s">
        <v>115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'IO 02 - VENKOVNÍ VODOVOD'!J30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83</v>
      </c>
      <c r="AR105" s="127"/>
      <c r="AS105" s="128">
        <v>0</v>
      </c>
      <c r="AT105" s="129">
        <f>ROUND(SUM(AV105:AW105),2)</f>
        <v>0</v>
      </c>
      <c r="AU105" s="130">
        <f>'IO 02 - VENKOVNÍ VODOVOD'!P121</f>
        <v>0</v>
      </c>
      <c r="AV105" s="129">
        <f>'IO 02 - VENKOVNÍ VODOVOD'!J33</f>
        <v>0</v>
      </c>
      <c r="AW105" s="129">
        <f>'IO 02 - VENKOVNÍ VODOVOD'!J34</f>
        <v>0</v>
      </c>
      <c r="AX105" s="129">
        <f>'IO 02 - VENKOVNÍ VODOVOD'!J35</f>
        <v>0</v>
      </c>
      <c r="AY105" s="129">
        <f>'IO 02 - VENKOVNÍ VODOVOD'!J36</f>
        <v>0</v>
      </c>
      <c r="AZ105" s="129">
        <f>'IO 02 - VENKOVNÍ VODOVOD'!F33</f>
        <v>0</v>
      </c>
      <c r="BA105" s="129">
        <f>'IO 02 - VENKOVNÍ VODOVOD'!F34</f>
        <v>0</v>
      </c>
      <c r="BB105" s="129">
        <f>'IO 02 - VENKOVNÍ VODOVOD'!F35</f>
        <v>0</v>
      </c>
      <c r="BC105" s="129">
        <f>'IO 02 - VENKOVNÍ VODOVOD'!F36</f>
        <v>0</v>
      </c>
      <c r="BD105" s="131">
        <f>'IO 02 - VENKOVNÍ VODOVOD'!F37</f>
        <v>0</v>
      </c>
      <c r="BE105" s="7"/>
      <c r="BT105" s="132" t="s">
        <v>84</v>
      </c>
      <c r="BV105" s="132" t="s">
        <v>78</v>
      </c>
      <c r="BW105" s="132" t="s">
        <v>116</v>
      </c>
      <c r="BX105" s="132" t="s">
        <v>5</v>
      </c>
      <c r="CL105" s="132" t="s">
        <v>1</v>
      </c>
      <c r="CM105" s="132" t="s">
        <v>86</v>
      </c>
    </row>
    <row r="106" s="7" customFormat="1" ht="16.5" customHeight="1">
      <c r="A106" s="120" t="s">
        <v>80</v>
      </c>
      <c r="B106" s="121"/>
      <c r="C106" s="122"/>
      <c r="D106" s="123" t="s">
        <v>117</v>
      </c>
      <c r="E106" s="123"/>
      <c r="F106" s="123"/>
      <c r="G106" s="123"/>
      <c r="H106" s="123"/>
      <c r="I106" s="124"/>
      <c r="J106" s="123" t="s">
        <v>118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'IO 03 - VENKOVNÍ VEDENÍ NN'!J30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83</v>
      </c>
      <c r="AR106" s="127"/>
      <c r="AS106" s="128">
        <v>0</v>
      </c>
      <c r="AT106" s="129">
        <f>ROUND(SUM(AV106:AW106),2)</f>
        <v>0</v>
      </c>
      <c r="AU106" s="130">
        <f>'IO 03 - VENKOVNÍ VEDENÍ NN'!P120</f>
        <v>0</v>
      </c>
      <c r="AV106" s="129">
        <f>'IO 03 - VENKOVNÍ VEDENÍ NN'!J33</f>
        <v>0</v>
      </c>
      <c r="AW106" s="129">
        <f>'IO 03 - VENKOVNÍ VEDENÍ NN'!J34</f>
        <v>0</v>
      </c>
      <c r="AX106" s="129">
        <f>'IO 03 - VENKOVNÍ VEDENÍ NN'!J35</f>
        <v>0</v>
      </c>
      <c r="AY106" s="129">
        <f>'IO 03 - VENKOVNÍ VEDENÍ NN'!J36</f>
        <v>0</v>
      </c>
      <c r="AZ106" s="129">
        <f>'IO 03 - VENKOVNÍ VEDENÍ NN'!F33</f>
        <v>0</v>
      </c>
      <c r="BA106" s="129">
        <f>'IO 03 - VENKOVNÍ VEDENÍ NN'!F34</f>
        <v>0</v>
      </c>
      <c r="BB106" s="129">
        <f>'IO 03 - VENKOVNÍ VEDENÍ NN'!F35</f>
        <v>0</v>
      </c>
      <c r="BC106" s="129">
        <f>'IO 03 - VENKOVNÍ VEDENÍ NN'!F36</f>
        <v>0</v>
      </c>
      <c r="BD106" s="131">
        <f>'IO 03 - VENKOVNÍ VEDENÍ NN'!F37</f>
        <v>0</v>
      </c>
      <c r="BE106" s="7"/>
      <c r="BT106" s="132" t="s">
        <v>84</v>
      </c>
      <c r="BV106" s="132" t="s">
        <v>78</v>
      </c>
      <c r="BW106" s="132" t="s">
        <v>119</v>
      </c>
      <c r="BX106" s="132" t="s">
        <v>5</v>
      </c>
      <c r="CL106" s="132" t="s">
        <v>1</v>
      </c>
      <c r="CM106" s="132" t="s">
        <v>86</v>
      </c>
    </row>
    <row r="107" s="7" customFormat="1" ht="16.5" customHeight="1">
      <c r="A107" s="120" t="s">
        <v>80</v>
      </c>
      <c r="B107" s="121"/>
      <c r="C107" s="122"/>
      <c r="D107" s="123" t="s">
        <v>120</v>
      </c>
      <c r="E107" s="123"/>
      <c r="F107" s="123"/>
      <c r="G107" s="123"/>
      <c r="H107" s="123"/>
      <c r="I107" s="124"/>
      <c r="J107" s="123" t="s">
        <v>121</v>
      </c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5">
        <f>'VRN - VEDLEJŠÍ ROZPOČTOVÉ...'!J30</f>
        <v>0</v>
      </c>
      <c r="AH107" s="124"/>
      <c r="AI107" s="124"/>
      <c r="AJ107" s="124"/>
      <c r="AK107" s="124"/>
      <c r="AL107" s="124"/>
      <c r="AM107" s="124"/>
      <c r="AN107" s="125">
        <f>SUM(AG107,AT107)</f>
        <v>0</v>
      </c>
      <c r="AO107" s="124"/>
      <c r="AP107" s="124"/>
      <c r="AQ107" s="126" t="s">
        <v>83</v>
      </c>
      <c r="AR107" s="127"/>
      <c r="AS107" s="133">
        <v>0</v>
      </c>
      <c r="AT107" s="134">
        <f>ROUND(SUM(AV107:AW107),2)</f>
        <v>0</v>
      </c>
      <c r="AU107" s="135">
        <f>'VRN - VEDLEJŠÍ ROZPOČTOVÉ...'!P120</f>
        <v>0</v>
      </c>
      <c r="AV107" s="134">
        <f>'VRN - VEDLEJŠÍ ROZPOČTOVÉ...'!J33</f>
        <v>0</v>
      </c>
      <c r="AW107" s="134">
        <f>'VRN - VEDLEJŠÍ ROZPOČTOVÉ...'!J34</f>
        <v>0</v>
      </c>
      <c r="AX107" s="134">
        <f>'VRN - VEDLEJŠÍ ROZPOČTOVÉ...'!J35</f>
        <v>0</v>
      </c>
      <c r="AY107" s="134">
        <f>'VRN - VEDLEJŠÍ ROZPOČTOVÉ...'!J36</f>
        <v>0</v>
      </c>
      <c r="AZ107" s="134">
        <f>'VRN - VEDLEJŠÍ ROZPOČTOVÉ...'!F33</f>
        <v>0</v>
      </c>
      <c r="BA107" s="134">
        <f>'VRN - VEDLEJŠÍ ROZPOČTOVÉ...'!F34</f>
        <v>0</v>
      </c>
      <c r="BB107" s="134">
        <f>'VRN - VEDLEJŠÍ ROZPOČTOVÉ...'!F35</f>
        <v>0</v>
      </c>
      <c r="BC107" s="134">
        <f>'VRN - VEDLEJŠÍ ROZPOČTOVÉ...'!F36</f>
        <v>0</v>
      </c>
      <c r="BD107" s="136">
        <f>'VRN - VEDLEJŠÍ ROZPOČTOVÉ...'!F37</f>
        <v>0</v>
      </c>
      <c r="BE107" s="7"/>
      <c r="BT107" s="132" t="s">
        <v>84</v>
      </c>
      <c r="BV107" s="132" t="s">
        <v>78</v>
      </c>
      <c r="BW107" s="132" t="s">
        <v>122</v>
      </c>
      <c r="BX107" s="132" t="s">
        <v>5</v>
      </c>
      <c r="CL107" s="132" t="s">
        <v>1</v>
      </c>
      <c r="CM107" s="132" t="s">
        <v>86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Aihb4W7g9AJOmyA57hRpECbHh2AhRpe06Cf3xS3TEv8jfK8MC9Zqlt/MsTrr/W7BS6KNL+MEg3XzM2u1yOD/5g==" hashValue="yamr5mB6onDn/K+lJxdxBp37nkSN+ZoSQQERpvrVwgDudsbkQUf4wcn6vg//edkcANvjOnFEV5UBY+udj66Lig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SO 01.0 - ODSTRAŇOVANÉ KO...'!C2" display="/"/>
    <hyperlink ref="A96" location="'SO 01.1 - POŽÁRNÍ ZBROJNI...'!C2" display="/"/>
    <hyperlink ref="A97" location="'SO 01.2 - ZPEVNĚNÉ PLOCHY'!C2" display="/"/>
    <hyperlink ref="A98" location="'SO 01.3 - ELEKTROINSTALACE'!C2" display="/"/>
    <hyperlink ref="A99" location="'SO 01.4 - ZDRAVOTNĚ TECHN...'!C2" display="/"/>
    <hyperlink ref="A100" location="'SO 01.5 - ÚSTŘEDNÍ VYTÁPĚNÍ'!C2" display="/"/>
    <hyperlink ref="A101" location="'SO 01.6 - FOTOVOLTAICKÝ S...'!C2" display="/"/>
    <hyperlink ref="A102" location="'SO 02 - VĚŽ'!C2" display="/"/>
    <hyperlink ref="A103" location="'SO 03 - OPĚRNÁ ZEĎ'!C2" display="/"/>
    <hyperlink ref="A104" location="'IO 01 - VENKOVNÍ KANALIZACE'!C2" display="/"/>
    <hyperlink ref="A105" location="'IO 02 - VENKOVNÍ VODOVOD'!C2" display="/"/>
    <hyperlink ref="A106" location="'IO 03 - VENKOVNÍ VEDENÍ NN'!C2" display="/"/>
    <hyperlink ref="A10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2788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ROUND((SUM(BE119:BE130)),  2)</f>
        <v>0</v>
      </c>
      <c r="G33" s="39"/>
      <c r="H33" s="39"/>
      <c r="I33" s="156">
        <v>0.20999999999999999</v>
      </c>
      <c r="J33" s="155">
        <f>ROUND(((SUM(BE119:BE130))*I33),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ROUND((SUM(BF119:BF130)),  2)</f>
        <v>0</v>
      </c>
      <c r="G34" s="39"/>
      <c r="H34" s="39"/>
      <c r="I34" s="156">
        <v>0.12</v>
      </c>
      <c r="J34" s="155">
        <f>ROUND(((SUM(BF119:BF130))*I34),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ROUND((SUM(BH119:BH130)),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OPĚRNÁ ZEĎ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DOLNÍ 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219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222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PŘESTAVBA STÁVAJÍÍCÍ GARÁŽE PRO POŽÁRNÍ TECHNIKU NA POŽÁRNÍ ZBROJNICI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03 - OPĚRNÁ ZEĎ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DOLNÍ  BRUSNICE</v>
      </c>
      <c r="G113" s="41"/>
      <c r="H113" s="41"/>
      <c r="I113" s="33" t="s">
        <v>22</v>
      </c>
      <c r="J113" s="80" t="str">
        <f>IF(J12="","",J12)</f>
        <v>10. 4. 2024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OBEC DOLNÍ BRUSNICE</v>
      </c>
      <c r="G115" s="41"/>
      <c r="H115" s="41"/>
      <c r="I115" s="33" t="s">
        <v>30</v>
      </c>
      <c r="J115" s="37" t="str">
        <f>E21</f>
        <v>ING. JAN KÁBRT, DVŮR KRÁLOVÉ NAD LABEM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LUBOŠ KASPER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136</v>
      </c>
      <c r="D118" s="195" t="s">
        <v>61</v>
      </c>
      <c r="E118" s="195" t="s">
        <v>57</v>
      </c>
      <c r="F118" s="195" t="s">
        <v>58</v>
      </c>
      <c r="G118" s="195" t="s">
        <v>137</v>
      </c>
      <c r="H118" s="195" t="s">
        <v>138</v>
      </c>
      <c r="I118" s="195" t="s">
        <v>139</v>
      </c>
      <c r="J118" s="195" t="s">
        <v>129</v>
      </c>
      <c r="K118" s="196" t="s">
        <v>140</v>
      </c>
      <c r="L118" s="197"/>
      <c r="M118" s="101" t="s">
        <v>1</v>
      </c>
      <c r="N118" s="102" t="s">
        <v>40</v>
      </c>
      <c r="O118" s="102" t="s">
        <v>141</v>
      </c>
      <c r="P118" s="102" t="s">
        <v>142</v>
      </c>
      <c r="Q118" s="102" t="s">
        <v>143</v>
      </c>
      <c r="R118" s="102" t="s">
        <v>144</v>
      </c>
      <c r="S118" s="102" t="s">
        <v>145</v>
      </c>
      <c r="T118" s="103" t="s">
        <v>146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8.2993855199999995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131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148</v>
      </c>
      <c r="F120" s="206" t="s">
        <v>149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P121+P129</f>
        <v>0</v>
      </c>
      <c r="Q120" s="211"/>
      <c r="R120" s="212">
        <f>R121+R129</f>
        <v>8.2993855199999995</v>
      </c>
      <c r="S120" s="211"/>
      <c r="T120" s="213">
        <f>T121+T129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150</v>
      </c>
      <c r="BK120" s="216">
        <f>BK121+BK129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167</v>
      </c>
      <c r="F121" s="217" t="s">
        <v>442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SUM(P122:P128)</f>
        <v>0</v>
      </c>
      <c r="Q121" s="211"/>
      <c r="R121" s="212">
        <f>SUM(R122:R128)</f>
        <v>8.2993855199999995</v>
      </c>
      <c r="S121" s="211"/>
      <c r="T121" s="213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150</v>
      </c>
      <c r="BK121" s="216">
        <f>SUM(BK122:BK128)</f>
        <v>0</v>
      </c>
    </row>
    <row r="122" s="2" customFormat="1" ht="37.8" customHeight="1">
      <c r="A122" s="39"/>
      <c r="B122" s="40"/>
      <c r="C122" s="219" t="s">
        <v>84</v>
      </c>
      <c r="D122" s="219" t="s">
        <v>153</v>
      </c>
      <c r="E122" s="220" t="s">
        <v>444</v>
      </c>
      <c r="F122" s="221" t="s">
        <v>445</v>
      </c>
      <c r="G122" s="222" t="s">
        <v>243</v>
      </c>
      <c r="H122" s="223">
        <v>5.7850000000000001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0.54959999999999998</v>
      </c>
      <c r="R122" s="228">
        <f>Q122*H122</f>
        <v>3.1794359999999999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157</v>
      </c>
      <c r="AT122" s="230" t="s">
        <v>153</v>
      </c>
      <c r="AU122" s="230" t="s">
        <v>86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157</v>
      </c>
      <c r="BM122" s="230" t="s">
        <v>2789</v>
      </c>
    </row>
    <row r="123" s="13" customFormat="1">
      <c r="A123" s="13"/>
      <c r="B123" s="232"/>
      <c r="C123" s="233"/>
      <c r="D123" s="234" t="s">
        <v>159</v>
      </c>
      <c r="E123" s="235" t="s">
        <v>1</v>
      </c>
      <c r="F123" s="236" t="s">
        <v>2790</v>
      </c>
      <c r="G123" s="233"/>
      <c r="H123" s="237">
        <v>5.7850000000000001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159</v>
      </c>
      <c r="AU123" s="243" t="s">
        <v>86</v>
      </c>
      <c r="AV123" s="13" t="s">
        <v>86</v>
      </c>
      <c r="AW123" s="13" t="s">
        <v>32</v>
      </c>
      <c r="AX123" s="13" t="s">
        <v>84</v>
      </c>
      <c r="AY123" s="243" t="s">
        <v>150</v>
      </c>
    </row>
    <row r="124" s="2" customFormat="1" ht="24.15" customHeight="1">
      <c r="A124" s="39"/>
      <c r="B124" s="40"/>
      <c r="C124" s="219" t="s">
        <v>86</v>
      </c>
      <c r="D124" s="219" t="s">
        <v>153</v>
      </c>
      <c r="E124" s="220" t="s">
        <v>2791</v>
      </c>
      <c r="F124" s="221" t="s">
        <v>2792</v>
      </c>
      <c r="G124" s="222" t="s">
        <v>156</v>
      </c>
      <c r="H124" s="223">
        <v>2.3140000000000001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2.1600000000000001</v>
      </c>
      <c r="R124" s="228">
        <f>Q124*H124</f>
        <v>4.99824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157</v>
      </c>
      <c r="AT124" s="230" t="s">
        <v>153</v>
      </c>
      <c r="AU124" s="230" t="s">
        <v>86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157</v>
      </c>
      <c r="BM124" s="230" t="s">
        <v>2793</v>
      </c>
    </row>
    <row r="125" s="15" customFormat="1">
      <c r="A125" s="15"/>
      <c r="B125" s="261"/>
      <c r="C125" s="262"/>
      <c r="D125" s="234" t="s">
        <v>159</v>
      </c>
      <c r="E125" s="263" t="s">
        <v>1</v>
      </c>
      <c r="F125" s="264" t="s">
        <v>2794</v>
      </c>
      <c r="G125" s="262"/>
      <c r="H125" s="263" t="s">
        <v>1</v>
      </c>
      <c r="I125" s="265"/>
      <c r="J125" s="262"/>
      <c r="K125" s="262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159</v>
      </c>
      <c r="AU125" s="270" t="s">
        <v>86</v>
      </c>
      <c r="AV125" s="15" t="s">
        <v>84</v>
      </c>
      <c r="AW125" s="15" t="s">
        <v>32</v>
      </c>
      <c r="AX125" s="15" t="s">
        <v>76</v>
      </c>
      <c r="AY125" s="270" t="s">
        <v>150</v>
      </c>
    </row>
    <row r="126" s="13" customFormat="1">
      <c r="A126" s="13"/>
      <c r="B126" s="232"/>
      <c r="C126" s="233"/>
      <c r="D126" s="234" t="s">
        <v>159</v>
      </c>
      <c r="E126" s="235" t="s">
        <v>1</v>
      </c>
      <c r="F126" s="236" t="s">
        <v>2795</v>
      </c>
      <c r="G126" s="233"/>
      <c r="H126" s="237">
        <v>2.3140000000000001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159</v>
      </c>
      <c r="AU126" s="243" t="s">
        <v>86</v>
      </c>
      <c r="AV126" s="13" t="s">
        <v>86</v>
      </c>
      <c r="AW126" s="13" t="s">
        <v>32</v>
      </c>
      <c r="AX126" s="13" t="s">
        <v>84</v>
      </c>
      <c r="AY126" s="243" t="s">
        <v>150</v>
      </c>
    </row>
    <row r="127" s="2" customFormat="1" ht="16.5" customHeight="1">
      <c r="A127" s="39"/>
      <c r="B127" s="40"/>
      <c r="C127" s="219" t="s">
        <v>167</v>
      </c>
      <c r="D127" s="219" t="s">
        <v>153</v>
      </c>
      <c r="E127" s="220" t="s">
        <v>485</v>
      </c>
      <c r="F127" s="221" t="s">
        <v>486</v>
      </c>
      <c r="G127" s="222" t="s">
        <v>165</v>
      </c>
      <c r="H127" s="223">
        <v>0.11600000000000001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1.04922</v>
      </c>
      <c r="R127" s="228">
        <f>Q127*H127</f>
        <v>0.12170952000000002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157</v>
      </c>
      <c r="BM127" s="230" t="s">
        <v>2796</v>
      </c>
    </row>
    <row r="128" s="13" customFormat="1">
      <c r="A128" s="13"/>
      <c r="B128" s="232"/>
      <c r="C128" s="233"/>
      <c r="D128" s="234" t="s">
        <v>159</v>
      </c>
      <c r="E128" s="235" t="s">
        <v>1</v>
      </c>
      <c r="F128" s="236" t="s">
        <v>2797</v>
      </c>
      <c r="G128" s="233"/>
      <c r="H128" s="237">
        <v>0.11600000000000001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159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150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919</v>
      </c>
      <c r="F129" s="217" t="s">
        <v>920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150</v>
      </c>
      <c r="BK129" s="216">
        <f>BK130</f>
        <v>0</v>
      </c>
    </row>
    <row r="130" s="2" customFormat="1" ht="16.5" customHeight="1">
      <c r="A130" s="39"/>
      <c r="B130" s="40"/>
      <c r="C130" s="219" t="s">
        <v>157</v>
      </c>
      <c r="D130" s="219" t="s">
        <v>153</v>
      </c>
      <c r="E130" s="220" t="s">
        <v>2798</v>
      </c>
      <c r="F130" s="221" t="s">
        <v>2799</v>
      </c>
      <c r="G130" s="222" t="s">
        <v>165</v>
      </c>
      <c r="H130" s="223">
        <v>8.2989999999999995</v>
      </c>
      <c r="I130" s="224"/>
      <c r="J130" s="225">
        <f>ROUND(I130*H130,2)</f>
        <v>0</v>
      </c>
      <c r="K130" s="221" t="s">
        <v>1</v>
      </c>
      <c r="L130" s="45"/>
      <c r="M130" s="244" t="s">
        <v>1</v>
      </c>
      <c r="N130" s="245" t="s">
        <v>41</v>
      </c>
      <c r="O130" s="246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157</v>
      </c>
      <c r="AT130" s="230" t="s">
        <v>153</v>
      </c>
      <c r="AU130" s="230" t="s">
        <v>86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157</v>
      </c>
      <c r="BM130" s="230" t="s">
        <v>2800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DEdAf+Yp9iU1MtwPBWww4Tjcr736B8EpxfaRfpE9bGEp1NGJxoLeo0JpdUXA8l5Y6heEkXabl2QZwZiO49uaHg==" hashValue="CHjvMC1mbvLY1FJH2/ZcrQSsliZfT/VWkKSGBj+2sGclTgg7nWnSdUkrNWdkeXvOy1OxxpnB4hQBP4GvIGtCAg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  <c r="AZ2" s="249" t="s">
        <v>258</v>
      </c>
      <c r="BA2" s="249" t="s">
        <v>258</v>
      </c>
      <c r="BB2" s="249" t="s">
        <v>1</v>
      </c>
      <c r="BC2" s="249" t="s">
        <v>616</v>
      </c>
      <c r="BD2" s="249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  <c r="AZ3" s="249" t="s">
        <v>2801</v>
      </c>
      <c r="BA3" s="249" t="s">
        <v>2801</v>
      </c>
      <c r="BB3" s="249" t="s">
        <v>1</v>
      </c>
      <c r="BC3" s="249" t="s">
        <v>2802</v>
      </c>
      <c r="BD3" s="249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  <c r="AZ4" s="249" t="s">
        <v>2803</v>
      </c>
      <c r="BA4" s="249" t="s">
        <v>2803</v>
      </c>
      <c r="BB4" s="249" t="s">
        <v>1</v>
      </c>
      <c r="BC4" s="249" t="s">
        <v>2804</v>
      </c>
      <c r="BD4" s="249" t="s">
        <v>86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2805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ROUND((SUM(BE122:BE172)),  2)</f>
        <v>0</v>
      </c>
      <c r="G33" s="39"/>
      <c r="H33" s="39"/>
      <c r="I33" s="156">
        <v>0.20999999999999999</v>
      </c>
      <c r="J33" s="155">
        <f>ROUND(((SUM(BE122:BE172))*I33),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ROUND((SUM(BF122:BF172)),  2)</f>
        <v>0</v>
      </c>
      <c r="G34" s="39"/>
      <c r="H34" s="39"/>
      <c r="I34" s="156">
        <v>0.12</v>
      </c>
      <c r="J34" s="155">
        <f>ROUND(((SUM(BF122:BF172))*I34),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ROUND((SUM(BH122:BH172)),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01 - VENKOVNÍ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219</v>
      </c>
      <c r="E99" s="189"/>
      <c r="F99" s="189"/>
      <c r="G99" s="189"/>
      <c r="H99" s="189"/>
      <c r="I99" s="189"/>
      <c r="J99" s="190">
        <f>J146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220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2806</v>
      </c>
      <c r="E101" s="189"/>
      <c r="F101" s="189"/>
      <c r="G101" s="189"/>
      <c r="H101" s="189"/>
      <c r="I101" s="189"/>
      <c r="J101" s="190">
        <f>J154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222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PŘESTAVBA STÁVAJÍÍCÍ GARÁŽE PRO POŽÁRNÍ TECHNIKU NA POŽÁRNÍ ZBROJNICI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IO 01 - VENKOVNÍ KANALIZACE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DOLNÍ BRUSNICE</v>
      </c>
      <c r="G116" s="41"/>
      <c r="H116" s="41"/>
      <c r="I116" s="33" t="s">
        <v>22</v>
      </c>
      <c r="J116" s="80" t="str">
        <f>IF(J12="","",J12)</f>
        <v>10. 4. 2024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OBEC DOLNÍ BRUSNICE</v>
      </c>
      <c r="G118" s="41"/>
      <c r="H118" s="41"/>
      <c r="I118" s="33" t="s">
        <v>30</v>
      </c>
      <c r="J118" s="37" t="str">
        <f>E21</f>
        <v>ING. JAN KÁBRT, DVŮR KRÁLOVÉ NAD LABEM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ING. LUBOŠ KASPER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61</v>
      </c>
      <c r="E121" s="195" t="s">
        <v>57</v>
      </c>
      <c r="F121" s="195" t="s">
        <v>58</v>
      </c>
      <c r="G121" s="195" t="s">
        <v>137</v>
      </c>
      <c r="H121" s="195" t="s">
        <v>138</v>
      </c>
      <c r="I121" s="195" t="s">
        <v>139</v>
      </c>
      <c r="J121" s="195" t="s">
        <v>129</v>
      </c>
      <c r="K121" s="196" t="s">
        <v>140</v>
      </c>
      <c r="L121" s="197"/>
      <c r="M121" s="101" t="s">
        <v>1</v>
      </c>
      <c r="N121" s="102" t="s">
        <v>40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4.7688972999999999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P124+P146+P149+P154+P171</f>
        <v>0</v>
      </c>
      <c r="Q123" s="211"/>
      <c r="R123" s="212">
        <f>R124+R146+R149+R154+R171</f>
        <v>4.7688972999999999</v>
      </c>
      <c r="S123" s="211"/>
      <c r="T123" s="213">
        <f>T124+T146+T149+T154+T171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150</v>
      </c>
      <c r="BK123" s="216">
        <f>BK124+BK146+BK149+BK154+BK171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240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SUM(P125:P145)</f>
        <v>0</v>
      </c>
      <c r="Q124" s="211"/>
      <c r="R124" s="212">
        <f>SUM(R125:R145)</f>
        <v>0</v>
      </c>
      <c r="S124" s="211"/>
      <c r="T124" s="213">
        <f>SUM(T125:T145)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150</v>
      </c>
      <c r="BK124" s="216">
        <f>SUM(BK125:BK145)</f>
        <v>0</v>
      </c>
    </row>
    <row r="125" s="2" customFormat="1" ht="33" customHeight="1">
      <c r="A125" s="39"/>
      <c r="B125" s="40"/>
      <c r="C125" s="219" t="s">
        <v>84</v>
      </c>
      <c r="D125" s="219" t="s">
        <v>153</v>
      </c>
      <c r="E125" s="220" t="s">
        <v>2807</v>
      </c>
      <c r="F125" s="221" t="s">
        <v>2808</v>
      </c>
      <c r="G125" s="222" t="s">
        <v>156</v>
      </c>
      <c r="H125" s="223">
        <v>55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157</v>
      </c>
      <c r="BM125" s="230" t="s">
        <v>2809</v>
      </c>
    </row>
    <row r="126" s="13" customFormat="1">
      <c r="A126" s="13"/>
      <c r="B126" s="232"/>
      <c r="C126" s="233"/>
      <c r="D126" s="234" t="s">
        <v>159</v>
      </c>
      <c r="E126" s="235" t="s">
        <v>1</v>
      </c>
      <c r="F126" s="236" t="s">
        <v>2810</v>
      </c>
      <c r="G126" s="233"/>
      <c r="H126" s="237">
        <v>28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159</v>
      </c>
      <c r="AU126" s="243" t="s">
        <v>86</v>
      </c>
      <c r="AV126" s="13" t="s">
        <v>86</v>
      </c>
      <c r="AW126" s="13" t="s">
        <v>32</v>
      </c>
      <c r="AX126" s="13" t="s">
        <v>76</v>
      </c>
      <c r="AY126" s="243" t="s">
        <v>150</v>
      </c>
    </row>
    <row r="127" s="13" customFormat="1">
      <c r="A127" s="13"/>
      <c r="B127" s="232"/>
      <c r="C127" s="233"/>
      <c r="D127" s="234" t="s">
        <v>159</v>
      </c>
      <c r="E127" s="235" t="s">
        <v>1</v>
      </c>
      <c r="F127" s="236" t="s">
        <v>2811</v>
      </c>
      <c r="G127" s="233"/>
      <c r="H127" s="237">
        <v>27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159</v>
      </c>
      <c r="AU127" s="243" t="s">
        <v>86</v>
      </c>
      <c r="AV127" s="13" t="s">
        <v>86</v>
      </c>
      <c r="AW127" s="13" t="s">
        <v>32</v>
      </c>
      <c r="AX127" s="13" t="s">
        <v>76</v>
      </c>
      <c r="AY127" s="243" t="s">
        <v>150</v>
      </c>
    </row>
    <row r="128" s="14" customFormat="1">
      <c r="A128" s="14"/>
      <c r="B128" s="250"/>
      <c r="C128" s="251"/>
      <c r="D128" s="234" t="s">
        <v>159</v>
      </c>
      <c r="E128" s="252" t="s">
        <v>258</v>
      </c>
      <c r="F128" s="253" t="s">
        <v>254</v>
      </c>
      <c r="G128" s="251"/>
      <c r="H128" s="254">
        <v>55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159</v>
      </c>
      <c r="AU128" s="260" t="s">
        <v>86</v>
      </c>
      <c r="AV128" s="14" t="s">
        <v>157</v>
      </c>
      <c r="AW128" s="14" t="s">
        <v>32</v>
      </c>
      <c r="AX128" s="14" t="s">
        <v>84</v>
      </c>
      <c r="AY128" s="260" t="s">
        <v>150</v>
      </c>
    </row>
    <row r="129" s="2" customFormat="1" ht="37.8" customHeight="1">
      <c r="A129" s="39"/>
      <c r="B129" s="40"/>
      <c r="C129" s="219" t="s">
        <v>86</v>
      </c>
      <c r="D129" s="219" t="s">
        <v>153</v>
      </c>
      <c r="E129" s="220" t="s">
        <v>2812</v>
      </c>
      <c r="F129" s="221" t="s">
        <v>2813</v>
      </c>
      <c r="G129" s="222" t="s">
        <v>156</v>
      </c>
      <c r="H129" s="223">
        <v>53.015999999999998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157</v>
      </c>
      <c r="AT129" s="230" t="s">
        <v>153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157</v>
      </c>
      <c r="BM129" s="230" t="s">
        <v>2814</v>
      </c>
    </row>
    <row r="130" s="13" customFormat="1">
      <c r="A130" s="13"/>
      <c r="B130" s="232"/>
      <c r="C130" s="233"/>
      <c r="D130" s="234" t="s">
        <v>159</v>
      </c>
      <c r="E130" s="235" t="s">
        <v>1</v>
      </c>
      <c r="F130" s="236" t="s">
        <v>2815</v>
      </c>
      <c r="G130" s="233"/>
      <c r="H130" s="237">
        <v>26.52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159</v>
      </c>
      <c r="AU130" s="243" t="s">
        <v>86</v>
      </c>
      <c r="AV130" s="13" t="s">
        <v>86</v>
      </c>
      <c r="AW130" s="13" t="s">
        <v>32</v>
      </c>
      <c r="AX130" s="13" t="s">
        <v>76</v>
      </c>
      <c r="AY130" s="243" t="s">
        <v>150</v>
      </c>
    </row>
    <row r="131" s="13" customFormat="1">
      <c r="A131" s="13"/>
      <c r="B131" s="232"/>
      <c r="C131" s="233"/>
      <c r="D131" s="234" t="s">
        <v>159</v>
      </c>
      <c r="E131" s="235" t="s">
        <v>1</v>
      </c>
      <c r="F131" s="236" t="s">
        <v>2816</v>
      </c>
      <c r="G131" s="233"/>
      <c r="H131" s="237">
        <v>26.495999999999999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159</v>
      </c>
      <c r="AU131" s="243" t="s">
        <v>86</v>
      </c>
      <c r="AV131" s="13" t="s">
        <v>86</v>
      </c>
      <c r="AW131" s="13" t="s">
        <v>32</v>
      </c>
      <c r="AX131" s="13" t="s">
        <v>76</v>
      </c>
      <c r="AY131" s="243" t="s">
        <v>150</v>
      </c>
    </row>
    <row r="132" s="14" customFormat="1">
      <c r="A132" s="14"/>
      <c r="B132" s="250"/>
      <c r="C132" s="251"/>
      <c r="D132" s="234" t="s">
        <v>159</v>
      </c>
      <c r="E132" s="252" t="s">
        <v>2803</v>
      </c>
      <c r="F132" s="253" t="s">
        <v>254</v>
      </c>
      <c r="G132" s="251"/>
      <c r="H132" s="254">
        <v>53.015999999999998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159</v>
      </c>
      <c r="AU132" s="260" t="s">
        <v>86</v>
      </c>
      <c r="AV132" s="14" t="s">
        <v>157</v>
      </c>
      <c r="AW132" s="14" t="s">
        <v>32</v>
      </c>
      <c r="AX132" s="14" t="s">
        <v>84</v>
      </c>
      <c r="AY132" s="260" t="s">
        <v>150</v>
      </c>
    </row>
    <row r="133" s="2" customFormat="1" ht="37.8" customHeight="1">
      <c r="A133" s="39"/>
      <c r="B133" s="40"/>
      <c r="C133" s="219" t="s">
        <v>167</v>
      </c>
      <c r="D133" s="219" t="s">
        <v>153</v>
      </c>
      <c r="E133" s="220" t="s">
        <v>297</v>
      </c>
      <c r="F133" s="221" t="s">
        <v>298</v>
      </c>
      <c r="G133" s="222" t="s">
        <v>156</v>
      </c>
      <c r="H133" s="223">
        <v>53.015999999999998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153</v>
      </c>
      <c r="AU133" s="230" t="s">
        <v>86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157</v>
      </c>
      <c r="BM133" s="230" t="s">
        <v>2817</v>
      </c>
    </row>
    <row r="134" s="13" customFormat="1">
      <c r="A134" s="13"/>
      <c r="B134" s="232"/>
      <c r="C134" s="233"/>
      <c r="D134" s="234" t="s">
        <v>159</v>
      </c>
      <c r="E134" s="235" t="s">
        <v>1</v>
      </c>
      <c r="F134" s="236" t="s">
        <v>2801</v>
      </c>
      <c r="G134" s="233"/>
      <c r="H134" s="237">
        <v>23.015999999999998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159</v>
      </c>
      <c r="AU134" s="243" t="s">
        <v>86</v>
      </c>
      <c r="AV134" s="13" t="s">
        <v>86</v>
      </c>
      <c r="AW134" s="13" t="s">
        <v>32</v>
      </c>
      <c r="AX134" s="13" t="s">
        <v>76</v>
      </c>
      <c r="AY134" s="243" t="s">
        <v>150</v>
      </c>
    </row>
    <row r="135" s="13" customFormat="1">
      <c r="A135" s="13"/>
      <c r="B135" s="232"/>
      <c r="C135" s="233"/>
      <c r="D135" s="234" t="s">
        <v>159</v>
      </c>
      <c r="E135" s="235" t="s">
        <v>1</v>
      </c>
      <c r="F135" s="236" t="s">
        <v>2818</v>
      </c>
      <c r="G135" s="233"/>
      <c r="H135" s="237">
        <v>30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159</v>
      </c>
      <c r="AU135" s="243" t="s">
        <v>86</v>
      </c>
      <c r="AV135" s="13" t="s">
        <v>86</v>
      </c>
      <c r="AW135" s="13" t="s">
        <v>32</v>
      </c>
      <c r="AX135" s="13" t="s">
        <v>76</v>
      </c>
      <c r="AY135" s="243" t="s">
        <v>150</v>
      </c>
    </row>
    <row r="136" s="14" customFormat="1">
      <c r="A136" s="14"/>
      <c r="B136" s="250"/>
      <c r="C136" s="251"/>
      <c r="D136" s="234" t="s">
        <v>159</v>
      </c>
      <c r="E136" s="252" t="s">
        <v>1</v>
      </c>
      <c r="F136" s="253" t="s">
        <v>254</v>
      </c>
      <c r="G136" s="251"/>
      <c r="H136" s="254">
        <v>53.015999999999998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159</v>
      </c>
      <c r="AU136" s="260" t="s">
        <v>86</v>
      </c>
      <c r="AV136" s="14" t="s">
        <v>157</v>
      </c>
      <c r="AW136" s="14" t="s">
        <v>32</v>
      </c>
      <c r="AX136" s="14" t="s">
        <v>84</v>
      </c>
      <c r="AY136" s="260" t="s">
        <v>150</v>
      </c>
    </row>
    <row r="137" s="2" customFormat="1" ht="33" customHeight="1">
      <c r="A137" s="39"/>
      <c r="B137" s="40"/>
      <c r="C137" s="219" t="s">
        <v>157</v>
      </c>
      <c r="D137" s="219" t="s">
        <v>153</v>
      </c>
      <c r="E137" s="220" t="s">
        <v>316</v>
      </c>
      <c r="F137" s="221" t="s">
        <v>317</v>
      </c>
      <c r="G137" s="222" t="s">
        <v>165</v>
      </c>
      <c r="H137" s="223">
        <v>90.126999999999995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153</v>
      </c>
      <c r="AU137" s="230" t="s">
        <v>86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157</v>
      </c>
      <c r="BM137" s="230" t="s">
        <v>2819</v>
      </c>
    </row>
    <row r="138" s="13" customFormat="1">
      <c r="A138" s="13"/>
      <c r="B138" s="232"/>
      <c r="C138" s="233"/>
      <c r="D138" s="234" t="s">
        <v>159</v>
      </c>
      <c r="E138" s="235" t="s">
        <v>1</v>
      </c>
      <c r="F138" s="236" t="s">
        <v>2820</v>
      </c>
      <c r="G138" s="233"/>
      <c r="H138" s="237">
        <v>90.126999999999995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159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150</v>
      </c>
    </row>
    <row r="139" s="2" customFormat="1" ht="24.15" customHeight="1">
      <c r="A139" s="39"/>
      <c r="B139" s="40"/>
      <c r="C139" s="219" t="s">
        <v>283</v>
      </c>
      <c r="D139" s="219" t="s">
        <v>153</v>
      </c>
      <c r="E139" s="220" t="s">
        <v>2821</v>
      </c>
      <c r="F139" s="221" t="s">
        <v>2822</v>
      </c>
      <c r="G139" s="222" t="s">
        <v>156</v>
      </c>
      <c r="H139" s="223">
        <v>55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157</v>
      </c>
      <c r="AT139" s="230" t="s">
        <v>153</v>
      </c>
      <c r="AU139" s="230" t="s">
        <v>86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157</v>
      </c>
      <c r="BM139" s="230" t="s">
        <v>2823</v>
      </c>
    </row>
    <row r="140" s="13" customFormat="1">
      <c r="A140" s="13"/>
      <c r="B140" s="232"/>
      <c r="C140" s="233"/>
      <c r="D140" s="234" t="s">
        <v>159</v>
      </c>
      <c r="E140" s="235" t="s">
        <v>1</v>
      </c>
      <c r="F140" s="236" t="s">
        <v>2824</v>
      </c>
      <c r="G140" s="233"/>
      <c r="H140" s="237">
        <v>108.01600000000001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159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150</v>
      </c>
    </row>
    <row r="141" s="13" customFormat="1">
      <c r="A141" s="13"/>
      <c r="B141" s="232"/>
      <c r="C141" s="233"/>
      <c r="D141" s="234" t="s">
        <v>159</v>
      </c>
      <c r="E141" s="235" t="s">
        <v>1</v>
      </c>
      <c r="F141" s="236" t="s">
        <v>2825</v>
      </c>
      <c r="G141" s="233"/>
      <c r="H141" s="237">
        <v>-23.015999999999998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159</v>
      </c>
      <c r="AU141" s="243" t="s">
        <v>86</v>
      </c>
      <c r="AV141" s="13" t="s">
        <v>86</v>
      </c>
      <c r="AW141" s="13" t="s">
        <v>32</v>
      </c>
      <c r="AX141" s="13" t="s">
        <v>76</v>
      </c>
      <c r="AY141" s="243" t="s">
        <v>150</v>
      </c>
    </row>
    <row r="142" s="13" customFormat="1">
      <c r="A142" s="13"/>
      <c r="B142" s="232"/>
      <c r="C142" s="233"/>
      <c r="D142" s="234" t="s">
        <v>159</v>
      </c>
      <c r="E142" s="235" t="s">
        <v>1</v>
      </c>
      <c r="F142" s="236" t="s">
        <v>2826</v>
      </c>
      <c r="G142" s="233"/>
      <c r="H142" s="237">
        <v>-30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159</v>
      </c>
      <c r="AU142" s="243" t="s">
        <v>86</v>
      </c>
      <c r="AV142" s="13" t="s">
        <v>86</v>
      </c>
      <c r="AW142" s="13" t="s">
        <v>32</v>
      </c>
      <c r="AX142" s="13" t="s">
        <v>76</v>
      </c>
      <c r="AY142" s="243" t="s">
        <v>150</v>
      </c>
    </row>
    <row r="143" s="14" customFormat="1">
      <c r="A143" s="14"/>
      <c r="B143" s="250"/>
      <c r="C143" s="251"/>
      <c r="D143" s="234" t="s">
        <v>159</v>
      </c>
      <c r="E143" s="252" t="s">
        <v>1</v>
      </c>
      <c r="F143" s="253" t="s">
        <v>254</v>
      </c>
      <c r="G143" s="251"/>
      <c r="H143" s="254">
        <v>55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159</v>
      </c>
      <c r="AU143" s="260" t="s">
        <v>86</v>
      </c>
      <c r="AV143" s="14" t="s">
        <v>157</v>
      </c>
      <c r="AW143" s="14" t="s">
        <v>32</v>
      </c>
      <c r="AX143" s="14" t="s">
        <v>84</v>
      </c>
      <c r="AY143" s="260" t="s">
        <v>150</v>
      </c>
    </row>
    <row r="144" s="2" customFormat="1" ht="24.15" customHeight="1">
      <c r="A144" s="39"/>
      <c r="B144" s="40"/>
      <c r="C144" s="219" t="s">
        <v>291</v>
      </c>
      <c r="D144" s="219" t="s">
        <v>153</v>
      </c>
      <c r="E144" s="220" t="s">
        <v>2827</v>
      </c>
      <c r="F144" s="221" t="s">
        <v>2828</v>
      </c>
      <c r="G144" s="222" t="s">
        <v>243</v>
      </c>
      <c r="H144" s="223">
        <v>12.5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157</v>
      </c>
      <c r="BM144" s="230" t="s">
        <v>2829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2830</v>
      </c>
      <c r="G145" s="233"/>
      <c r="H145" s="237">
        <v>12.5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159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150</v>
      </c>
    </row>
    <row r="146" s="12" customFormat="1" ht="22.8" customHeight="1">
      <c r="A146" s="12"/>
      <c r="B146" s="203"/>
      <c r="C146" s="204"/>
      <c r="D146" s="205" t="s">
        <v>75</v>
      </c>
      <c r="E146" s="217" t="s">
        <v>167</v>
      </c>
      <c r="F146" s="217" t="s">
        <v>442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SUM(P147:P148)</f>
        <v>0</v>
      </c>
      <c r="Q146" s="211"/>
      <c r="R146" s="212">
        <f>SUM(R147:R148)</f>
        <v>4.3714599999999999</v>
      </c>
      <c r="S146" s="211"/>
      <c r="T146" s="21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75</v>
      </c>
      <c r="AU146" s="215" t="s">
        <v>84</v>
      </c>
      <c r="AY146" s="214" t="s">
        <v>150</v>
      </c>
      <c r="BK146" s="216">
        <f>SUM(BK147:BK148)</f>
        <v>0</v>
      </c>
    </row>
    <row r="147" s="2" customFormat="1" ht="33" customHeight="1">
      <c r="A147" s="39"/>
      <c r="B147" s="40"/>
      <c r="C147" s="219" t="s">
        <v>296</v>
      </c>
      <c r="D147" s="219" t="s">
        <v>153</v>
      </c>
      <c r="E147" s="220" t="s">
        <v>2831</v>
      </c>
      <c r="F147" s="221" t="s">
        <v>2832</v>
      </c>
      <c r="G147" s="222" t="s">
        <v>416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3.61896</v>
      </c>
      <c r="R147" s="228">
        <f>Q147*H147</f>
        <v>3.61896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153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157</v>
      </c>
      <c r="BM147" s="230" t="s">
        <v>2833</v>
      </c>
    </row>
    <row r="148" s="2" customFormat="1" ht="24.15" customHeight="1">
      <c r="A148" s="39"/>
      <c r="B148" s="40"/>
      <c r="C148" s="219" t="s">
        <v>304</v>
      </c>
      <c r="D148" s="219" t="s">
        <v>153</v>
      </c>
      <c r="E148" s="220" t="s">
        <v>2834</v>
      </c>
      <c r="F148" s="221" t="s">
        <v>2835</v>
      </c>
      <c r="G148" s="222" t="s">
        <v>416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0.75249999999999995</v>
      </c>
      <c r="R148" s="228">
        <f>Q148*H148</f>
        <v>0.75249999999999995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157</v>
      </c>
      <c r="AT148" s="230" t="s">
        <v>153</v>
      </c>
      <c r="AU148" s="230" t="s">
        <v>86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157</v>
      </c>
      <c r="BM148" s="230" t="s">
        <v>2836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157</v>
      </c>
      <c r="F149" s="217" t="s">
        <v>552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SUM(P150:P153)</f>
        <v>0</v>
      </c>
      <c r="Q149" s="211"/>
      <c r="R149" s="212">
        <f>SUM(R150:R153)</f>
        <v>0</v>
      </c>
      <c r="S149" s="211"/>
      <c r="T149" s="21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150</v>
      </c>
      <c r="BK149" s="216">
        <f>SUM(BK150:BK153)</f>
        <v>0</v>
      </c>
    </row>
    <row r="150" s="2" customFormat="1" ht="24.15" customHeight="1">
      <c r="A150" s="39"/>
      <c r="B150" s="40"/>
      <c r="C150" s="219" t="s">
        <v>151</v>
      </c>
      <c r="D150" s="219" t="s">
        <v>153</v>
      </c>
      <c r="E150" s="220" t="s">
        <v>2307</v>
      </c>
      <c r="F150" s="221" t="s">
        <v>2308</v>
      </c>
      <c r="G150" s="222" t="s">
        <v>156</v>
      </c>
      <c r="H150" s="223">
        <v>23.015999999999998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157</v>
      </c>
      <c r="AT150" s="230" t="s">
        <v>153</v>
      </c>
      <c r="AU150" s="230" t="s">
        <v>86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157</v>
      </c>
      <c r="BM150" s="230" t="s">
        <v>2837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2838</v>
      </c>
      <c r="G151" s="233"/>
      <c r="H151" s="237">
        <v>11.424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86</v>
      </c>
      <c r="AV151" s="13" t="s">
        <v>86</v>
      </c>
      <c r="AW151" s="13" t="s">
        <v>32</v>
      </c>
      <c r="AX151" s="13" t="s">
        <v>76</v>
      </c>
      <c r="AY151" s="243" t="s">
        <v>150</v>
      </c>
    </row>
    <row r="152" s="13" customFormat="1">
      <c r="A152" s="13"/>
      <c r="B152" s="232"/>
      <c r="C152" s="233"/>
      <c r="D152" s="234" t="s">
        <v>159</v>
      </c>
      <c r="E152" s="235" t="s">
        <v>1</v>
      </c>
      <c r="F152" s="236" t="s">
        <v>2839</v>
      </c>
      <c r="G152" s="233"/>
      <c r="H152" s="237">
        <v>11.592000000000001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159</v>
      </c>
      <c r="AU152" s="243" t="s">
        <v>86</v>
      </c>
      <c r="AV152" s="13" t="s">
        <v>86</v>
      </c>
      <c r="AW152" s="13" t="s">
        <v>32</v>
      </c>
      <c r="AX152" s="13" t="s">
        <v>76</v>
      </c>
      <c r="AY152" s="243" t="s">
        <v>150</v>
      </c>
    </row>
    <row r="153" s="14" customFormat="1">
      <c r="A153" s="14"/>
      <c r="B153" s="250"/>
      <c r="C153" s="251"/>
      <c r="D153" s="234" t="s">
        <v>159</v>
      </c>
      <c r="E153" s="252" t="s">
        <v>2801</v>
      </c>
      <c r="F153" s="253" t="s">
        <v>254</v>
      </c>
      <c r="G153" s="251"/>
      <c r="H153" s="254">
        <v>23.015999999999998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159</v>
      </c>
      <c r="AU153" s="260" t="s">
        <v>86</v>
      </c>
      <c r="AV153" s="14" t="s">
        <v>157</v>
      </c>
      <c r="AW153" s="14" t="s">
        <v>32</v>
      </c>
      <c r="AX153" s="14" t="s">
        <v>84</v>
      </c>
      <c r="AY153" s="260" t="s">
        <v>150</v>
      </c>
    </row>
    <row r="154" s="12" customFormat="1" ht="22.8" customHeight="1">
      <c r="A154" s="12"/>
      <c r="B154" s="203"/>
      <c r="C154" s="204"/>
      <c r="D154" s="205" t="s">
        <v>75</v>
      </c>
      <c r="E154" s="217" t="s">
        <v>304</v>
      </c>
      <c r="F154" s="217" t="s">
        <v>2840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SUM(P155:P170)</f>
        <v>0</v>
      </c>
      <c r="Q154" s="211"/>
      <c r="R154" s="212">
        <f>SUM(R155:R170)</f>
        <v>0.39743729999999999</v>
      </c>
      <c r="S154" s="211"/>
      <c r="T154" s="213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84</v>
      </c>
      <c r="AT154" s="215" t="s">
        <v>75</v>
      </c>
      <c r="AU154" s="215" t="s">
        <v>84</v>
      </c>
      <c r="AY154" s="214" t="s">
        <v>150</v>
      </c>
      <c r="BK154" s="216">
        <f>SUM(BK155:BK170)</f>
        <v>0</v>
      </c>
    </row>
    <row r="155" s="2" customFormat="1" ht="24.15" customHeight="1">
      <c r="A155" s="39"/>
      <c r="B155" s="40"/>
      <c r="C155" s="219" t="s">
        <v>315</v>
      </c>
      <c r="D155" s="219" t="s">
        <v>153</v>
      </c>
      <c r="E155" s="220" t="s">
        <v>2841</v>
      </c>
      <c r="F155" s="221" t="s">
        <v>2842</v>
      </c>
      <c r="G155" s="222" t="s">
        <v>349</v>
      </c>
      <c r="H155" s="223">
        <v>36.799999999999997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1.0000000000000001E-05</v>
      </c>
      <c r="R155" s="228">
        <f>Q155*H155</f>
        <v>0.000368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86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157</v>
      </c>
      <c r="BM155" s="230" t="s">
        <v>2843</v>
      </c>
    </row>
    <row r="156" s="13" customFormat="1">
      <c r="A156" s="13"/>
      <c r="B156" s="232"/>
      <c r="C156" s="233"/>
      <c r="D156" s="234" t="s">
        <v>159</v>
      </c>
      <c r="E156" s="235" t="s">
        <v>1</v>
      </c>
      <c r="F156" s="236" t="s">
        <v>2844</v>
      </c>
      <c r="G156" s="233"/>
      <c r="H156" s="237">
        <v>36.799999999999997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159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150</v>
      </c>
    </row>
    <row r="157" s="2" customFormat="1" ht="24.15" customHeight="1">
      <c r="A157" s="39"/>
      <c r="B157" s="40"/>
      <c r="C157" s="271" t="s">
        <v>320</v>
      </c>
      <c r="D157" s="271" t="s">
        <v>335</v>
      </c>
      <c r="E157" s="272" t="s">
        <v>2845</v>
      </c>
      <c r="F157" s="273" t="s">
        <v>2846</v>
      </c>
      <c r="G157" s="274" t="s">
        <v>349</v>
      </c>
      <c r="H157" s="275">
        <v>37.351999999999997</v>
      </c>
      <c r="I157" s="276"/>
      <c r="J157" s="277">
        <f>ROUND(I157*H157,2)</f>
        <v>0</v>
      </c>
      <c r="K157" s="273" t="s">
        <v>1</v>
      </c>
      <c r="L157" s="278"/>
      <c r="M157" s="279" t="s">
        <v>1</v>
      </c>
      <c r="N157" s="280" t="s">
        <v>41</v>
      </c>
      <c r="O157" s="92"/>
      <c r="P157" s="228">
        <f>O157*H157</f>
        <v>0</v>
      </c>
      <c r="Q157" s="228">
        <v>0.0018</v>
      </c>
      <c r="R157" s="228">
        <f>Q157*H157</f>
        <v>0.067233599999999991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304</v>
      </c>
      <c r="AT157" s="230" t="s">
        <v>335</v>
      </c>
      <c r="AU157" s="230" t="s">
        <v>86</v>
      </c>
      <c r="AY157" s="18" t="s">
        <v>150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157</v>
      </c>
      <c r="BM157" s="230" t="s">
        <v>2847</v>
      </c>
    </row>
    <row r="158" s="13" customFormat="1">
      <c r="A158" s="13"/>
      <c r="B158" s="232"/>
      <c r="C158" s="233"/>
      <c r="D158" s="234" t="s">
        <v>159</v>
      </c>
      <c r="E158" s="235" t="s">
        <v>1</v>
      </c>
      <c r="F158" s="236" t="s">
        <v>2848</v>
      </c>
      <c r="G158" s="233"/>
      <c r="H158" s="237">
        <v>37.351999999999997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86</v>
      </c>
      <c r="AV158" s="13" t="s">
        <v>86</v>
      </c>
      <c r="AW158" s="13" t="s">
        <v>32</v>
      </c>
      <c r="AX158" s="13" t="s">
        <v>84</v>
      </c>
      <c r="AY158" s="243" t="s">
        <v>150</v>
      </c>
    </row>
    <row r="159" s="2" customFormat="1" ht="24.15" customHeight="1">
      <c r="A159" s="39"/>
      <c r="B159" s="40"/>
      <c r="C159" s="219" t="s">
        <v>8</v>
      </c>
      <c r="D159" s="219" t="s">
        <v>153</v>
      </c>
      <c r="E159" s="220" t="s">
        <v>2849</v>
      </c>
      <c r="F159" s="221" t="s">
        <v>2850</v>
      </c>
      <c r="G159" s="222" t="s">
        <v>349</v>
      </c>
      <c r="H159" s="223">
        <v>25.5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1.0000000000000001E-05</v>
      </c>
      <c r="R159" s="228">
        <f>Q159*H159</f>
        <v>0.00025500000000000002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153</v>
      </c>
      <c r="AU159" s="230" t="s">
        <v>86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157</v>
      </c>
      <c r="BM159" s="230" t="s">
        <v>2851</v>
      </c>
    </row>
    <row r="160" s="13" customFormat="1">
      <c r="A160" s="13"/>
      <c r="B160" s="232"/>
      <c r="C160" s="233"/>
      <c r="D160" s="234" t="s">
        <v>159</v>
      </c>
      <c r="E160" s="235" t="s">
        <v>1</v>
      </c>
      <c r="F160" s="236" t="s">
        <v>2852</v>
      </c>
      <c r="G160" s="233"/>
      <c r="H160" s="237">
        <v>25.5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159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150</v>
      </c>
    </row>
    <row r="161" s="2" customFormat="1" ht="24.15" customHeight="1">
      <c r="A161" s="39"/>
      <c r="B161" s="40"/>
      <c r="C161" s="271" t="s">
        <v>329</v>
      </c>
      <c r="D161" s="271" t="s">
        <v>335</v>
      </c>
      <c r="E161" s="272" t="s">
        <v>2853</v>
      </c>
      <c r="F161" s="273" t="s">
        <v>2854</v>
      </c>
      <c r="G161" s="274" t="s">
        <v>349</v>
      </c>
      <c r="H161" s="275">
        <v>25.882999999999999</v>
      </c>
      <c r="I161" s="276"/>
      <c r="J161" s="277">
        <f>ROUND(I161*H161,2)</f>
        <v>0</v>
      </c>
      <c r="K161" s="273" t="s">
        <v>1</v>
      </c>
      <c r="L161" s="278"/>
      <c r="M161" s="279" t="s">
        <v>1</v>
      </c>
      <c r="N161" s="280" t="s">
        <v>41</v>
      </c>
      <c r="O161" s="92"/>
      <c r="P161" s="228">
        <f>O161*H161</f>
        <v>0</v>
      </c>
      <c r="Q161" s="228">
        <v>0.0028999999999999998</v>
      </c>
      <c r="R161" s="228">
        <f>Q161*H161</f>
        <v>0.075060699999999994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304</v>
      </c>
      <c r="AT161" s="230" t="s">
        <v>335</v>
      </c>
      <c r="AU161" s="230" t="s">
        <v>86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157</v>
      </c>
      <c r="BM161" s="230" t="s">
        <v>2855</v>
      </c>
    </row>
    <row r="162" s="13" customFormat="1">
      <c r="A162" s="13"/>
      <c r="B162" s="232"/>
      <c r="C162" s="233"/>
      <c r="D162" s="234" t="s">
        <v>159</v>
      </c>
      <c r="E162" s="235" t="s">
        <v>1</v>
      </c>
      <c r="F162" s="236" t="s">
        <v>2856</v>
      </c>
      <c r="G162" s="233"/>
      <c r="H162" s="237">
        <v>25.882999999999999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150</v>
      </c>
    </row>
    <row r="163" s="2" customFormat="1" ht="37.8" customHeight="1">
      <c r="A163" s="39"/>
      <c r="B163" s="40"/>
      <c r="C163" s="219" t="s">
        <v>334</v>
      </c>
      <c r="D163" s="219" t="s">
        <v>153</v>
      </c>
      <c r="E163" s="220" t="s">
        <v>2857</v>
      </c>
      <c r="F163" s="221" t="s">
        <v>2858</v>
      </c>
      <c r="G163" s="222" t="s">
        <v>416</v>
      </c>
      <c r="H163" s="223">
        <v>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86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157</v>
      </c>
      <c r="BM163" s="230" t="s">
        <v>2859</v>
      </c>
    </row>
    <row r="164" s="2" customFormat="1" ht="24.15" customHeight="1">
      <c r="A164" s="39"/>
      <c r="B164" s="40"/>
      <c r="C164" s="271" t="s">
        <v>341</v>
      </c>
      <c r="D164" s="271" t="s">
        <v>335</v>
      </c>
      <c r="E164" s="272" t="s">
        <v>2860</v>
      </c>
      <c r="F164" s="273" t="s">
        <v>2861</v>
      </c>
      <c r="G164" s="274" t="s">
        <v>416</v>
      </c>
      <c r="H164" s="275">
        <v>5</v>
      </c>
      <c r="I164" s="276"/>
      <c r="J164" s="277">
        <f>ROUND(I164*H164,2)</f>
        <v>0</v>
      </c>
      <c r="K164" s="273" t="s">
        <v>1</v>
      </c>
      <c r="L164" s="278"/>
      <c r="M164" s="279" t="s">
        <v>1</v>
      </c>
      <c r="N164" s="280" t="s">
        <v>41</v>
      </c>
      <c r="O164" s="92"/>
      <c r="P164" s="228">
        <f>O164*H164</f>
        <v>0</v>
      </c>
      <c r="Q164" s="228">
        <v>0.0015</v>
      </c>
      <c r="R164" s="228">
        <f>Q164*H164</f>
        <v>0.0074999999999999997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304</v>
      </c>
      <c r="AT164" s="230" t="s">
        <v>335</v>
      </c>
      <c r="AU164" s="230" t="s">
        <v>86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157</v>
      </c>
      <c r="BM164" s="230" t="s">
        <v>2862</v>
      </c>
    </row>
    <row r="165" s="2" customFormat="1" ht="24.15" customHeight="1">
      <c r="A165" s="39"/>
      <c r="B165" s="40"/>
      <c r="C165" s="219" t="s">
        <v>346</v>
      </c>
      <c r="D165" s="219" t="s">
        <v>153</v>
      </c>
      <c r="E165" s="220" t="s">
        <v>2863</v>
      </c>
      <c r="F165" s="221" t="s">
        <v>2864</v>
      </c>
      <c r="G165" s="222" t="s">
        <v>416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153</v>
      </c>
      <c r="AU165" s="230" t="s">
        <v>86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157</v>
      </c>
      <c r="BM165" s="230" t="s">
        <v>2865</v>
      </c>
    </row>
    <row r="166" s="2" customFormat="1" ht="24.15" customHeight="1">
      <c r="A166" s="39"/>
      <c r="B166" s="40"/>
      <c r="C166" s="271" t="s">
        <v>351</v>
      </c>
      <c r="D166" s="271" t="s">
        <v>335</v>
      </c>
      <c r="E166" s="272" t="s">
        <v>2866</v>
      </c>
      <c r="F166" s="273" t="s">
        <v>2867</v>
      </c>
      <c r="G166" s="274" t="s">
        <v>416</v>
      </c>
      <c r="H166" s="275">
        <v>1</v>
      </c>
      <c r="I166" s="276"/>
      <c r="J166" s="277">
        <f>ROUND(I166*H166,2)</f>
        <v>0</v>
      </c>
      <c r="K166" s="273" t="s">
        <v>1</v>
      </c>
      <c r="L166" s="278"/>
      <c r="M166" s="279" t="s">
        <v>1</v>
      </c>
      <c r="N166" s="280" t="s">
        <v>41</v>
      </c>
      <c r="O166" s="92"/>
      <c r="P166" s="228">
        <f>O166*H166</f>
        <v>0</v>
      </c>
      <c r="Q166" s="228">
        <v>0.0040000000000000001</v>
      </c>
      <c r="R166" s="228">
        <f>Q166*H166</f>
        <v>0.0040000000000000001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304</v>
      </c>
      <c r="AT166" s="230" t="s">
        <v>335</v>
      </c>
      <c r="AU166" s="230" t="s">
        <v>86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157</v>
      </c>
      <c r="BM166" s="230" t="s">
        <v>2868</v>
      </c>
    </row>
    <row r="167" s="2" customFormat="1" ht="24.15" customHeight="1">
      <c r="A167" s="39"/>
      <c r="B167" s="40"/>
      <c r="C167" s="219" t="s">
        <v>359</v>
      </c>
      <c r="D167" s="219" t="s">
        <v>153</v>
      </c>
      <c r="E167" s="220" t="s">
        <v>2869</v>
      </c>
      <c r="F167" s="221" t="s">
        <v>2870</v>
      </c>
      <c r="G167" s="222" t="s">
        <v>416</v>
      </c>
      <c r="H167" s="223">
        <v>2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0.04027</v>
      </c>
      <c r="R167" s="228">
        <f>Q167*H167</f>
        <v>0.08054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86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157</v>
      </c>
      <c r="BM167" s="230" t="s">
        <v>2871</v>
      </c>
    </row>
    <row r="168" s="2" customFormat="1" ht="37.8" customHeight="1">
      <c r="A168" s="39"/>
      <c r="B168" s="40"/>
      <c r="C168" s="219" t="s">
        <v>367</v>
      </c>
      <c r="D168" s="219" t="s">
        <v>153</v>
      </c>
      <c r="E168" s="220" t="s">
        <v>2872</v>
      </c>
      <c r="F168" s="221" t="s">
        <v>2873</v>
      </c>
      <c r="G168" s="222" t="s">
        <v>156</v>
      </c>
      <c r="H168" s="223">
        <v>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0.081240000000000007</v>
      </c>
      <c r="R168" s="228">
        <f>Q168*H168</f>
        <v>0.16248000000000001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157</v>
      </c>
      <c r="AT168" s="230" t="s">
        <v>153</v>
      </c>
      <c r="AU168" s="230" t="s">
        <v>86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157</v>
      </c>
      <c r="BM168" s="230" t="s">
        <v>2874</v>
      </c>
    </row>
    <row r="169" s="2" customFormat="1" ht="24.15" customHeight="1">
      <c r="A169" s="39"/>
      <c r="B169" s="40"/>
      <c r="C169" s="219" t="s">
        <v>372</v>
      </c>
      <c r="D169" s="219" t="s">
        <v>153</v>
      </c>
      <c r="E169" s="220" t="s">
        <v>2875</v>
      </c>
      <c r="F169" s="221" t="s">
        <v>2876</v>
      </c>
      <c r="G169" s="222" t="s">
        <v>2083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157</v>
      </c>
      <c r="AT169" s="230" t="s">
        <v>153</v>
      </c>
      <c r="AU169" s="230" t="s">
        <v>86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157</v>
      </c>
      <c r="BM169" s="230" t="s">
        <v>2877</v>
      </c>
    </row>
    <row r="170" s="13" customFormat="1">
      <c r="A170" s="13"/>
      <c r="B170" s="232"/>
      <c r="C170" s="233"/>
      <c r="D170" s="234" t="s">
        <v>159</v>
      </c>
      <c r="E170" s="235" t="s">
        <v>1</v>
      </c>
      <c r="F170" s="236" t="s">
        <v>2878</v>
      </c>
      <c r="G170" s="233"/>
      <c r="H170" s="237">
        <v>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150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919</v>
      </c>
      <c r="F171" s="217" t="s">
        <v>920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150</v>
      </c>
      <c r="BK171" s="216">
        <f>BK172</f>
        <v>0</v>
      </c>
    </row>
    <row r="172" s="2" customFormat="1" ht="24.15" customHeight="1">
      <c r="A172" s="39"/>
      <c r="B172" s="40"/>
      <c r="C172" s="219" t="s">
        <v>7</v>
      </c>
      <c r="D172" s="219" t="s">
        <v>153</v>
      </c>
      <c r="E172" s="220" t="s">
        <v>2879</v>
      </c>
      <c r="F172" s="221" t="s">
        <v>2880</v>
      </c>
      <c r="G172" s="222" t="s">
        <v>165</v>
      </c>
      <c r="H172" s="223">
        <v>4.7690000000000001</v>
      </c>
      <c r="I172" s="224"/>
      <c r="J172" s="225">
        <f>ROUND(I172*H172,2)</f>
        <v>0</v>
      </c>
      <c r="K172" s="221" t="s">
        <v>1</v>
      </c>
      <c r="L172" s="45"/>
      <c r="M172" s="244" t="s">
        <v>1</v>
      </c>
      <c r="N172" s="245" t="s">
        <v>41</v>
      </c>
      <c r="O172" s="246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157</v>
      </c>
      <c r="AT172" s="230" t="s">
        <v>153</v>
      </c>
      <c r="AU172" s="230" t="s">
        <v>86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157</v>
      </c>
      <c r="BM172" s="230" t="s">
        <v>2881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/fEscF97R/elUID2Y7AX6pqpjK3c9n3GDIGnKIoX9p2PJXSrNdC+cnUQyDj/Z1gzvKIC4flZcSAoVphtAjmsyw==" hashValue="R642H+xA6PSnAgj0Fiy8vnb6ic3CV1t9VoADm7G2PycI8MXjCjJ6TLmwQaQT2ehnGIEjQ9veBPH6yAR9+o35ng==" algorithmName="SHA-512" password="CC35"/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2882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ROUND((SUM(BE121:BE149)),  2)</f>
        <v>0</v>
      </c>
      <c r="G33" s="39"/>
      <c r="H33" s="39"/>
      <c r="I33" s="156">
        <v>0.20999999999999999</v>
      </c>
      <c r="J33" s="155">
        <f>ROUND(((SUM(BE121:BE149))*I33),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ROUND((SUM(BF121:BF149)),  2)</f>
        <v>0</v>
      </c>
      <c r="G34" s="39"/>
      <c r="H34" s="39"/>
      <c r="I34" s="156">
        <v>0.12</v>
      </c>
      <c r="J34" s="155">
        <f>ROUND(((SUM(BF121:BF149))*I34),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ROUND((SUM(BH121:BH149)),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02 - VENKOVNÍ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217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220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2806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222</v>
      </c>
      <c r="E101" s="189"/>
      <c r="F101" s="189"/>
      <c r="G101" s="189"/>
      <c r="H101" s="189"/>
      <c r="I101" s="189"/>
      <c r="J101" s="190">
        <f>J148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PŘESTAVBA STÁVAJÍÍCÍ GARÁŽE PRO POŽÁRNÍ TECHNIKU NA POŽÁRNÍ ZBROJNICI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IO 02 - VENKOVNÍ VODOVOD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DOLNÍ BRUSNICE</v>
      </c>
      <c r="G115" s="41"/>
      <c r="H115" s="41"/>
      <c r="I115" s="33" t="s">
        <v>22</v>
      </c>
      <c r="J115" s="80" t="str">
        <f>IF(J12="","",J12)</f>
        <v>10. 4. 2024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OBEC DOLNÍ BRUSNICE</v>
      </c>
      <c r="G117" s="41"/>
      <c r="H117" s="41"/>
      <c r="I117" s="33" t="s">
        <v>30</v>
      </c>
      <c r="J117" s="37" t="str">
        <f>E21</f>
        <v>ING. JAN KÁBRT, DVŮR KRÁLOVÉ NAD LABEM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 LUBOŠ KASPER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136</v>
      </c>
      <c r="D120" s="195" t="s">
        <v>61</v>
      </c>
      <c r="E120" s="195" t="s">
        <v>57</v>
      </c>
      <c r="F120" s="195" t="s">
        <v>58</v>
      </c>
      <c r="G120" s="195" t="s">
        <v>137</v>
      </c>
      <c r="H120" s="195" t="s">
        <v>138</v>
      </c>
      <c r="I120" s="195" t="s">
        <v>139</v>
      </c>
      <c r="J120" s="195" t="s">
        <v>129</v>
      </c>
      <c r="K120" s="196" t="s">
        <v>140</v>
      </c>
      <c r="L120" s="197"/>
      <c r="M120" s="101" t="s">
        <v>1</v>
      </c>
      <c r="N120" s="102" t="s">
        <v>40</v>
      </c>
      <c r="O120" s="102" t="s">
        <v>141</v>
      </c>
      <c r="P120" s="102" t="s">
        <v>142</v>
      </c>
      <c r="Q120" s="102" t="s">
        <v>143</v>
      </c>
      <c r="R120" s="102" t="s">
        <v>144</v>
      </c>
      <c r="S120" s="102" t="s">
        <v>145</v>
      </c>
      <c r="T120" s="103" t="s">
        <v>146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147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0.06699229000000001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131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148</v>
      </c>
      <c r="F122" s="206" t="s">
        <v>149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P123+P131+P134+P148</f>
        <v>0</v>
      </c>
      <c r="Q122" s="211"/>
      <c r="R122" s="212">
        <f>R123+R131+R134+R148</f>
        <v>0.06699229000000001</v>
      </c>
      <c r="S122" s="211"/>
      <c r="T122" s="213">
        <f>T123+T131+T134+T148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150</v>
      </c>
      <c r="BK122" s="216">
        <f>BK123+BK131+BK134+BK148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240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SUM(P124:P130)</f>
        <v>0</v>
      </c>
      <c r="Q123" s="211"/>
      <c r="R123" s="212">
        <f>SUM(R124:R130)</f>
        <v>0</v>
      </c>
      <c r="S123" s="211"/>
      <c r="T123" s="213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150</v>
      </c>
      <c r="BK123" s="216">
        <f>SUM(BK124:BK130)</f>
        <v>0</v>
      </c>
    </row>
    <row r="124" s="2" customFormat="1" ht="33" customHeight="1">
      <c r="A124" s="39"/>
      <c r="B124" s="40"/>
      <c r="C124" s="219" t="s">
        <v>84</v>
      </c>
      <c r="D124" s="219" t="s">
        <v>153</v>
      </c>
      <c r="E124" s="220" t="s">
        <v>260</v>
      </c>
      <c r="F124" s="221" t="s">
        <v>261</v>
      </c>
      <c r="G124" s="222" t="s">
        <v>156</v>
      </c>
      <c r="H124" s="223">
        <v>12.15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157</v>
      </c>
      <c r="AT124" s="230" t="s">
        <v>153</v>
      </c>
      <c r="AU124" s="230" t="s">
        <v>86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157</v>
      </c>
      <c r="BM124" s="230" t="s">
        <v>2883</v>
      </c>
    </row>
    <row r="125" s="13" customFormat="1">
      <c r="A125" s="13"/>
      <c r="B125" s="232"/>
      <c r="C125" s="233"/>
      <c r="D125" s="234" t="s">
        <v>159</v>
      </c>
      <c r="E125" s="235" t="s">
        <v>1</v>
      </c>
      <c r="F125" s="236" t="s">
        <v>2884</v>
      </c>
      <c r="G125" s="233"/>
      <c r="H125" s="237">
        <v>12.15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159</v>
      </c>
      <c r="AU125" s="243" t="s">
        <v>86</v>
      </c>
      <c r="AV125" s="13" t="s">
        <v>86</v>
      </c>
      <c r="AW125" s="13" t="s">
        <v>32</v>
      </c>
      <c r="AX125" s="13" t="s">
        <v>84</v>
      </c>
      <c r="AY125" s="243" t="s">
        <v>150</v>
      </c>
    </row>
    <row r="126" s="2" customFormat="1" ht="37.8" customHeight="1">
      <c r="A126" s="39"/>
      <c r="B126" s="40"/>
      <c r="C126" s="219" t="s">
        <v>86</v>
      </c>
      <c r="D126" s="219" t="s">
        <v>153</v>
      </c>
      <c r="E126" s="220" t="s">
        <v>297</v>
      </c>
      <c r="F126" s="221" t="s">
        <v>298</v>
      </c>
      <c r="G126" s="222" t="s">
        <v>156</v>
      </c>
      <c r="H126" s="223">
        <v>3.2400000000000002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157</v>
      </c>
      <c r="AT126" s="230" t="s">
        <v>153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157</v>
      </c>
      <c r="BM126" s="230" t="s">
        <v>2885</v>
      </c>
    </row>
    <row r="127" s="2" customFormat="1" ht="33" customHeight="1">
      <c r="A127" s="39"/>
      <c r="B127" s="40"/>
      <c r="C127" s="219" t="s">
        <v>167</v>
      </c>
      <c r="D127" s="219" t="s">
        <v>153</v>
      </c>
      <c r="E127" s="220" t="s">
        <v>316</v>
      </c>
      <c r="F127" s="221" t="s">
        <v>317</v>
      </c>
      <c r="G127" s="222" t="s">
        <v>165</v>
      </c>
      <c r="H127" s="223">
        <v>5.508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157</v>
      </c>
      <c r="BM127" s="230" t="s">
        <v>2886</v>
      </c>
    </row>
    <row r="128" s="13" customFormat="1">
      <c r="A128" s="13"/>
      <c r="B128" s="232"/>
      <c r="C128" s="233"/>
      <c r="D128" s="234" t="s">
        <v>159</v>
      </c>
      <c r="E128" s="235" t="s">
        <v>1</v>
      </c>
      <c r="F128" s="236" t="s">
        <v>2887</v>
      </c>
      <c r="G128" s="233"/>
      <c r="H128" s="237">
        <v>5.508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159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150</v>
      </c>
    </row>
    <row r="129" s="2" customFormat="1" ht="24.15" customHeight="1">
      <c r="A129" s="39"/>
      <c r="B129" s="40"/>
      <c r="C129" s="219" t="s">
        <v>157</v>
      </c>
      <c r="D129" s="219" t="s">
        <v>153</v>
      </c>
      <c r="E129" s="220" t="s">
        <v>324</v>
      </c>
      <c r="F129" s="221" t="s">
        <v>325</v>
      </c>
      <c r="G129" s="222" t="s">
        <v>156</v>
      </c>
      <c r="H129" s="223">
        <v>8.9100000000000001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157</v>
      </c>
      <c r="AT129" s="230" t="s">
        <v>153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157</v>
      </c>
      <c r="BM129" s="230" t="s">
        <v>2888</v>
      </c>
    </row>
    <row r="130" s="13" customFormat="1">
      <c r="A130" s="13"/>
      <c r="B130" s="232"/>
      <c r="C130" s="233"/>
      <c r="D130" s="234" t="s">
        <v>159</v>
      </c>
      <c r="E130" s="235" t="s">
        <v>1</v>
      </c>
      <c r="F130" s="236" t="s">
        <v>2889</v>
      </c>
      <c r="G130" s="233"/>
      <c r="H130" s="237">
        <v>8.9100000000000001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159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150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157</v>
      </c>
      <c r="F131" s="217" t="s">
        <v>552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SUM(P132:P133)</f>
        <v>0</v>
      </c>
      <c r="Q131" s="211"/>
      <c r="R131" s="212">
        <f>SUM(R132:R133)</f>
        <v>0</v>
      </c>
      <c r="S131" s="211"/>
      <c r="T131" s="21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150</v>
      </c>
      <c r="BK131" s="216">
        <f>SUM(BK132:BK133)</f>
        <v>0</v>
      </c>
    </row>
    <row r="132" s="2" customFormat="1" ht="24.15" customHeight="1">
      <c r="A132" s="39"/>
      <c r="B132" s="40"/>
      <c r="C132" s="219" t="s">
        <v>283</v>
      </c>
      <c r="D132" s="219" t="s">
        <v>153</v>
      </c>
      <c r="E132" s="220" t="s">
        <v>2307</v>
      </c>
      <c r="F132" s="221" t="s">
        <v>2308</v>
      </c>
      <c r="G132" s="222" t="s">
        <v>156</v>
      </c>
      <c r="H132" s="223">
        <v>3.2400000000000002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153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157</v>
      </c>
      <c r="BM132" s="230" t="s">
        <v>2890</v>
      </c>
    </row>
    <row r="133" s="13" customFormat="1">
      <c r="A133" s="13"/>
      <c r="B133" s="232"/>
      <c r="C133" s="233"/>
      <c r="D133" s="234" t="s">
        <v>159</v>
      </c>
      <c r="E133" s="235" t="s">
        <v>1</v>
      </c>
      <c r="F133" s="236" t="s">
        <v>2891</v>
      </c>
      <c r="G133" s="233"/>
      <c r="H133" s="237">
        <v>3.2400000000000002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159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150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304</v>
      </c>
      <c r="F134" s="217" t="s">
        <v>2840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SUM(P135:P147)</f>
        <v>0</v>
      </c>
      <c r="Q134" s="211"/>
      <c r="R134" s="212">
        <f>SUM(R135:R147)</f>
        <v>0.06699229000000001</v>
      </c>
      <c r="S134" s="211"/>
      <c r="T134" s="213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150</v>
      </c>
      <c r="BK134" s="216">
        <f>SUM(BK135:BK147)</f>
        <v>0</v>
      </c>
    </row>
    <row r="135" s="2" customFormat="1" ht="24.15" customHeight="1">
      <c r="A135" s="39"/>
      <c r="B135" s="40"/>
      <c r="C135" s="219" t="s">
        <v>291</v>
      </c>
      <c r="D135" s="219" t="s">
        <v>153</v>
      </c>
      <c r="E135" s="220" t="s">
        <v>2892</v>
      </c>
      <c r="F135" s="221" t="s">
        <v>2893</v>
      </c>
      <c r="G135" s="222" t="s">
        <v>349</v>
      </c>
      <c r="H135" s="223">
        <v>13.5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157</v>
      </c>
      <c r="AT135" s="230" t="s">
        <v>153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157</v>
      </c>
      <c r="BM135" s="230" t="s">
        <v>2894</v>
      </c>
    </row>
    <row r="136" s="2" customFormat="1" ht="24.15" customHeight="1">
      <c r="A136" s="39"/>
      <c r="B136" s="40"/>
      <c r="C136" s="271" t="s">
        <v>296</v>
      </c>
      <c r="D136" s="271" t="s">
        <v>335</v>
      </c>
      <c r="E136" s="272" t="s">
        <v>2895</v>
      </c>
      <c r="F136" s="273" t="s">
        <v>2896</v>
      </c>
      <c r="G136" s="274" t="s">
        <v>349</v>
      </c>
      <c r="H136" s="275">
        <v>13.702999999999999</v>
      </c>
      <c r="I136" s="276"/>
      <c r="J136" s="277">
        <f>ROUND(I136*H136,2)</f>
        <v>0</v>
      </c>
      <c r="K136" s="273" t="s">
        <v>1</v>
      </c>
      <c r="L136" s="278"/>
      <c r="M136" s="279" t="s">
        <v>1</v>
      </c>
      <c r="N136" s="280" t="s">
        <v>41</v>
      </c>
      <c r="O136" s="92"/>
      <c r="P136" s="228">
        <f>O136*H136</f>
        <v>0</v>
      </c>
      <c r="Q136" s="228">
        <v>0.00042999999999999999</v>
      </c>
      <c r="R136" s="228">
        <f>Q136*H136</f>
        <v>0.0058922899999999997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304</v>
      </c>
      <c r="AT136" s="230" t="s">
        <v>335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157</v>
      </c>
      <c r="BM136" s="230" t="s">
        <v>2897</v>
      </c>
    </row>
    <row r="137" s="13" customFormat="1">
      <c r="A137" s="13"/>
      <c r="B137" s="232"/>
      <c r="C137" s="233"/>
      <c r="D137" s="234" t="s">
        <v>159</v>
      </c>
      <c r="E137" s="235" t="s">
        <v>1</v>
      </c>
      <c r="F137" s="236" t="s">
        <v>2898</v>
      </c>
      <c r="G137" s="233"/>
      <c r="H137" s="237">
        <v>13.702999999999999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159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150</v>
      </c>
    </row>
    <row r="138" s="2" customFormat="1" ht="33" customHeight="1">
      <c r="A138" s="39"/>
      <c r="B138" s="40"/>
      <c r="C138" s="219" t="s">
        <v>304</v>
      </c>
      <c r="D138" s="219" t="s">
        <v>153</v>
      </c>
      <c r="E138" s="220" t="s">
        <v>2899</v>
      </c>
      <c r="F138" s="221" t="s">
        <v>2900</v>
      </c>
      <c r="G138" s="222" t="s">
        <v>416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157</v>
      </c>
      <c r="AT138" s="230" t="s">
        <v>153</v>
      </c>
      <c r="AU138" s="230" t="s">
        <v>86</v>
      </c>
      <c r="AY138" s="18" t="s">
        <v>150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157</v>
      </c>
      <c r="BM138" s="230" t="s">
        <v>2901</v>
      </c>
    </row>
    <row r="139" s="2" customFormat="1" ht="21.75" customHeight="1">
      <c r="A139" s="39"/>
      <c r="B139" s="40"/>
      <c r="C139" s="271" t="s">
        <v>151</v>
      </c>
      <c r="D139" s="271" t="s">
        <v>335</v>
      </c>
      <c r="E139" s="272" t="s">
        <v>2902</v>
      </c>
      <c r="F139" s="273" t="s">
        <v>2903</v>
      </c>
      <c r="G139" s="274" t="s">
        <v>416</v>
      </c>
      <c r="H139" s="275">
        <v>1</v>
      </c>
      <c r="I139" s="276"/>
      <c r="J139" s="277">
        <f>ROUND(I139*H139,2)</f>
        <v>0</v>
      </c>
      <c r="K139" s="273" t="s">
        <v>1</v>
      </c>
      <c r="L139" s="278"/>
      <c r="M139" s="279" t="s">
        <v>1</v>
      </c>
      <c r="N139" s="280" t="s">
        <v>41</v>
      </c>
      <c r="O139" s="92"/>
      <c r="P139" s="228">
        <f>O139*H139</f>
        <v>0</v>
      </c>
      <c r="Q139" s="228">
        <v>0.00068999999999999997</v>
      </c>
      <c r="R139" s="228">
        <f>Q139*H139</f>
        <v>0.00068999999999999997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304</v>
      </c>
      <c r="AT139" s="230" t="s">
        <v>335</v>
      </c>
      <c r="AU139" s="230" t="s">
        <v>86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157</v>
      </c>
      <c r="BM139" s="230" t="s">
        <v>2904</v>
      </c>
    </row>
    <row r="140" s="2" customFormat="1" ht="16.5" customHeight="1">
      <c r="A140" s="39"/>
      <c r="B140" s="40"/>
      <c r="C140" s="219" t="s">
        <v>315</v>
      </c>
      <c r="D140" s="219" t="s">
        <v>153</v>
      </c>
      <c r="E140" s="220" t="s">
        <v>2905</v>
      </c>
      <c r="F140" s="221" t="s">
        <v>2906</v>
      </c>
      <c r="G140" s="222" t="s">
        <v>416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0.00067000000000000002</v>
      </c>
      <c r="R140" s="228">
        <f>Q140*H140</f>
        <v>0.00067000000000000002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157</v>
      </c>
      <c r="AT140" s="230" t="s">
        <v>153</v>
      </c>
      <c r="AU140" s="230" t="s">
        <v>86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157</v>
      </c>
      <c r="BM140" s="230" t="s">
        <v>2907</v>
      </c>
    </row>
    <row r="141" s="2" customFormat="1" ht="24.15" customHeight="1">
      <c r="A141" s="39"/>
      <c r="B141" s="40"/>
      <c r="C141" s="219" t="s">
        <v>320</v>
      </c>
      <c r="D141" s="219" t="s">
        <v>153</v>
      </c>
      <c r="E141" s="220" t="s">
        <v>2908</v>
      </c>
      <c r="F141" s="221" t="s">
        <v>2909</v>
      </c>
      <c r="G141" s="222" t="s">
        <v>416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0.00038000000000000002</v>
      </c>
      <c r="R141" s="228">
        <f>Q141*H141</f>
        <v>0.00038000000000000002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157</v>
      </c>
      <c r="AT141" s="230" t="s">
        <v>153</v>
      </c>
      <c r="AU141" s="230" t="s">
        <v>86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157</v>
      </c>
      <c r="BM141" s="230" t="s">
        <v>2910</v>
      </c>
    </row>
    <row r="142" s="2" customFormat="1" ht="24.15" customHeight="1">
      <c r="A142" s="39"/>
      <c r="B142" s="40"/>
      <c r="C142" s="271" t="s">
        <v>8</v>
      </c>
      <c r="D142" s="271" t="s">
        <v>335</v>
      </c>
      <c r="E142" s="272" t="s">
        <v>2911</v>
      </c>
      <c r="F142" s="273" t="s">
        <v>2912</v>
      </c>
      <c r="G142" s="274" t="s">
        <v>416</v>
      </c>
      <c r="H142" s="275">
        <v>1</v>
      </c>
      <c r="I142" s="276"/>
      <c r="J142" s="277">
        <f>ROUND(I142*H142,2)</f>
        <v>0</v>
      </c>
      <c r="K142" s="273" t="s">
        <v>1</v>
      </c>
      <c r="L142" s="278"/>
      <c r="M142" s="279" t="s">
        <v>1</v>
      </c>
      <c r="N142" s="280" t="s">
        <v>41</v>
      </c>
      <c r="O142" s="92"/>
      <c r="P142" s="228">
        <f>O142*H142</f>
        <v>0</v>
      </c>
      <c r="Q142" s="228">
        <v>0.0036600000000000001</v>
      </c>
      <c r="R142" s="228">
        <f>Q142*H142</f>
        <v>0.0036600000000000001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304</v>
      </c>
      <c r="AT142" s="230" t="s">
        <v>335</v>
      </c>
      <c r="AU142" s="230" t="s">
        <v>86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157</v>
      </c>
      <c r="BM142" s="230" t="s">
        <v>2913</v>
      </c>
    </row>
    <row r="143" s="2" customFormat="1" ht="24.15" customHeight="1">
      <c r="A143" s="39"/>
      <c r="B143" s="40"/>
      <c r="C143" s="219" t="s">
        <v>329</v>
      </c>
      <c r="D143" s="219" t="s">
        <v>153</v>
      </c>
      <c r="E143" s="220" t="s">
        <v>2914</v>
      </c>
      <c r="F143" s="221" t="s">
        <v>2915</v>
      </c>
      <c r="G143" s="222" t="s">
        <v>416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153</v>
      </c>
      <c r="AU143" s="230" t="s">
        <v>86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157</v>
      </c>
      <c r="BM143" s="230" t="s">
        <v>2916</v>
      </c>
    </row>
    <row r="144" s="2" customFormat="1" ht="24.15" customHeight="1">
      <c r="A144" s="39"/>
      <c r="B144" s="40"/>
      <c r="C144" s="271" t="s">
        <v>334</v>
      </c>
      <c r="D144" s="271" t="s">
        <v>335</v>
      </c>
      <c r="E144" s="272" t="s">
        <v>2917</v>
      </c>
      <c r="F144" s="273" t="s">
        <v>2918</v>
      </c>
      <c r="G144" s="274" t="s">
        <v>416</v>
      </c>
      <c r="H144" s="275">
        <v>1</v>
      </c>
      <c r="I144" s="276"/>
      <c r="J144" s="277">
        <f>ROUND(I144*H144,2)</f>
        <v>0</v>
      </c>
      <c r="K144" s="273" t="s">
        <v>1</v>
      </c>
      <c r="L144" s="278"/>
      <c r="M144" s="279" t="s">
        <v>1</v>
      </c>
      <c r="N144" s="280" t="s">
        <v>41</v>
      </c>
      <c r="O144" s="92"/>
      <c r="P144" s="228">
        <f>O144*H144</f>
        <v>0</v>
      </c>
      <c r="Q144" s="228">
        <v>0.0023999999999999998</v>
      </c>
      <c r="R144" s="228">
        <f>Q144*H144</f>
        <v>0.0023999999999999998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304</v>
      </c>
      <c r="AT144" s="230" t="s">
        <v>335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157</v>
      </c>
      <c r="BM144" s="230" t="s">
        <v>2919</v>
      </c>
    </row>
    <row r="145" s="2" customFormat="1" ht="16.5" customHeight="1">
      <c r="A145" s="39"/>
      <c r="B145" s="40"/>
      <c r="C145" s="219" t="s">
        <v>341</v>
      </c>
      <c r="D145" s="219" t="s">
        <v>153</v>
      </c>
      <c r="E145" s="220" t="s">
        <v>2920</v>
      </c>
      <c r="F145" s="221" t="s">
        <v>2921</v>
      </c>
      <c r="G145" s="222" t="s">
        <v>349</v>
      </c>
      <c r="H145" s="223">
        <v>13.5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157</v>
      </c>
      <c r="AT145" s="230" t="s">
        <v>153</v>
      </c>
      <c r="AU145" s="230" t="s">
        <v>86</v>
      </c>
      <c r="AY145" s="18" t="s">
        <v>150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157</v>
      </c>
      <c r="BM145" s="230" t="s">
        <v>2922</v>
      </c>
    </row>
    <row r="146" s="2" customFormat="1" ht="16.5" customHeight="1">
      <c r="A146" s="39"/>
      <c r="B146" s="40"/>
      <c r="C146" s="219" t="s">
        <v>346</v>
      </c>
      <c r="D146" s="219" t="s">
        <v>153</v>
      </c>
      <c r="E146" s="220" t="s">
        <v>2923</v>
      </c>
      <c r="F146" s="221" t="s">
        <v>2924</v>
      </c>
      <c r="G146" s="222" t="s">
        <v>416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0.040000000000000001</v>
      </c>
      <c r="R146" s="228">
        <f>Q146*H146</f>
        <v>0.040000000000000001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157</v>
      </c>
      <c r="AT146" s="230" t="s">
        <v>153</v>
      </c>
      <c r="AU146" s="230" t="s">
        <v>86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157</v>
      </c>
      <c r="BM146" s="230" t="s">
        <v>2925</v>
      </c>
    </row>
    <row r="147" s="2" customFormat="1" ht="24.15" customHeight="1">
      <c r="A147" s="39"/>
      <c r="B147" s="40"/>
      <c r="C147" s="271" t="s">
        <v>351</v>
      </c>
      <c r="D147" s="271" t="s">
        <v>335</v>
      </c>
      <c r="E147" s="272" t="s">
        <v>2926</v>
      </c>
      <c r="F147" s="273" t="s">
        <v>2927</v>
      </c>
      <c r="G147" s="274" t="s">
        <v>416</v>
      </c>
      <c r="H147" s="275">
        <v>1</v>
      </c>
      <c r="I147" s="276"/>
      <c r="J147" s="277">
        <f>ROUND(I147*H147,2)</f>
        <v>0</v>
      </c>
      <c r="K147" s="273" t="s">
        <v>1</v>
      </c>
      <c r="L147" s="278"/>
      <c r="M147" s="279" t="s">
        <v>1</v>
      </c>
      <c r="N147" s="280" t="s">
        <v>41</v>
      </c>
      <c r="O147" s="92"/>
      <c r="P147" s="228">
        <f>O147*H147</f>
        <v>0</v>
      </c>
      <c r="Q147" s="228">
        <v>0.013299999999999999</v>
      </c>
      <c r="R147" s="228">
        <f>Q147*H147</f>
        <v>0.013299999999999999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304</v>
      </c>
      <c r="AT147" s="230" t="s">
        <v>335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157</v>
      </c>
      <c r="BM147" s="230" t="s">
        <v>2928</v>
      </c>
    </row>
    <row r="148" s="12" customFormat="1" ht="22.8" customHeight="1">
      <c r="A148" s="12"/>
      <c r="B148" s="203"/>
      <c r="C148" s="204"/>
      <c r="D148" s="205" t="s">
        <v>75</v>
      </c>
      <c r="E148" s="217" t="s">
        <v>919</v>
      </c>
      <c r="F148" s="217" t="s">
        <v>920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84</v>
      </c>
      <c r="AT148" s="215" t="s">
        <v>75</v>
      </c>
      <c r="AU148" s="215" t="s">
        <v>84</v>
      </c>
      <c r="AY148" s="214" t="s">
        <v>150</v>
      </c>
      <c r="BK148" s="216">
        <f>BK149</f>
        <v>0</v>
      </c>
    </row>
    <row r="149" s="2" customFormat="1" ht="24.15" customHeight="1">
      <c r="A149" s="39"/>
      <c r="B149" s="40"/>
      <c r="C149" s="219" t="s">
        <v>359</v>
      </c>
      <c r="D149" s="219" t="s">
        <v>153</v>
      </c>
      <c r="E149" s="220" t="s">
        <v>2879</v>
      </c>
      <c r="F149" s="221" t="s">
        <v>2880</v>
      </c>
      <c r="G149" s="222" t="s">
        <v>165</v>
      </c>
      <c r="H149" s="223">
        <v>0.067000000000000004</v>
      </c>
      <c r="I149" s="224"/>
      <c r="J149" s="225">
        <f>ROUND(I149*H149,2)</f>
        <v>0</v>
      </c>
      <c r="K149" s="221" t="s">
        <v>1</v>
      </c>
      <c r="L149" s="45"/>
      <c r="M149" s="244" t="s">
        <v>1</v>
      </c>
      <c r="N149" s="245" t="s">
        <v>41</v>
      </c>
      <c r="O149" s="246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157</v>
      </c>
      <c r="AT149" s="230" t="s">
        <v>153</v>
      </c>
      <c r="AU149" s="230" t="s">
        <v>86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157</v>
      </c>
      <c r="BM149" s="230" t="s">
        <v>2929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tU/MbarcQrNa+UYSd1Kl9F0w+egvTDCPyOWLH+fHEUs0zQKhtZ6BL5H3VPGxURAuUjpLSg3zP6bcsOXBcPBLNQ==" hashValue="76Mm6UPQf2WpswKskvxwxxSRbf1c/PaaYD9vZLNub9GXVmiVau3cjA+Dv9GBMJKm0McqgkmN0v50WgKgjCqKkw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2930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ROUND((SUM(BE120:BE149)),  2)</f>
        <v>0</v>
      </c>
      <c r="G33" s="39"/>
      <c r="H33" s="39"/>
      <c r="I33" s="156">
        <v>0.20999999999999999</v>
      </c>
      <c r="J33" s="155">
        <f>ROUND(((SUM(BE120:BE149))*I33),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ROUND((SUM(BF120:BF149)),  2)</f>
        <v>0</v>
      </c>
      <c r="G34" s="39"/>
      <c r="H34" s="39"/>
      <c r="I34" s="156">
        <v>0.12</v>
      </c>
      <c r="J34" s="155">
        <f>ROUND(((SUM(BF120:BF149))*I34),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ROUND((SUM(BH120:BH149)),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 03 - VENKOVNÍ VEDENÍ NN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2931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2932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2933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2934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PŘESTAVBA STÁVAJÍÍCÍ GARÁŽE PRO POŽÁRNÍ TECHNIKU NA POŽÁRNÍ ZBROJNICI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IO 03 - VENKOVNÍ VEDENÍ NN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DOLNÍ BRUSNICE</v>
      </c>
      <c r="G114" s="41"/>
      <c r="H114" s="41"/>
      <c r="I114" s="33" t="s">
        <v>22</v>
      </c>
      <c r="J114" s="80" t="str">
        <f>IF(J12="","",J12)</f>
        <v>10. 4. 2024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OBEC DOLNÍ BRUSNICE</v>
      </c>
      <c r="G116" s="41"/>
      <c r="H116" s="41"/>
      <c r="I116" s="33" t="s">
        <v>30</v>
      </c>
      <c r="J116" s="37" t="str">
        <f>E21</f>
        <v>ING. JAN KÁBRT, DVŮR KRÁLOVÉ NAD LABEM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 LUBOŠ KASPER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136</v>
      </c>
      <c r="D119" s="195" t="s">
        <v>61</v>
      </c>
      <c r="E119" s="195" t="s">
        <v>57</v>
      </c>
      <c r="F119" s="195" t="s">
        <v>58</v>
      </c>
      <c r="G119" s="195" t="s">
        <v>137</v>
      </c>
      <c r="H119" s="195" t="s">
        <v>138</v>
      </c>
      <c r="I119" s="195" t="s">
        <v>139</v>
      </c>
      <c r="J119" s="195" t="s">
        <v>129</v>
      </c>
      <c r="K119" s="196" t="s">
        <v>140</v>
      </c>
      <c r="L119" s="197"/>
      <c r="M119" s="101" t="s">
        <v>1</v>
      </c>
      <c r="N119" s="102" t="s">
        <v>40</v>
      </c>
      <c r="O119" s="102" t="s">
        <v>141</v>
      </c>
      <c r="P119" s="102" t="s">
        <v>142</v>
      </c>
      <c r="Q119" s="102" t="s">
        <v>143</v>
      </c>
      <c r="R119" s="102" t="s">
        <v>144</v>
      </c>
      <c r="S119" s="102" t="s">
        <v>145</v>
      </c>
      <c r="T119" s="103" t="s">
        <v>146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0.085583999999999993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131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335</v>
      </c>
      <c r="F121" s="206" t="s">
        <v>2935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P122+P133+P135</f>
        <v>0</v>
      </c>
      <c r="Q121" s="211"/>
      <c r="R121" s="212">
        <f>R122+R133+R135</f>
        <v>0.085583999999999993</v>
      </c>
      <c r="S121" s="211"/>
      <c r="T121" s="213">
        <f>T122+T133+T135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167</v>
      </c>
      <c r="AT121" s="215" t="s">
        <v>75</v>
      </c>
      <c r="AU121" s="215" t="s">
        <v>76</v>
      </c>
      <c r="AY121" s="214" t="s">
        <v>150</v>
      </c>
      <c r="BK121" s="216">
        <f>BK122+BK133+BK135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2936</v>
      </c>
      <c r="F122" s="217" t="s">
        <v>2937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SUM(P123:P132)</f>
        <v>0</v>
      </c>
      <c r="Q122" s="211"/>
      <c r="R122" s="212">
        <f>SUM(R123:R132)</f>
        <v>0.072270000000000001</v>
      </c>
      <c r="S122" s="211"/>
      <c r="T122" s="213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167</v>
      </c>
      <c r="AT122" s="215" t="s">
        <v>75</v>
      </c>
      <c r="AU122" s="215" t="s">
        <v>84</v>
      </c>
      <c r="AY122" s="214" t="s">
        <v>150</v>
      </c>
      <c r="BK122" s="216">
        <f>SUM(BK123:BK132)</f>
        <v>0</v>
      </c>
    </row>
    <row r="123" s="2" customFormat="1" ht="24.15" customHeight="1">
      <c r="A123" s="39"/>
      <c r="B123" s="40"/>
      <c r="C123" s="219" t="s">
        <v>84</v>
      </c>
      <c r="D123" s="219" t="s">
        <v>153</v>
      </c>
      <c r="E123" s="220" t="s">
        <v>2938</v>
      </c>
      <c r="F123" s="221" t="s">
        <v>2939</v>
      </c>
      <c r="G123" s="222" t="s">
        <v>416</v>
      </c>
      <c r="H123" s="223">
        <v>16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661</v>
      </c>
      <c r="AT123" s="230" t="s">
        <v>153</v>
      </c>
      <c r="AU123" s="230" t="s">
        <v>86</v>
      </c>
      <c r="AY123" s="18" t="s">
        <v>150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661</v>
      </c>
      <c r="BM123" s="230" t="s">
        <v>2940</v>
      </c>
    </row>
    <row r="124" s="13" customFormat="1">
      <c r="A124" s="13"/>
      <c r="B124" s="232"/>
      <c r="C124" s="233"/>
      <c r="D124" s="234" t="s">
        <v>159</v>
      </c>
      <c r="E124" s="235" t="s">
        <v>1</v>
      </c>
      <c r="F124" s="236" t="s">
        <v>2941</v>
      </c>
      <c r="G124" s="233"/>
      <c r="H124" s="237">
        <v>16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159</v>
      </c>
      <c r="AU124" s="243" t="s">
        <v>86</v>
      </c>
      <c r="AV124" s="13" t="s">
        <v>86</v>
      </c>
      <c r="AW124" s="13" t="s">
        <v>32</v>
      </c>
      <c r="AX124" s="13" t="s">
        <v>84</v>
      </c>
      <c r="AY124" s="243" t="s">
        <v>150</v>
      </c>
    </row>
    <row r="125" s="2" customFormat="1" ht="24.15" customHeight="1">
      <c r="A125" s="39"/>
      <c r="B125" s="40"/>
      <c r="C125" s="219" t="s">
        <v>86</v>
      </c>
      <c r="D125" s="219" t="s">
        <v>153</v>
      </c>
      <c r="E125" s="220" t="s">
        <v>2942</v>
      </c>
      <c r="F125" s="221" t="s">
        <v>2943</v>
      </c>
      <c r="G125" s="222" t="s">
        <v>416</v>
      </c>
      <c r="H125" s="223">
        <v>8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661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661</v>
      </c>
      <c r="BM125" s="230" t="s">
        <v>2944</v>
      </c>
    </row>
    <row r="126" s="2" customFormat="1" ht="33" customHeight="1">
      <c r="A126" s="39"/>
      <c r="B126" s="40"/>
      <c r="C126" s="219" t="s">
        <v>167</v>
      </c>
      <c r="D126" s="219" t="s">
        <v>153</v>
      </c>
      <c r="E126" s="220" t="s">
        <v>2945</v>
      </c>
      <c r="F126" s="221" t="s">
        <v>2946</v>
      </c>
      <c r="G126" s="222" t="s">
        <v>416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661</v>
      </c>
      <c r="AT126" s="230" t="s">
        <v>153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661</v>
      </c>
      <c r="BM126" s="230" t="s">
        <v>2947</v>
      </c>
    </row>
    <row r="127" s="2" customFormat="1" ht="44.25" customHeight="1">
      <c r="A127" s="39"/>
      <c r="B127" s="40"/>
      <c r="C127" s="219" t="s">
        <v>157</v>
      </c>
      <c r="D127" s="219" t="s">
        <v>153</v>
      </c>
      <c r="E127" s="220" t="s">
        <v>2948</v>
      </c>
      <c r="F127" s="221" t="s">
        <v>2949</v>
      </c>
      <c r="G127" s="222" t="s">
        <v>349</v>
      </c>
      <c r="H127" s="223">
        <v>76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661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661</v>
      </c>
      <c r="BM127" s="230" t="s">
        <v>2950</v>
      </c>
    </row>
    <row r="128" s="13" customFormat="1">
      <c r="A128" s="13"/>
      <c r="B128" s="232"/>
      <c r="C128" s="233"/>
      <c r="D128" s="234" t="s">
        <v>159</v>
      </c>
      <c r="E128" s="235" t="s">
        <v>1</v>
      </c>
      <c r="F128" s="236" t="s">
        <v>2951</v>
      </c>
      <c r="G128" s="233"/>
      <c r="H128" s="237">
        <v>76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159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150</v>
      </c>
    </row>
    <row r="129" s="2" customFormat="1" ht="24.15" customHeight="1">
      <c r="A129" s="39"/>
      <c r="B129" s="40"/>
      <c r="C129" s="271" t="s">
        <v>283</v>
      </c>
      <c r="D129" s="271" t="s">
        <v>335</v>
      </c>
      <c r="E129" s="272" t="s">
        <v>2037</v>
      </c>
      <c r="F129" s="273" t="s">
        <v>2038</v>
      </c>
      <c r="G129" s="274" t="s">
        <v>349</v>
      </c>
      <c r="H129" s="275">
        <v>38</v>
      </c>
      <c r="I129" s="276"/>
      <c r="J129" s="277">
        <f>ROUND(I129*H129,2)</f>
        <v>0</v>
      </c>
      <c r="K129" s="273" t="s">
        <v>1</v>
      </c>
      <c r="L129" s="278"/>
      <c r="M129" s="279" t="s">
        <v>1</v>
      </c>
      <c r="N129" s="280" t="s">
        <v>41</v>
      </c>
      <c r="O129" s="92"/>
      <c r="P129" s="228">
        <f>O129*H129</f>
        <v>0</v>
      </c>
      <c r="Q129" s="228">
        <v>0.00013999999999999999</v>
      </c>
      <c r="R129" s="228">
        <f>Q129*H129</f>
        <v>0.0053199999999999992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1697</v>
      </c>
      <c r="AT129" s="230" t="s">
        <v>335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661</v>
      </c>
      <c r="BM129" s="230" t="s">
        <v>2952</v>
      </c>
    </row>
    <row r="130" s="2" customFormat="1" ht="24.15" customHeight="1">
      <c r="A130" s="39"/>
      <c r="B130" s="40"/>
      <c r="C130" s="271" t="s">
        <v>291</v>
      </c>
      <c r="D130" s="271" t="s">
        <v>335</v>
      </c>
      <c r="E130" s="272" t="s">
        <v>2953</v>
      </c>
      <c r="F130" s="273" t="s">
        <v>2954</v>
      </c>
      <c r="G130" s="274" t="s">
        <v>349</v>
      </c>
      <c r="H130" s="275">
        <v>38</v>
      </c>
      <c r="I130" s="276"/>
      <c r="J130" s="277">
        <f>ROUND(I130*H130,2)</f>
        <v>0</v>
      </c>
      <c r="K130" s="273" t="s">
        <v>1</v>
      </c>
      <c r="L130" s="278"/>
      <c r="M130" s="279" t="s">
        <v>1</v>
      </c>
      <c r="N130" s="280" t="s">
        <v>41</v>
      </c>
      <c r="O130" s="92"/>
      <c r="P130" s="228">
        <f>O130*H130</f>
        <v>0</v>
      </c>
      <c r="Q130" s="228">
        <v>0.00064000000000000005</v>
      </c>
      <c r="R130" s="228">
        <f>Q130*H130</f>
        <v>0.024320000000000001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1697</v>
      </c>
      <c r="AT130" s="230" t="s">
        <v>335</v>
      </c>
      <c r="AU130" s="230" t="s">
        <v>86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661</v>
      </c>
      <c r="BM130" s="230" t="s">
        <v>2955</v>
      </c>
    </row>
    <row r="131" s="2" customFormat="1" ht="44.25" customHeight="1">
      <c r="A131" s="39"/>
      <c r="B131" s="40"/>
      <c r="C131" s="219" t="s">
        <v>296</v>
      </c>
      <c r="D131" s="219" t="s">
        <v>153</v>
      </c>
      <c r="E131" s="220" t="s">
        <v>2956</v>
      </c>
      <c r="F131" s="221" t="s">
        <v>2957</v>
      </c>
      <c r="G131" s="222" t="s">
        <v>349</v>
      </c>
      <c r="H131" s="223">
        <v>29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661</v>
      </c>
      <c r="AT131" s="230" t="s">
        <v>153</v>
      </c>
      <c r="AU131" s="230" t="s">
        <v>86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661</v>
      </c>
      <c r="BM131" s="230" t="s">
        <v>2958</v>
      </c>
    </row>
    <row r="132" s="2" customFormat="1" ht="24.15" customHeight="1">
      <c r="A132" s="39"/>
      <c r="B132" s="40"/>
      <c r="C132" s="271" t="s">
        <v>304</v>
      </c>
      <c r="D132" s="271" t="s">
        <v>335</v>
      </c>
      <c r="E132" s="272" t="s">
        <v>2959</v>
      </c>
      <c r="F132" s="273" t="s">
        <v>2960</v>
      </c>
      <c r="G132" s="274" t="s">
        <v>349</v>
      </c>
      <c r="H132" s="275">
        <v>29</v>
      </c>
      <c r="I132" s="276"/>
      <c r="J132" s="277">
        <f>ROUND(I132*H132,2)</f>
        <v>0</v>
      </c>
      <c r="K132" s="273" t="s">
        <v>1</v>
      </c>
      <c r="L132" s="278"/>
      <c r="M132" s="279" t="s">
        <v>1</v>
      </c>
      <c r="N132" s="280" t="s">
        <v>41</v>
      </c>
      <c r="O132" s="92"/>
      <c r="P132" s="228">
        <f>O132*H132</f>
        <v>0</v>
      </c>
      <c r="Q132" s="228">
        <v>0.00147</v>
      </c>
      <c r="R132" s="228">
        <f>Q132*H132</f>
        <v>0.042630000000000001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1697</v>
      </c>
      <c r="AT132" s="230" t="s">
        <v>335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661</v>
      </c>
      <c r="BM132" s="230" t="s">
        <v>2961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2962</v>
      </c>
      <c r="F133" s="217" t="s">
        <v>2963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P134</f>
        <v>0</v>
      </c>
      <c r="Q133" s="211"/>
      <c r="R133" s="212">
        <f>R134</f>
        <v>0</v>
      </c>
      <c r="S133" s="211"/>
      <c r="T133" s="21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167</v>
      </c>
      <c r="AT133" s="215" t="s">
        <v>75</v>
      </c>
      <c r="AU133" s="215" t="s">
        <v>84</v>
      </c>
      <c r="AY133" s="214" t="s">
        <v>150</v>
      </c>
      <c r="BK133" s="216">
        <f>BK134</f>
        <v>0</v>
      </c>
    </row>
    <row r="134" s="2" customFormat="1" ht="24.15" customHeight="1">
      <c r="A134" s="39"/>
      <c r="B134" s="40"/>
      <c r="C134" s="219" t="s">
        <v>151</v>
      </c>
      <c r="D134" s="219" t="s">
        <v>153</v>
      </c>
      <c r="E134" s="220" t="s">
        <v>2964</v>
      </c>
      <c r="F134" s="221" t="s">
        <v>2965</v>
      </c>
      <c r="G134" s="222" t="s">
        <v>416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661</v>
      </c>
      <c r="AT134" s="230" t="s">
        <v>153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661</v>
      </c>
      <c r="BM134" s="230" t="s">
        <v>2966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2967</v>
      </c>
      <c r="F135" s="217" t="s">
        <v>2968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SUM(P136:P149)</f>
        <v>0</v>
      </c>
      <c r="Q135" s="211"/>
      <c r="R135" s="212">
        <f>SUM(R136:R149)</f>
        <v>0.013313999999999999</v>
      </c>
      <c r="S135" s="211"/>
      <c r="T135" s="213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167</v>
      </c>
      <c r="AT135" s="215" t="s">
        <v>75</v>
      </c>
      <c r="AU135" s="215" t="s">
        <v>84</v>
      </c>
      <c r="AY135" s="214" t="s">
        <v>150</v>
      </c>
      <c r="BK135" s="216">
        <f>SUM(BK136:BK149)</f>
        <v>0</v>
      </c>
    </row>
    <row r="136" s="2" customFormat="1" ht="24.15" customHeight="1">
      <c r="A136" s="39"/>
      <c r="B136" s="40"/>
      <c r="C136" s="219" t="s">
        <v>315</v>
      </c>
      <c r="D136" s="219" t="s">
        <v>153</v>
      </c>
      <c r="E136" s="220" t="s">
        <v>2969</v>
      </c>
      <c r="F136" s="221" t="s">
        <v>2970</v>
      </c>
      <c r="G136" s="222" t="s">
        <v>2971</v>
      </c>
      <c r="H136" s="223">
        <v>0.035000000000000003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661</v>
      </c>
      <c r="AT136" s="230" t="s">
        <v>153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661</v>
      </c>
      <c r="BM136" s="230" t="s">
        <v>2972</v>
      </c>
    </row>
    <row r="137" s="2" customFormat="1" ht="24.15" customHeight="1">
      <c r="A137" s="39"/>
      <c r="B137" s="40"/>
      <c r="C137" s="219" t="s">
        <v>320</v>
      </c>
      <c r="D137" s="219" t="s">
        <v>153</v>
      </c>
      <c r="E137" s="220" t="s">
        <v>2973</v>
      </c>
      <c r="F137" s="221" t="s">
        <v>2974</v>
      </c>
      <c r="G137" s="222" t="s">
        <v>243</v>
      </c>
      <c r="H137" s="223">
        <v>14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661</v>
      </c>
      <c r="AT137" s="230" t="s">
        <v>153</v>
      </c>
      <c r="AU137" s="230" t="s">
        <v>86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661</v>
      </c>
      <c r="BM137" s="230" t="s">
        <v>2975</v>
      </c>
    </row>
    <row r="138" s="13" customFormat="1">
      <c r="A138" s="13"/>
      <c r="B138" s="232"/>
      <c r="C138" s="233"/>
      <c r="D138" s="234" t="s">
        <v>159</v>
      </c>
      <c r="E138" s="235" t="s">
        <v>1</v>
      </c>
      <c r="F138" s="236" t="s">
        <v>2976</v>
      </c>
      <c r="G138" s="233"/>
      <c r="H138" s="237">
        <v>14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159</v>
      </c>
      <c r="AU138" s="243" t="s">
        <v>86</v>
      </c>
      <c r="AV138" s="13" t="s">
        <v>86</v>
      </c>
      <c r="AW138" s="13" t="s">
        <v>32</v>
      </c>
      <c r="AX138" s="13" t="s">
        <v>84</v>
      </c>
      <c r="AY138" s="243" t="s">
        <v>150</v>
      </c>
    </row>
    <row r="139" s="2" customFormat="1" ht="24.15" customHeight="1">
      <c r="A139" s="39"/>
      <c r="B139" s="40"/>
      <c r="C139" s="219" t="s">
        <v>8</v>
      </c>
      <c r="D139" s="219" t="s">
        <v>153</v>
      </c>
      <c r="E139" s="220" t="s">
        <v>2977</v>
      </c>
      <c r="F139" s="221" t="s">
        <v>2978</v>
      </c>
      <c r="G139" s="222" t="s">
        <v>349</v>
      </c>
      <c r="H139" s="223">
        <v>35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661</v>
      </c>
      <c r="AT139" s="230" t="s">
        <v>153</v>
      </c>
      <c r="AU139" s="230" t="s">
        <v>86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661</v>
      </c>
      <c r="BM139" s="230" t="s">
        <v>2979</v>
      </c>
    </row>
    <row r="140" s="2" customFormat="1" ht="24.15" customHeight="1">
      <c r="A140" s="39"/>
      <c r="B140" s="40"/>
      <c r="C140" s="219" t="s">
        <v>329</v>
      </c>
      <c r="D140" s="219" t="s">
        <v>153</v>
      </c>
      <c r="E140" s="220" t="s">
        <v>2980</v>
      </c>
      <c r="F140" s="221" t="s">
        <v>2981</v>
      </c>
      <c r="G140" s="222" t="s">
        <v>349</v>
      </c>
      <c r="H140" s="223">
        <v>35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661</v>
      </c>
      <c r="AT140" s="230" t="s">
        <v>153</v>
      </c>
      <c r="AU140" s="230" t="s">
        <v>86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661</v>
      </c>
      <c r="BM140" s="230" t="s">
        <v>2982</v>
      </c>
    </row>
    <row r="141" s="2" customFormat="1" ht="24.15" customHeight="1">
      <c r="A141" s="39"/>
      <c r="B141" s="40"/>
      <c r="C141" s="219" t="s">
        <v>334</v>
      </c>
      <c r="D141" s="219" t="s">
        <v>153</v>
      </c>
      <c r="E141" s="220" t="s">
        <v>2983</v>
      </c>
      <c r="F141" s="221" t="s">
        <v>2984</v>
      </c>
      <c r="G141" s="222" t="s">
        <v>349</v>
      </c>
      <c r="H141" s="223">
        <v>35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661</v>
      </c>
      <c r="AT141" s="230" t="s">
        <v>153</v>
      </c>
      <c r="AU141" s="230" t="s">
        <v>86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661</v>
      </c>
      <c r="BM141" s="230" t="s">
        <v>2985</v>
      </c>
    </row>
    <row r="142" s="2" customFormat="1" ht="21.75" customHeight="1">
      <c r="A142" s="39"/>
      <c r="B142" s="40"/>
      <c r="C142" s="219" t="s">
        <v>341</v>
      </c>
      <c r="D142" s="219" t="s">
        <v>153</v>
      </c>
      <c r="E142" s="220" t="s">
        <v>2986</v>
      </c>
      <c r="F142" s="221" t="s">
        <v>2987</v>
      </c>
      <c r="G142" s="222" t="s">
        <v>349</v>
      </c>
      <c r="H142" s="223">
        <v>35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9.0000000000000006E-05</v>
      </c>
      <c r="R142" s="228">
        <f>Q142*H142</f>
        <v>0.00315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661</v>
      </c>
      <c r="AT142" s="230" t="s">
        <v>153</v>
      </c>
      <c r="AU142" s="230" t="s">
        <v>86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661</v>
      </c>
      <c r="BM142" s="230" t="s">
        <v>2988</v>
      </c>
    </row>
    <row r="143" s="2" customFormat="1" ht="24.15" customHeight="1">
      <c r="A143" s="39"/>
      <c r="B143" s="40"/>
      <c r="C143" s="219" t="s">
        <v>346</v>
      </c>
      <c r="D143" s="219" t="s">
        <v>153</v>
      </c>
      <c r="E143" s="220" t="s">
        <v>2989</v>
      </c>
      <c r="F143" s="221" t="s">
        <v>2990</v>
      </c>
      <c r="G143" s="222" t="s">
        <v>349</v>
      </c>
      <c r="H143" s="223">
        <v>3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661</v>
      </c>
      <c r="AT143" s="230" t="s">
        <v>153</v>
      </c>
      <c r="AU143" s="230" t="s">
        <v>86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661</v>
      </c>
      <c r="BM143" s="230" t="s">
        <v>2991</v>
      </c>
    </row>
    <row r="144" s="2" customFormat="1" ht="24.15" customHeight="1">
      <c r="A144" s="39"/>
      <c r="B144" s="40"/>
      <c r="C144" s="271" t="s">
        <v>351</v>
      </c>
      <c r="D144" s="271" t="s">
        <v>335</v>
      </c>
      <c r="E144" s="272" t="s">
        <v>2992</v>
      </c>
      <c r="F144" s="273" t="s">
        <v>2993</v>
      </c>
      <c r="G144" s="274" t="s">
        <v>349</v>
      </c>
      <c r="H144" s="275">
        <v>3.1499999999999999</v>
      </c>
      <c r="I144" s="276"/>
      <c r="J144" s="277">
        <f>ROUND(I144*H144,2)</f>
        <v>0</v>
      </c>
      <c r="K144" s="273" t="s">
        <v>1</v>
      </c>
      <c r="L144" s="278"/>
      <c r="M144" s="279" t="s">
        <v>1</v>
      </c>
      <c r="N144" s="280" t="s">
        <v>41</v>
      </c>
      <c r="O144" s="92"/>
      <c r="P144" s="228">
        <f>O144*H144</f>
        <v>0</v>
      </c>
      <c r="Q144" s="228">
        <v>0.00031</v>
      </c>
      <c r="R144" s="228">
        <f>Q144*H144</f>
        <v>0.00097649999999999994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1041</v>
      </c>
      <c r="AT144" s="230" t="s">
        <v>335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1041</v>
      </c>
      <c r="BM144" s="230" t="s">
        <v>2994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2995</v>
      </c>
      <c r="G145" s="233"/>
      <c r="H145" s="237">
        <v>3.1499999999999999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159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150</v>
      </c>
    </row>
    <row r="146" s="2" customFormat="1" ht="24.15" customHeight="1">
      <c r="A146" s="39"/>
      <c r="B146" s="40"/>
      <c r="C146" s="219" t="s">
        <v>359</v>
      </c>
      <c r="D146" s="219" t="s">
        <v>153</v>
      </c>
      <c r="E146" s="220" t="s">
        <v>2996</v>
      </c>
      <c r="F146" s="221" t="s">
        <v>2997</v>
      </c>
      <c r="G146" s="222" t="s">
        <v>349</v>
      </c>
      <c r="H146" s="223">
        <v>25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661</v>
      </c>
      <c r="AT146" s="230" t="s">
        <v>153</v>
      </c>
      <c r="AU146" s="230" t="s">
        <v>86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661</v>
      </c>
      <c r="BM146" s="230" t="s">
        <v>2998</v>
      </c>
    </row>
    <row r="147" s="2" customFormat="1" ht="24.15" customHeight="1">
      <c r="A147" s="39"/>
      <c r="B147" s="40"/>
      <c r="C147" s="271" t="s">
        <v>367</v>
      </c>
      <c r="D147" s="271" t="s">
        <v>335</v>
      </c>
      <c r="E147" s="272" t="s">
        <v>2999</v>
      </c>
      <c r="F147" s="273" t="s">
        <v>3000</v>
      </c>
      <c r="G147" s="274" t="s">
        <v>349</v>
      </c>
      <c r="H147" s="275">
        <v>26.25</v>
      </c>
      <c r="I147" s="276"/>
      <c r="J147" s="277">
        <f>ROUND(I147*H147,2)</f>
        <v>0</v>
      </c>
      <c r="K147" s="273" t="s">
        <v>1</v>
      </c>
      <c r="L147" s="278"/>
      <c r="M147" s="279" t="s">
        <v>1</v>
      </c>
      <c r="N147" s="280" t="s">
        <v>41</v>
      </c>
      <c r="O147" s="92"/>
      <c r="P147" s="228">
        <f>O147*H147</f>
        <v>0</v>
      </c>
      <c r="Q147" s="228">
        <v>0.00035</v>
      </c>
      <c r="R147" s="228">
        <f>Q147*H147</f>
        <v>0.0091874999999999995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1041</v>
      </c>
      <c r="AT147" s="230" t="s">
        <v>335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1041</v>
      </c>
      <c r="BM147" s="230" t="s">
        <v>3001</v>
      </c>
    </row>
    <row r="148" s="13" customFormat="1">
      <c r="A148" s="13"/>
      <c r="B148" s="232"/>
      <c r="C148" s="233"/>
      <c r="D148" s="234" t="s">
        <v>159</v>
      </c>
      <c r="E148" s="235" t="s">
        <v>1</v>
      </c>
      <c r="F148" s="236" t="s">
        <v>3002</v>
      </c>
      <c r="G148" s="233"/>
      <c r="H148" s="237">
        <v>26.25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150</v>
      </c>
    </row>
    <row r="149" s="2" customFormat="1" ht="24.15" customHeight="1">
      <c r="A149" s="39"/>
      <c r="B149" s="40"/>
      <c r="C149" s="219" t="s">
        <v>372</v>
      </c>
      <c r="D149" s="219" t="s">
        <v>153</v>
      </c>
      <c r="E149" s="220" t="s">
        <v>3003</v>
      </c>
      <c r="F149" s="221" t="s">
        <v>3004</v>
      </c>
      <c r="G149" s="222" t="s">
        <v>165</v>
      </c>
      <c r="H149" s="223">
        <v>0.012999999999999999</v>
      </c>
      <c r="I149" s="224"/>
      <c r="J149" s="225">
        <f>ROUND(I149*H149,2)</f>
        <v>0</v>
      </c>
      <c r="K149" s="221" t="s">
        <v>1</v>
      </c>
      <c r="L149" s="45"/>
      <c r="M149" s="244" t="s">
        <v>1</v>
      </c>
      <c r="N149" s="245" t="s">
        <v>41</v>
      </c>
      <c r="O149" s="246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661</v>
      </c>
      <c r="AT149" s="230" t="s">
        <v>153</v>
      </c>
      <c r="AU149" s="230" t="s">
        <v>86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661</v>
      </c>
      <c r="BM149" s="230" t="s">
        <v>3005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o1RiiCG8fYZKxSbPIjfByLMBT3trZtpaoKV4pUTgH5XapWyM0FWId2eLFoToo+KT9VKRDzgcNcmA9X9ij6NB4w==" hashValue="DOORF4f7BbzhVHKLBrMuytSRoksOCJ3CJ7QtIP3rkTo5BddHf2i5xcDzfd+pMpTdxIIt/MQSIv2xl33m/H2sOw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3006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ROUND((SUM(BE120:BE136)),  2)</f>
        <v>0</v>
      </c>
      <c r="G33" s="39"/>
      <c r="H33" s="39"/>
      <c r="I33" s="156">
        <v>0.20999999999999999</v>
      </c>
      <c r="J33" s="155">
        <f>ROUND(((SUM(BE120:BE136))*I33),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ROUND((SUM(BF120:BF136)),  2)</f>
        <v>0</v>
      </c>
      <c r="G34" s="39"/>
      <c r="H34" s="39"/>
      <c r="I34" s="156">
        <v>0.12</v>
      </c>
      <c r="J34" s="155">
        <f>ROUND(((SUM(BF120:BF136))*I34),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ROUND((SUM(BH120:BH136)),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3007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3008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3009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3010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PŘESTAVBA STÁVAJÍÍCÍ GARÁŽE PRO POŽÁRNÍ TECHNIKU NA POŽÁRNÍ ZBROJNICI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DOLNÍ BRUSNICE</v>
      </c>
      <c r="G114" s="41"/>
      <c r="H114" s="41"/>
      <c r="I114" s="33" t="s">
        <v>22</v>
      </c>
      <c r="J114" s="80" t="str">
        <f>IF(J12="","",J12)</f>
        <v>10. 4. 2024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OBEC DOLNÍ BRUSNICE</v>
      </c>
      <c r="G116" s="41"/>
      <c r="H116" s="41"/>
      <c r="I116" s="33" t="s">
        <v>30</v>
      </c>
      <c r="J116" s="37" t="str">
        <f>E21</f>
        <v>ING. JAN KÁBRT, DVŮR KRÁLOVÉ NAD LABEM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 LUBOŠ KASPER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136</v>
      </c>
      <c r="D119" s="195" t="s">
        <v>61</v>
      </c>
      <c r="E119" s="195" t="s">
        <v>57</v>
      </c>
      <c r="F119" s="195" t="s">
        <v>58</v>
      </c>
      <c r="G119" s="195" t="s">
        <v>137</v>
      </c>
      <c r="H119" s="195" t="s">
        <v>138</v>
      </c>
      <c r="I119" s="195" t="s">
        <v>139</v>
      </c>
      <c r="J119" s="195" t="s">
        <v>129</v>
      </c>
      <c r="K119" s="196" t="s">
        <v>140</v>
      </c>
      <c r="L119" s="197"/>
      <c r="M119" s="101" t="s">
        <v>1</v>
      </c>
      <c r="N119" s="102" t="s">
        <v>40</v>
      </c>
      <c r="O119" s="102" t="s">
        <v>141</v>
      </c>
      <c r="P119" s="102" t="s">
        <v>142</v>
      </c>
      <c r="Q119" s="102" t="s">
        <v>143</v>
      </c>
      <c r="R119" s="102" t="s">
        <v>144</v>
      </c>
      <c r="S119" s="102" t="s">
        <v>145</v>
      </c>
      <c r="T119" s="103" t="s">
        <v>146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131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120</v>
      </c>
      <c r="F121" s="206" t="s">
        <v>3011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P122+P127+P133</f>
        <v>0</v>
      </c>
      <c r="Q121" s="211"/>
      <c r="R121" s="212">
        <f>R122+R127+R133</f>
        <v>0</v>
      </c>
      <c r="S121" s="211"/>
      <c r="T121" s="213">
        <f>T122+T127+T133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283</v>
      </c>
      <c r="AT121" s="215" t="s">
        <v>75</v>
      </c>
      <c r="AU121" s="215" t="s">
        <v>76</v>
      </c>
      <c r="AY121" s="214" t="s">
        <v>150</v>
      </c>
      <c r="BK121" s="216">
        <f>BK122+BK127+BK133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3012</v>
      </c>
      <c r="F122" s="217" t="s">
        <v>3013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283</v>
      </c>
      <c r="AT122" s="215" t="s">
        <v>75</v>
      </c>
      <c r="AU122" s="215" t="s">
        <v>84</v>
      </c>
      <c r="AY122" s="214" t="s">
        <v>150</v>
      </c>
      <c r="BK122" s="216">
        <f>SUM(BK123:BK126)</f>
        <v>0</v>
      </c>
    </row>
    <row r="123" s="2" customFormat="1" ht="16.5" customHeight="1">
      <c r="A123" s="39"/>
      <c r="B123" s="40"/>
      <c r="C123" s="219" t="s">
        <v>84</v>
      </c>
      <c r="D123" s="219" t="s">
        <v>153</v>
      </c>
      <c r="E123" s="220" t="s">
        <v>3014</v>
      </c>
      <c r="F123" s="221" t="s">
        <v>3015</v>
      </c>
      <c r="G123" s="222" t="s">
        <v>416</v>
      </c>
      <c r="H123" s="223">
        <v>1</v>
      </c>
      <c r="I123" s="224"/>
      <c r="J123" s="225">
        <f>ROUND(I123*H123,2)</f>
        <v>0</v>
      </c>
      <c r="K123" s="221" t="s">
        <v>3016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3017</v>
      </c>
      <c r="AT123" s="230" t="s">
        <v>153</v>
      </c>
      <c r="AU123" s="230" t="s">
        <v>86</v>
      </c>
      <c r="AY123" s="18" t="s">
        <v>150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3017</v>
      </c>
      <c r="BM123" s="230" t="s">
        <v>3018</v>
      </c>
    </row>
    <row r="124" s="2" customFormat="1" ht="16.5" customHeight="1">
      <c r="A124" s="39"/>
      <c r="B124" s="40"/>
      <c r="C124" s="219" t="s">
        <v>86</v>
      </c>
      <c r="D124" s="219" t="s">
        <v>153</v>
      </c>
      <c r="E124" s="220" t="s">
        <v>3019</v>
      </c>
      <c r="F124" s="221" t="s">
        <v>3020</v>
      </c>
      <c r="G124" s="222" t="s">
        <v>416</v>
      </c>
      <c r="H124" s="223">
        <v>1</v>
      </c>
      <c r="I124" s="224"/>
      <c r="J124" s="225">
        <f>ROUND(I124*H124,2)</f>
        <v>0</v>
      </c>
      <c r="K124" s="221" t="s">
        <v>3016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3017</v>
      </c>
      <c r="AT124" s="230" t="s">
        <v>153</v>
      </c>
      <c r="AU124" s="230" t="s">
        <v>86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3017</v>
      </c>
      <c r="BM124" s="230" t="s">
        <v>3021</v>
      </c>
    </row>
    <row r="125" s="2" customFormat="1" ht="16.5" customHeight="1">
      <c r="A125" s="39"/>
      <c r="B125" s="40"/>
      <c r="C125" s="219" t="s">
        <v>167</v>
      </c>
      <c r="D125" s="219" t="s">
        <v>153</v>
      </c>
      <c r="E125" s="220" t="s">
        <v>3022</v>
      </c>
      <c r="F125" s="221" t="s">
        <v>3023</v>
      </c>
      <c r="G125" s="222" t="s">
        <v>416</v>
      </c>
      <c r="H125" s="223">
        <v>1</v>
      </c>
      <c r="I125" s="224"/>
      <c r="J125" s="225">
        <f>ROUND(I125*H125,2)</f>
        <v>0</v>
      </c>
      <c r="K125" s="221" t="s">
        <v>3016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3017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3017</v>
      </c>
      <c r="BM125" s="230" t="s">
        <v>3024</v>
      </c>
    </row>
    <row r="126" s="2" customFormat="1" ht="16.5" customHeight="1">
      <c r="A126" s="39"/>
      <c r="B126" s="40"/>
      <c r="C126" s="219" t="s">
        <v>157</v>
      </c>
      <c r="D126" s="219" t="s">
        <v>153</v>
      </c>
      <c r="E126" s="220" t="s">
        <v>3025</v>
      </c>
      <c r="F126" s="221" t="s">
        <v>3026</v>
      </c>
      <c r="G126" s="222" t="s">
        <v>416</v>
      </c>
      <c r="H126" s="223">
        <v>1</v>
      </c>
      <c r="I126" s="224"/>
      <c r="J126" s="225">
        <f>ROUND(I126*H126,2)</f>
        <v>0</v>
      </c>
      <c r="K126" s="221" t="s">
        <v>3016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3017</v>
      </c>
      <c r="AT126" s="230" t="s">
        <v>153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3017</v>
      </c>
      <c r="BM126" s="230" t="s">
        <v>3027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3028</v>
      </c>
      <c r="F127" s="217" t="s">
        <v>3029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SUM(P128:P132)</f>
        <v>0</v>
      </c>
      <c r="Q127" s="211"/>
      <c r="R127" s="212">
        <f>SUM(R128:R132)</f>
        <v>0</v>
      </c>
      <c r="S127" s="211"/>
      <c r="T127" s="213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283</v>
      </c>
      <c r="AT127" s="215" t="s">
        <v>75</v>
      </c>
      <c r="AU127" s="215" t="s">
        <v>84</v>
      </c>
      <c r="AY127" s="214" t="s">
        <v>150</v>
      </c>
      <c r="BK127" s="216">
        <f>SUM(BK128:BK132)</f>
        <v>0</v>
      </c>
    </row>
    <row r="128" s="2" customFormat="1" ht="16.5" customHeight="1">
      <c r="A128" s="39"/>
      <c r="B128" s="40"/>
      <c r="C128" s="219" t="s">
        <v>283</v>
      </c>
      <c r="D128" s="219" t="s">
        <v>153</v>
      </c>
      <c r="E128" s="220" t="s">
        <v>3030</v>
      </c>
      <c r="F128" s="221" t="s">
        <v>3031</v>
      </c>
      <c r="G128" s="222" t="s">
        <v>416</v>
      </c>
      <c r="H128" s="223">
        <v>1</v>
      </c>
      <c r="I128" s="224"/>
      <c r="J128" s="225">
        <f>ROUND(I128*H128,2)</f>
        <v>0</v>
      </c>
      <c r="K128" s="221" t="s">
        <v>3016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3017</v>
      </c>
      <c r="AT128" s="230" t="s">
        <v>153</v>
      </c>
      <c r="AU128" s="230" t="s">
        <v>86</v>
      </c>
      <c r="AY128" s="18" t="s">
        <v>150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3017</v>
      </c>
      <c r="BM128" s="230" t="s">
        <v>3032</v>
      </c>
    </row>
    <row r="129" s="2" customFormat="1" ht="16.5" customHeight="1">
      <c r="A129" s="39"/>
      <c r="B129" s="40"/>
      <c r="C129" s="219" t="s">
        <v>291</v>
      </c>
      <c r="D129" s="219" t="s">
        <v>153</v>
      </c>
      <c r="E129" s="220" t="s">
        <v>3033</v>
      </c>
      <c r="F129" s="221" t="s">
        <v>3034</v>
      </c>
      <c r="G129" s="222" t="s">
        <v>416</v>
      </c>
      <c r="H129" s="223">
        <v>1</v>
      </c>
      <c r="I129" s="224"/>
      <c r="J129" s="225">
        <f>ROUND(I129*H129,2)</f>
        <v>0</v>
      </c>
      <c r="K129" s="221" t="s">
        <v>3016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3017</v>
      </c>
      <c r="AT129" s="230" t="s">
        <v>153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3017</v>
      </c>
      <c r="BM129" s="230" t="s">
        <v>3035</v>
      </c>
    </row>
    <row r="130" s="2" customFormat="1" ht="16.5" customHeight="1">
      <c r="A130" s="39"/>
      <c r="B130" s="40"/>
      <c r="C130" s="219" t="s">
        <v>296</v>
      </c>
      <c r="D130" s="219" t="s">
        <v>153</v>
      </c>
      <c r="E130" s="220" t="s">
        <v>3036</v>
      </c>
      <c r="F130" s="221" t="s">
        <v>3037</v>
      </c>
      <c r="G130" s="222" t="s">
        <v>416</v>
      </c>
      <c r="H130" s="223">
        <v>1</v>
      </c>
      <c r="I130" s="224"/>
      <c r="J130" s="225">
        <f>ROUND(I130*H130,2)</f>
        <v>0</v>
      </c>
      <c r="K130" s="221" t="s">
        <v>3016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3017</v>
      </c>
      <c r="AT130" s="230" t="s">
        <v>153</v>
      </c>
      <c r="AU130" s="230" t="s">
        <v>86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3017</v>
      </c>
      <c r="BM130" s="230" t="s">
        <v>3038</v>
      </c>
    </row>
    <row r="131" s="2" customFormat="1" ht="16.5" customHeight="1">
      <c r="A131" s="39"/>
      <c r="B131" s="40"/>
      <c r="C131" s="219" t="s">
        <v>304</v>
      </c>
      <c r="D131" s="219" t="s">
        <v>153</v>
      </c>
      <c r="E131" s="220" t="s">
        <v>3039</v>
      </c>
      <c r="F131" s="221" t="s">
        <v>3040</v>
      </c>
      <c r="G131" s="222" t="s">
        <v>416</v>
      </c>
      <c r="H131" s="223">
        <v>1</v>
      </c>
      <c r="I131" s="224"/>
      <c r="J131" s="225">
        <f>ROUND(I131*H131,2)</f>
        <v>0</v>
      </c>
      <c r="K131" s="221" t="s">
        <v>3016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3017</v>
      </c>
      <c r="AT131" s="230" t="s">
        <v>153</v>
      </c>
      <c r="AU131" s="230" t="s">
        <v>86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3017</v>
      </c>
      <c r="BM131" s="230" t="s">
        <v>3041</v>
      </c>
    </row>
    <row r="132" s="2" customFormat="1" ht="16.5" customHeight="1">
      <c r="A132" s="39"/>
      <c r="B132" s="40"/>
      <c r="C132" s="219" t="s">
        <v>151</v>
      </c>
      <c r="D132" s="219" t="s">
        <v>153</v>
      </c>
      <c r="E132" s="220" t="s">
        <v>3042</v>
      </c>
      <c r="F132" s="221" t="s">
        <v>3043</v>
      </c>
      <c r="G132" s="222" t="s">
        <v>416</v>
      </c>
      <c r="H132" s="223">
        <v>1</v>
      </c>
      <c r="I132" s="224"/>
      <c r="J132" s="225">
        <f>ROUND(I132*H132,2)</f>
        <v>0</v>
      </c>
      <c r="K132" s="221" t="s">
        <v>3016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3017</v>
      </c>
      <c r="AT132" s="230" t="s">
        <v>153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3017</v>
      </c>
      <c r="BM132" s="230" t="s">
        <v>3044</v>
      </c>
    </row>
    <row r="133" s="12" customFormat="1" ht="22.8" customHeight="1">
      <c r="A133" s="12"/>
      <c r="B133" s="203"/>
      <c r="C133" s="204"/>
      <c r="D133" s="205" t="s">
        <v>75</v>
      </c>
      <c r="E133" s="217" t="s">
        <v>3045</v>
      </c>
      <c r="F133" s="217" t="s">
        <v>3046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SUM(P134:P136)</f>
        <v>0</v>
      </c>
      <c r="Q133" s="211"/>
      <c r="R133" s="212">
        <f>SUM(R134:R136)</f>
        <v>0</v>
      </c>
      <c r="S133" s="211"/>
      <c r="T133" s="21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283</v>
      </c>
      <c r="AT133" s="215" t="s">
        <v>75</v>
      </c>
      <c r="AU133" s="215" t="s">
        <v>84</v>
      </c>
      <c r="AY133" s="214" t="s">
        <v>150</v>
      </c>
      <c r="BK133" s="216">
        <f>SUM(BK134:BK136)</f>
        <v>0</v>
      </c>
    </row>
    <row r="134" s="2" customFormat="1" ht="21.75" customHeight="1">
      <c r="A134" s="39"/>
      <c r="B134" s="40"/>
      <c r="C134" s="219" t="s">
        <v>315</v>
      </c>
      <c r="D134" s="219" t="s">
        <v>153</v>
      </c>
      <c r="E134" s="220" t="s">
        <v>3047</v>
      </c>
      <c r="F134" s="221" t="s">
        <v>3048</v>
      </c>
      <c r="G134" s="222" t="s">
        <v>416</v>
      </c>
      <c r="H134" s="223">
        <v>1</v>
      </c>
      <c r="I134" s="224"/>
      <c r="J134" s="225">
        <f>ROUND(I134*H134,2)</f>
        <v>0</v>
      </c>
      <c r="K134" s="221" t="s">
        <v>3016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3017</v>
      </c>
      <c r="AT134" s="230" t="s">
        <v>153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3017</v>
      </c>
      <c r="BM134" s="230" t="s">
        <v>3049</v>
      </c>
    </row>
    <row r="135" s="2" customFormat="1" ht="16.5" customHeight="1">
      <c r="A135" s="39"/>
      <c r="B135" s="40"/>
      <c r="C135" s="219" t="s">
        <v>320</v>
      </c>
      <c r="D135" s="219" t="s">
        <v>153</v>
      </c>
      <c r="E135" s="220" t="s">
        <v>3050</v>
      </c>
      <c r="F135" s="221" t="s">
        <v>3051</v>
      </c>
      <c r="G135" s="222" t="s">
        <v>416</v>
      </c>
      <c r="H135" s="223">
        <v>1</v>
      </c>
      <c r="I135" s="224"/>
      <c r="J135" s="225">
        <f>ROUND(I135*H135,2)</f>
        <v>0</v>
      </c>
      <c r="K135" s="221" t="s">
        <v>3016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3017</v>
      </c>
      <c r="AT135" s="230" t="s">
        <v>153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3017</v>
      </c>
      <c r="BM135" s="230" t="s">
        <v>3052</v>
      </c>
    </row>
    <row r="136" s="2" customFormat="1" ht="21.75" customHeight="1">
      <c r="A136" s="39"/>
      <c r="B136" s="40"/>
      <c r="C136" s="219" t="s">
        <v>8</v>
      </c>
      <c r="D136" s="219" t="s">
        <v>153</v>
      </c>
      <c r="E136" s="220" t="s">
        <v>3053</v>
      </c>
      <c r="F136" s="221" t="s">
        <v>3054</v>
      </c>
      <c r="G136" s="222" t="s">
        <v>416</v>
      </c>
      <c r="H136" s="223">
        <v>1</v>
      </c>
      <c r="I136" s="224"/>
      <c r="J136" s="225">
        <f>ROUND(I136*H136,2)</f>
        <v>0</v>
      </c>
      <c r="K136" s="221" t="s">
        <v>3016</v>
      </c>
      <c r="L136" s="45"/>
      <c r="M136" s="244" t="s">
        <v>1</v>
      </c>
      <c r="N136" s="245" t="s">
        <v>41</v>
      </c>
      <c r="O136" s="246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3017</v>
      </c>
      <c r="AT136" s="230" t="s">
        <v>153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3017</v>
      </c>
      <c r="BM136" s="230" t="s">
        <v>3055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wIsZD8t+RK2uvoGVAfCOw+xShWzRh8yzB/ORdWc6EW0LuZKdJXYbX4TB0QT4yFa69LjYRe7AHayEy4rkbMDrsQ==" hashValue="f6RJwjEKx1SwyYdS6fdKlw3iKeNAv/hJuG189lwu8K4iMLaShMh0UwJumaoonIOK0ymMTihIAsmYgKEuQjutdQ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3056</v>
      </c>
      <c r="H4" s="21"/>
    </row>
    <row r="5" s="1" customFormat="1" ht="12" customHeight="1">
      <c r="B5" s="21"/>
      <c r="C5" s="298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9" t="s">
        <v>16</v>
      </c>
      <c r="D6" s="300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10. 4. 2024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1"/>
      <c r="C9" s="302" t="s">
        <v>57</v>
      </c>
      <c r="D9" s="303" t="s">
        <v>58</v>
      </c>
      <c r="E9" s="303" t="s">
        <v>137</v>
      </c>
      <c r="F9" s="304" t="s">
        <v>3057</v>
      </c>
      <c r="G9" s="192"/>
      <c r="H9" s="301"/>
    </row>
    <row r="10" s="2" customFormat="1" ht="26.4" customHeight="1">
      <c r="A10" s="39"/>
      <c r="B10" s="45"/>
      <c r="C10" s="305" t="s">
        <v>87</v>
      </c>
      <c r="D10" s="305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06" t="s">
        <v>174</v>
      </c>
      <c r="D11" s="307" t="s">
        <v>174</v>
      </c>
      <c r="E11" s="308" t="s">
        <v>1</v>
      </c>
      <c r="F11" s="309">
        <v>36.374000000000002</v>
      </c>
      <c r="G11" s="39"/>
      <c r="H11" s="45"/>
    </row>
    <row r="12" s="2" customFormat="1" ht="16.8" customHeight="1">
      <c r="A12" s="39"/>
      <c r="B12" s="45"/>
      <c r="C12" s="310" t="s">
        <v>1</v>
      </c>
      <c r="D12" s="310" t="s">
        <v>363</v>
      </c>
      <c r="E12" s="18" t="s">
        <v>1</v>
      </c>
      <c r="F12" s="311">
        <v>11.02</v>
      </c>
      <c r="G12" s="39"/>
      <c r="H12" s="45"/>
    </row>
    <row r="13" s="2" customFormat="1" ht="16.8" customHeight="1">
      <c r="A13" s="39"/>
      <c r="B13" s="45"/>
      <c r="C13" s="310" t="s">
        <v>1</v>
      </c>
      <c r="D13" s="310" t="s">
        <v>364</v>
      </c>
      <c r="E13" s="18" t="s">
        <v>1</v>
      </c>
      <c r="F13" s="311">
        <v>13.976000000000001</v>
      </c>
      <c r="G13" s="39"/>
      <c r="H13" s="45"/>
    </row>
    <row r="14" s="2" customFormat="1" ht="16.8" customHeight="1">
      <c r="A14" s="39"/>
      <c r="B14" s="45"/>
      <c r="C14" s="310" t="s">
        <v>1</v>
      </c>
      <c r="D14" s="310" t="s">
        <v>365</v>
      </c>
      <c r="E14" s="18" t="s">
        <v>1</v>
      </c>
      <c r="F14" s="311">
        <v>1.8380000000000001</v>
      </c>
      <c r="G14" s="39"/>
      <c r="H14" s="45"/>
    </row>
    <row r="15" s="2" customFormat="1" ht="16.8" customHeight="1">
      <c r="A15" s="39"/>
      <c r="B15" s="45"/>
      <c r="C15" s="310" t="s">
        <v>1</v>
      </c>
      <c r="D15" s="310" t="s">
        <v>366</v>
      </c>
      <c r="E15" s="18" t="s">
        <v>1</v>
      </c>
      <c r="F15" s="311">
        <v>9.5399999999999991</v>
      </c>
      <c r="G15" s="39"/>
      <c r="H15" s="45"/>
    </row>
    <row r="16" s="2" customFormat="1" ht="16.8" customHeight="1">
      <c r="A16" s="39"/>
      <c r="B16" s="45"/>
      <c r="C16" s="310" t="s">
        <v>174</v>
      </c>
      <c r="D16" s="310" t="s">
        <v>254</v>
      </c>
      <c r="E16" s="18" t="s">
        <v>1</v>
      </c>
      <c r="F16" s="311">
        <v>36.374000000000002</v>
      </c>
      <c r="G16" s="39"/>
      <c r="H16" s="45"/>
    </row>
    <row r="17" s="2" customFormat="1" ht="16.8" customHeight="1">
      <c r="A17" s="39"/>
      <c r="B17" s="45"/>
      <c r="C17" s="306" t="s">
        <v>176</v>
      </c>
      <c r="D17" s="307" t="s">
        <v>177</v>
      </c>
      <c r="E17" s="308" t="s">
        <v>1</v>
      </c>
      <c r="F17" s="309">
        <v>189.82499999999999</v>
      </c>
      <c r="G17" s="39"/>
      <c r="H17" s="45"/>
    </row>
    <row r="18" s="2" customFormat="1" ht="16.8" customHeight="1">
      <c r="A18" s="39"/>
      <c r="B18" s="45"/>
      <c r="C18" s="310" t="s">
        <v>1</v>
      </c>
      <c r="D18" s="310" t="s">
        <v>756</v>
      </c>
      <c r="E18" s="18" t="s">
        <v>1</v>
      </c>
      <c r="F18" s="311">
        <v>0</v>
      </c>
      <c r="G18" s="39"/>
      <c r="H18" s="45"/>
    </row>
    <row r="19" s="2" customFormat="1" ht="16.8" customHeight="1">
      <c r="A19" s="39"/>
      <c r="B19" s="45"/>
      <c r="C19" s="310" t="s">
        <v>1</v>
      </c>
      <c r="D19" s="310" t="s">
        <v>757</v>
      </c>
      <c r="E19" s="18" t="s">
        <v>1</v>
      </c>
      <c r="F19" s="311">
        <v>55.939999999999998</v>
      </c>
      <c r="G19" s="39"/>
      <c r="H19" s="45"/>
    </row>
    <row r="20" s="2" customFormat="1" ht="16.8" customHeight="1">
      <c r="A20" s="39"/>
      <c r="B20" s="45"/>
      <c r="C20" s="310" t="s">
        <v>1</v>
      </c>
      <c r="D20" s="310" t="s">
        <v>687</v>
      </c>
      <c r="E20" s="18" t="s">
        <v>1</v>
      </c>
      <c r="F20" s="311">
        <v>0</v>
      </c>
      <c r="G20" s="39"/>
      <c r="H20" s="45"/>
    </row>
    <row r="21" s="2" customFormat="1" ht="16.8" customHeight="1">
      <c r="A21" s="39"/>
      <c r="B21" s="45"/>
      <c r="C21" s="310" t="s">
        <v>1</v>
      </c>
      <c r="D21" s="310" t="s">
        <v>758</v>
      </c>
      <c r="E21" s="18" t="s">
        <v>1</v>
      </c>
      <c r="F21" s="311">
        <v>15.767</v>
      </c>
      <c r="G21" s="39"/>
      <c r="H21" s="45"/>
    </row>
    <row r="22" s="2" customFormat="1" ht="16.8" customHeight="1">
      <c r="A22" s="39"/>
      <c r="B22" s="45"/>
      <c r="C22" s="310" t="s">
        <v>1</v>
      </c>
      <c r="D22" s="310" t="s">
        <v>759</v>
      </c>
      <c r="E22" s="18" t="s">
        <v>1</v>
      </c>
      <c r="F22" s="311">
        <v>0</v>
      </c>
      <c r="G22" s="39"/>
      <c r="H22" s="45"/>
    </row>
    <row r="23" s="2" customFormat="1" ht="16.8" customHeight="1">
      <c r="A23" s="39"/>
      <c r="B23" s="45"/>
      <c r="C23" s="310" t="s">
        <v>1</v>
      </c>
      <c r="D23" s="310" t="s">
        <v>760</v>
      </c>
      <c r="E23" s="18" t="s">
        <v>1</v>
      </c>
      <c r="F23" s="311">
        <v>5.2750000000000004</v>
      </c>
      <c r="G23" s="39"/>
      <c r="H23" s="45"/>
    </row>
    <row r="24" s="2" customFormat="1" ht="16.8" customHeight="1">
      <c r="A24" s="39"/>
      <c r="B24" s="45"/>
      <c r="C24" s="310" t="s">
        <v>1</v>
      </c>
      <c r="D24" s="310" t="s">
        <v>761</v>
      </c>
      <c r="E24" s="18" t="s">
        <v>1</v>
      </c>
      <c r="F24" s="311">
        <v>3.8500000000000001</v>
      </c>
      <c r="G24" s="39"/>
      <c r="H24" s="45"/>
    </row>
    <row r="25" s="2" customFormat="1" ht="16.8" customHeight="1">
      <c r="A25" s="39"/>
      <c r="B25" s="45"/>
      <c r="C25" s="310" t="s">
        <v>1</v>
      </c>
      <c r="D25" s="310" t="s">
        <v>762</v>
      </c>
      <c r="E25" s="18" t="s">
        <v>1</v>
      </c>
      <c r="F25" s="311">
        <v>0</v>
      </c>
      <c r="G25" s="39"/>
      <c r="H25" s="45"/>
    </row>
    <row r="26" s="2" customFormat="1" ht="16.8" customHeight="1">
      <c r="A26" s="39"/>
      <c r="B26" s="45"/>
      <c r="C26" s="310" t="s">
        <v>1</v>
      </c>
      <c r="D26" s="310" t="s">
        <v>763</v>
      </c>
      <c r="E26" s="18" t="s">
        <v>1</v>
      </c>
      <c r="F26" s="311">
        <v>20</v>
      </c>
      <c r="G26" s="39"/>
      <c r="H26" s="45"/>
    </row>
    <row r="27" s="2" customFormat="1" ht="16.8" customHeight="1">
      <c r="A27" s="39"/>
      <c r="B27" s="45"/>
      <c r="C27" s="310" t="s">
        <v>1</v>
      </c>
      <c r="D27" s="310" t="s">
        <v>764</v>
      </c>
      <c r="E27" s="18" t="s">
        <v>1</v>
      </c>
      <c r="F27" s="311">
        <v>0</v>
      </c>
      <c r="G27" s="39"/>
      <c r="H27" s="45"/>
    </row>
    <row r="28" s="2" customFormat="1" ht="16.8" customHeight="1">
      <c r="A28" s="39"/>
      <c r="B28" s="45"/>
      <c r="C28" s="310" t="s">
        <v>1</v>
      </c>
      <c r="D28" s="310" t="s">
        <v>765</v>
      </c>
      <c r="E28" s="18" t="s">
        <v>1</v>
      </c>
      <c r="F28" s="311">
        <v>12.425000000000001</v>
      </c>
      <c r="G28" s="39"/>
      <c r="H28" s="45"/>
    </row>
    <row r="29" s="2" customFormat="1" ht="16.8" customHeight="1">
      <c r="A29" s="39"/>
      <c r="B29" s="45"/>
      <c r="C29" s="310" t="s">
        <v>1</v>
      </c>
      <c r="D29" s="310" t="s">
        <v>766</v>
      </c>
      <c r="E29" s="18" t="s">
        <v>1</v>
      </c>
      <c r="F29" s="311">
        <v>0</v>
      </c>
      <c r="G29" s="39"/>
      <c r="H29" s="45"/>
    </row>
    <row r="30" s="2" customFormat="1" ht="16.8" customHeight="1">
      <c r="A30" s="39"/>
      <c r="B30" s="45"/>
      <c r="C30" s="310" t="s">
        <v>1</v>
      </c>
      <c r="D30" s="310" t="s">
        <v>767</v>
      </c>
      <c r="E30" s="18" t="s">
        <v>1</v>
      </c>
      <c r="F30" s="311">
        <v>57.780000000000001</v>
      </c>
      <c r="G30" s="39"/>
      <c r="H30" s="45"/>
    </row>
    <row r="31" s="2" customFormat="1" ht="16.8" customHeight="1">
      <c r="A31" s="39"/>
      <c r="B31" s="45"/>
      <c r="C31" s="310" t="s">
        <v>1</v>
      </c>
      <c r="D31" s="310" t="s">
        <v>768</v>
      </c>
      <c r="E31" s="18" t="s">
        <v>1</v>
      </c>
      <c r="F31" s="311">
        <v>-13.625</v>
      </c>
      <c r="G31" s="39"/>
      <c r="H31" s="45"/>
    </row>
    <row r="32" s="2" customFormat="1" ht="16.8" customHeight="1">
      <c r="A32" s="39"/>
      <c r="B32" s="45"/>
      <c r="C32" s="310" t="s">
        <v>1</v>
      </c>
      <c r="D32" s="310" t="s">
        <v>769</v>
      </c>
      <c r="E32" s="18" t="s">
        <v>1</v>
      </c>
      <c r="F32" s="311">
        <v>0</v>
      </c>
      <c r="G32" s="39"/>
      <c r="H32" s="45"/>
    </row>
    <row r="33" s="2" customFormat="1" ht="16.8" customHeight="1">
      <c r="A33" s="39"/>
      <c r="B33" s="45"/>
      <c r="C33" s="310" t="s">
        <v>1</v>
      </c>
      <c r="D33" s="310" t="s">
        <v>770</v>
      </c>
      <c r="E33" s="18" t="s">
        <v>1</v>
      </c>
      <c r="F33" s="311">
        <v>32.412999999999997</v>
      </c>
      <c r="G33" s="39"/>
      <c r="H33" s="45"/>
    </row>
    <row r="34" s="2" customFormat="1" ht="16.8" customHeight="1">
      <c r="A34" s="39"/>
      <c r="B34" s="45"/>
      <c r="C34" s="310" t="s">
        <v>176</v>
      </c>
      <c r="D34" s="310" t="s">
        <v>254</v>
      </c>
      <c r="E34" s="18" t="s">
        <v>1</v>
      </c>
      <c r="F34" s="311">
        <v>189.82499999999999</v>
      </c>
      <c r="G34" s="39"/>
      <c r="H34" s="45"/>
    </row>
    <row r="35" s="2" customFormat="1" ht="16.8" customHeight="1">
      <c r="A35" s="39"/>
      <c r="B35" s="45"/>
      <c r="C35" s="312" t="s">
        <v>3058</v>
      </c>
      <c r="D35" s="39"/>
      <c r="E35" s="39"/>
      <c r="F35" s="39"/>
      <c r="G35" s="39"/>
      <c r="H35" s="45"/>
    </row>
    <row r="36" s="2" customFormat="1">
      <c r="A36" s="39"/>
      <c r="B36" s="45"/>
      <c r="C36" s="310" t="s">
        <v>753</v>
      </c>
      <c r="D36" s="310" t="s">
        <v>754</v>
      </c>
      <c r="E36" s="18" t="s">
        <v>243</v>
      </c>
      <c r="F36" s="311">
        <v>189.82499999999999</v>
      </c>
      <c r="G36" s="39"/>
      <c r="H36" s="45"/>
    </row>
    <row r="37" s="2" customFormat="1" ht="16.8" customHeight="1">
      <c r="A37" s="39"/>
      <c r="B37" s="45"/>
      <c r="C37" s="310" t="s">
        <v>728</v>
      </c>
      <c r="D37" s="310" t="s">
        <v>729</v>
      </c>
      <c r="E37" s="18" t="s">
        <v>243</v>
      </c>
      <c r="F37" s="311">
        <v>189.82499999999999</v>
      </c>
      <c r="G37" s="39"/>
      <c r="H37" s="45"/>
    </row>
    <row r="38" s="2" customFormat="1" ht="16.8" customHeight="1">
      <c r="A38" s="39"/>
      <c r="B38" s="45"/>
      <c r="C38" s="310" t="s">
        <v>732</v>
      </c>
      <c r="D38" s="310" t="s">
        <v>733</v>
      </c>
      <c r="E38" s="18" t="s">
        <v>243</v>
      </c>
      <c r="F38" s="311">
        <v>189.82499999999999</v>
      </c>
      <c r="G38" s="39"/>
      <c r="H38" s="45"/>
    </row>
    <row r="39" s="2" customFormat="1" ht="16.8" customHeight="1">
      <c r="A39" s="39"/>
      <c r="B39" s="45"/>
      <c r="C39" s="310" t="s">
        <v>781</v>
      </c>
      <c r="D39" s="310" t="s">
        <v>782</v>
      </c>
      <c r="E39" s="18" t="s">
        <v>243</v>
      </c>
      <c r="F39" s="311">
        <v>189.82499999999999</v>
      </c>
      <c r="G39" s="39"/>
      <c r="H39" s="45"/>
    </row>
    <row r="40" s="2" customFormat="1" ht="16.8" customHeight="1">
      <c r="A40" s="39"/>
      <c r="B40" s="45"/>
      <c r="C40" s="306" t="s">
        <v>258</v>
      </c>
      <c r="D40" s="307" t="s">
        <v>258</v>
      </c>
      <c r="E40" s="308" t="s">
        <v>1</v>
      </c>
      <c r="F40" s="309">
        <v>3.1859999999999999</v>
      </c>
      <c r="G40" s="39"/>
      <c r="H40" s="45"/>
    </row>
    <row r="41" s="2" customFormat="1" ht="16.8" customHeight="1">
      <c r="A41" s="39"/>
      <c r="B41" s="45"/>
      <c r="C41" s="310" t="s">
        <v>258</v>
      </c>
      <c r="D41" s="310" t="s">
        <v>259</v>
      </c>
      <c r="E41" s="18" t="s">
        <v>1</v>
      </c>
      <c r="F41" s="311">
        <v>3.1859999999999999</v>
      </c>
      <c r="G41" s="39"/>
      <c r="H41" s="45"/>
    </row>
    <row r="42" s="2" customFormat="1" ht="16.8" customHeight="1">
      <c r="A42" s="39"/>
      <c r="B42" s="45"/>
      <c r="C42" s="306" t="s">
        <v>179</v>
      </c>
      <c r="D42" s="307" t="s">
        <v>179</v>
      </c>
      <c r="E42" s="308" t="s">
        <v>1</v>
      </c>
      <c r="F42" s="309">
        <v>753.61099999999999</v>
      </c>
      <c r="G42" s="39"/>
      <c r="H42" s="45"/>
    </row>
    <row r="43" s="2" customFormat="1" ht="16.8" customHeight="1">
      <c r="A43" s="39"/>
      <c r="B43" s="45"/>
      <c r="C43" s="310" t="s">
        <v>1</v>
      </c>
      <c r="D43" s="310" t="s">
        <v>185</v>
      </c>
      <c r="E43" s="18" t="s">
        <v>1</v>
      </c>
      <c r="F43" s="311">
        <v>323.17500000000001</v>
      </c>
      <c r="G43" s="39"/>
      <c r="H43" s="45"/>
    </row>
    <row r="44" s="2" customFormat="1" ht="16.8" customHeight="1">
      <c r="A44" s="39"/>
      <c r="B44" s="45"/>
      <c r="C44" s="310" t="s">
        <v>1</v>
      </c>
      <c r="D44" s="310" t="s">
        <v>1834</v>
      </c>
      <c r="E44" s="18" t="s">
        <v>1</v>
      </c>
      <c r="F44" s="311">
        <v>137.38399999999999</v>
      </c>
      <c r="G44" s="39"/>
      <c r="H44" s="45"/>
    </row>
    <row r="45" s="2" customFormat="1" ht="16.8" customHeight="1">
      <c r="A45" s="39"/>
      <c r="B45" s="45"/>
      <c r="C45" s="310" t="s">
        <v>1</v>
      </c>
      <c r="D45" s="310" t="s">
        <v>1835</v>
      </c>
      <c r="E45" s="18" t="s">
        <v>1</v>
      </c>
      <c r="F45" s="311">
        <v>16.879999999999999</v>
      </c>
      <c r="G45" s="39"/>
      <c r="H45" s="45"/>
    </row>
    <row r="46" s="2" customFormat="1" ht="16.8" customHeight="1">
      <c r="A46" s="39"/>
      <c r="B46" s="45"/>
      <c r="C46" s="310" t="s">
        <v>1</v>
      </c>
      <c r="D46" s="310" t="s">
        <v>1836</v>
      </c>
      <c r="E46" s="18" t="s">
        <v>1</v>
      </c>
      <c r="F46" s="311">
        <v>276.17200000000003</v>
      </c>
      <c r="G46" s="39"/>
      <c r="H46" s="45"/>
    </row>
    <row r="47" s="2" customFormat="1" ht="16.8" customHeight="1">
      <c r="A47" s="39"/>
      <c r="B47" s="45"/>
      <c r="C47" s="310" t="s">
        <v>179</v>
      </c>
      <c r="D47" s="310" t="s">
        <v>254</v>
      </c>
      <c r="E47" s="18" t="s">
        <v>1</v>
      </c>
      <c r="F47" s="311">
        <v>753.61099999999999</v>
      </c>
      <c r="G47" s="39"/>
      <c r="H47" s="45"/>
    </row>
    <row r="48" s="2" customFormat="1" ht="16.8" customHeight="1">
      <c r="A48" s="39"/>
      <c r="B48" s="45"/>
      <c r="C48" s="312" t="s">
        <v>3058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10" t="s">
        <v>1831</v>
      </c>
      <c r="D49" s="310" t="s">
        <v>1832</v>
      </c>
      <c r="E49" s="18" t="s">
        <v>243</v>
      </c>
      <c r="F49" s="311">
        <v>753.61099999999999</v>
      </c>
      <c r="G49" s="39"/>
      <c r="H49" s="45"/>
    </row>
    <row r="50" s="2" customFormat="1" ht="16.8" customHeight="1">
      <c r="A50" s="39"/>
      <c r="B50" s="45"/>
      <c r="C50" s="310" t="s">
        <v>1838</v>
      </c>
      <c r="D50" s="310" t="s">
        <v>1839</v>
      </c>
      <c r="E50" s="18" t="s">
        <v>243</v>
      </c>
      <c r="F50" s="311">
        <v>753.61099999999999</v>
      </c>
      <c r="G50" s="39"/>
      <c r="H50" s="45"/>
    </row>
    <row r="51" s="2" customFormat="1" ht="16.8" customHeight="1">
      <c r="A51" s="39"/>
      <c r="B51" s="45"/>
      <c r="C51" s="306" t="s">
        <v>181</v>
      </c>
      <c r="D51" s="307" t="s">
        <v>181</v>
      </c>
      <c r="E51" s="308" t="s">
        <v>1</v>
      </c>
      <c r="F51" s="309">
        <v>36.624000000000002</v>
      </c>
      <c r="G51" s="39"/>
      <c r="H51" s="45"/>
    </row>
    <row r="52" s="2" customFormat="1" ht="16.8" customHeight="1">
      <c r="A52" s="39"/>
      <c r="B52" s="45"/>
      <c r="C52" s="310" t="s">
        <v>1</v>
      </c>
      <c r="D52" s="310" t="s">
        <v>682</v>
      </c>
      <c r="E52" s="18" t="s">
        <v>1</v>
      </c>
      <c r="F52" s="311">
        <v>0</v>
      </c>
      <c r="G52" s="39"/>
      <c r="H52" s="45"/>
    </row>
    <row r="53" s="2" customFormat="1" ht="16.8" customHeight="1">
      <c r="A53" s="39"/>
      <c r="B53" s="45"/>
      <c r="C53" s="310" t="s">
        <v>1</v>
      </c>
      <c r="D53" s="310" t="s">
        <v>683</v>
      </c>
      <c r="E53" s="18" t="s">
        <v>1</v>
      </c>
      <c r="F53" s="311">
        <v>0</v>
      </c>
      <c r="G53" s="39"/>
      <c r="H53" s="45"/>
    </row>
    <row r="54" s="2" customFormat="1" ht="16.8" customHeight="1">
      <c r="A54" s="39"/>
      <c r="B54" s="45"/>
      <c r="C54" s="310" t="s">
        <v>1</v>
      </c>
      <c r="D54" s="310" t="s">
        <v>684</v>
      </c>
      <c r="E54" s="18" t="s">
        <v>1</v>
      </c>
      <c r="F54" s="311">
        <v>5.75</v>
      </c>
      <c r="G54" s="39"/>
      <c r="H54" s="45"/>
    </row>
    <row r="55" s="2" customFormat="1" ht="16.8" customHeight="1">
      <c r="A55" s="39"/>
      <c r="B55" s="45"/>
      <c r="C55" s="310" t="s">
        <v>1</v>
      </c>
      <c r="D55" s="310" t="s">
        <v>685</v>
      </c>
      <c r="E55" s="18" t="s">
        <v>1</v>
      </c>
      <c r="F55" s="311">
        <v>0</v>
      </c>
      <c r="G55" s="39"/>
      <c r="H55" s="45"/>
    </row>
    <row r="56" s="2" customFormat="1" ht="16.8" customHeight="1">
      <c r="A56" s="39"/>
      <c r="B56" s="45"/>
      <c r="C56" s="310" t="s">
        <v>1</v>
      </c>
      <c r="D56" s="310" t="s">
        <v>686</v>
      </c>
      <c r="E56" s="18" t="s">
        <v>1</v>
      </c>
      <c r="F56" s="311">
        <v>8.2349999999999994</v>
      </c>
      <c r="G56" s="39"/>
      <c r="H56" s="45"/>
    </row>
    <row r="57" s="2" customFormat="1" ht="16.8" customHeight="1">
      <c r="A57" s="39"/>
      <c r="B57" s="45"/>
      <c r="C57" s="310" t="s">
        <v>1</v>
      </c>
      <c r="D57" s="310" t="s">
        <v>687</v>
      </c>
      <c r="E57" s="18" t="s">
        <v>1</v>
      </c>
      <c r="F57" s="311">
        <v>0</v>
      </c>
      <c r="G57" s="39"/>
      <c r="H57" s="45"/>
    </row>
    <row r="58" s="2" customFormat="1" ht="16.8" customHeight="1">
      <c r="A58" s="39"/>
      <c r="B58" s="45"/>
      <c r="C58" s="310" t="s">
        <v>1</v>
      </c>
      <c r="D58" s="310" t="s">
        <v>688</v>
      </c>
      <c r="E58" s="18" t="s">
        <v>1</v>
      </c>
      <c r="F58" s="311">
        <v>2.3260000000000001</v>
      </c>
      <c r="G58" s="39"/>
      <c r="H58" s="45"/>
    </row>
    <row r="59" s="2" customFormat="1" ht="16.8" customHeight="1">
      <c r="A59" s="39"/>
      <c r="B59" s="45"/>
      <c r="C59" s="310" t="s">
        <v>1</v>
      </c>
      <c r="D59" s="310" t="s">
        <v>689</v>
      </c>
      <c r="E59" s="18" t="s">
        <v>1</v>
      </c>
      <c r="F59" s="311">
        <v>0</v>
      </c>
      <c r="G59" s="39"/>
      <c r="H59" s="45"/>
    </row>
    <row r="60" s="2" customFormat="1" ht="16.8" customHeight="1">
      <c r="A60" s="39"/>
      <c r="B60" s="45"/>
      <c r="C60" s="310" t="s">
        <v>1</v>
      </c>
      <c r="D60" s="310" t="s">
        <v>690</v>
      </c>
      <c r="E60" s="18" t="s">
        <v>1</v>
      </c>
      <c r="F60" s="311">
        <v>2.5</v>
      </c>
      <c r="G60" s="39"/>
      <c r="H60" s="45"/>
    </row>
    <row r="61" s="2" customFormat="1" ht="16.8" customHeight="1">
      <c r="A61" s="39"/>
      <c r="B61" s="45"/>
      <c r="C61" s="310" t="s">
        <v>1</v>
      </c>
      <c r="D61" s="310" t="s">
        <v>691</v>
      </c>
      <c r="E61" s="18" t="s">
        <v>1</v>
      </c>
      <c r="F61" s="311">
        <v>0</v>
      </c>
      <c r="G61" s="39"/>
      <c r="H61" s="45"/>
    </row>
    <row r="62" s="2" customFormat="1" ht="16.8" customHeight="1">
      <c r="A62" s="39"/>
      <c r="B62" s="45"/>
      <c r="C62" s="310" t="s">
        <v>1</v>
      </c>
      <c r="D62" s="310" t="s">
        <v>692</v>
      </c>
      <c r="E62" s="18" t="s">
        <v>1</v>
      </c>
      <c r="F62" s="311">
        <v>3.875</v>
      </c>
      <c r="G62" s="39"/>
      <c r="H62" s="45"/>
    </row>
    <row r="63" s="2" customFormat="1" ht="16.8" customHeight="1">
      <c r="A63" s="39"/>
      <c r="B63" s="45"/>
      <c r="C63" s="310" t="s">
        <v>1</v>
      </c>
      <c r="D63" s="310" t="s">
        <v>693</v>
      </c>
      <c r="E63" s="18" t="s">
        <v>1</v>
      </c>
      <c r="F63" s="311">
        <v>0</v>
      </c>
      <c r="G63" s="39"/>
      <c r="H63" s="45"/>
    </row>
    <row r="64" s="2" customFormat="1" ht="16.8" customHeight="1">
      <c r="A64" s="39"/>
      <c r="B64" s="45"/>
      <c r="C64" s="310" t="s">
        <v>1</v>
      </c>
      <c r="D64" s="310" t="s">
        <v>694</v>
      </c>
      <c r="E64" s="18" t="s">
        <v>1</v>
      </c>
      <c r="F64" s="311">
        <v>8.3379999999999992</v>
      </c>
      <c r="G64" s="39"/>
      <c r="H64" s="45"/>
    </row>
    <row r="65" s="2" customFormat="1" ht="16.8" customHeight="1">
      <c r="A65" s="39"/>
      <c r="B65" s="45"/>
      <c r="C65" s="310" t="s">
        <v>1</v>
      </c>
      <c r="D65" s="310" t="s">
        <v>695</v>
      </c>
      <c r="E65" s="18" t="s">
        <v>1</v>
      </c>
      <c r="F65" s="311">
        <v>0</v>
      </c>
      <c r="G65" s="39"/>
      <c r="H65" s="45"/>
    </row>
    <row r="66" s="2" customFormat="1" ht="16.8" customHeight="1">
      <c r="A66" s="39"/>
      <c r="B66" s="45"/>
      <c r="C66" s="310" t="s">
        <v>1</v>
      </c>
      <c r="D66" s="310" t="s">
        <v>696</v>
      </c>
      <c r="E66" s="18" t="s">
        <v>1</v>
      </c>
      <c r="F66" s="311">
        <v>5.5999999999999996</v>
      </c>
      <c r="G66" s="39"/>
      <c r="H66" s="45"/>
    </row>
    <row r="67" s="2" customFormat="1" ht="16.8" customHeight="1">
      <c r="A67" s="39"/>
      <c r="B67" s="45"/>
      <c r="C67" s="310" t="s">
        <v>181</v>
      </c>
      <c r="D67" s="310" t="s">
        <v>254</v>
      </c>
      <c r="E67" s="18" t="s">
        <v>1</v>
      </c>
      <c r="F67" s="311">
        <v>36.624000000000002</v>
      </c>
      <c r="G67" s="39"/>
      <c r="H67" s="45"/>
    </row>
    <row r="68" s="2" customFormat="1" ht="16.8" customHeight="1">
      <c r="A68" s="39"/>
      <c r="B68" s="45"/>
      <c r="C68" s="312" t="s">
        <v>3058</v>
      </c>
      <c r="D68" s="39"/>
      <c r="E68" s="39"/>
      <c r="F68" s="39"/>
      <c r="G68" s="39"/>
      <c r="H68" s="45"/>
    </row>
    <row r="69" s="2" customFormat="1" ht="16.8" customHeight="1">
      <c r="A69" s="39"/>
      <c r="B69" s="45"/>
      <c r="C69" s="310" t="s">
        <v>679</v>
      </c>
      <c r="D69" s="310" t="s">
        <v>680</v>
      </c>
      <c r="E69" s="18" t="s">
        <v>243</v>
      </c>
      <c r="F69" s="311">
        <v>36.624000000000002</v>
      </c>
      <c r="G69" s="39"/>
      <c r="H69" s="45"/>
    </row>
    <row r="70" s="2" customFormat="1" ht="16.8" customHeight="1">
      <c r="A70" s="39"/>
      <c r="B70" s="45"/>
      <c r="C70" s="310" t="s">
        <v>777</v>
      </c>
      <c r="D70" s="310" t="s">
        <v>778</v>
      </c>
      <c r="E70" s="18" t="s">
        <v>243</v>
      </c>
      <c r="F70" s="311">
        <v>36.624000000000002</v>
      </c>
      <c r="G70" s="39"/>
      <c r="H70" s="45"/>
    </row>
    <row r="71" s="2" customFormat="1" ht="16.8" customHeight="1">
      <c r="A71" s="39"/>
      <c r="B71" s="45"/>
      <c r="C71" s="306" t="s">
        <v>183</v>
      </c>
      <c r="D71" s="307" t="s">
        <v>183</v>
      </c>
      <c r="E71" s="308" t="s">
        <v>1</v>
      </c>
      <c r="F71" s="309">
        <v>72.222999999999999</v>
      </c>
      <c r="G71" s="39"/>
      <c r="H71" s="45"/>
    </row>
    <row r="72" s="2" customFormat="1" ht="16.8" customHeight="1">
      <c r="A72" s="39"/>
      <c r="B72" s="45"/>
      <c r="C72" s="310" t="s">
        <v>1</v>
      </c>
      <c r="D72" s="310" t="s">
        <v>1711</v>
      </c>
      <c r="E72" s="18" t="s">
        <v>1</v>
      </c>
      <c r="F72" s="311">
        <v>0</v>
      </c>
      <c r="G72" s="39"/>
      <c r="H72" s="45"/>
    </row>
    <row r="73" s="2" customFormat="1" ht="16.8" customHeight="1">
      <c r="A73" s="39"/>
      <c r="B73" s="45"/>
      <c r="C73" s="310" t="s">
        <v>1</v>
      </c>
      <c r="D73" s="310" t="s">
        <v>1712</v>
      </c>
      <c r="E73" s="18" t="s">
        <v>1</v>
      </c>
      <c r="F73" s="311">
        <v>16.744</v>
      </c>
      <c r="G73" s="39"/>
      <c r="H73" s="45"/>
    </row>
    <row r="74" s="2" customFormat="1" ht="16.8" customHeight="1">
      <c r="A74" s="39"/>
      <c r="B74" s="45"/>
      <c r="C74" s="310" t="s">
        <v>1</v>
      </c>
      <c r="D74" s="310" t="s">
        <v>1713</v>
      </c>
      <c r="E74" s="18" t="s">
        <v>1</v>
      </c>
      <c r="F74" s="311">
        <v>13.94</v>
      </c>
      <c r="G74" s="39"/>
      <c r="H74" s="45"/>
    </row>
    <row r="75" s="2" customFormat="1" ht="16.8" customHeight="1">
      <c r="A75" s="39"/>
      <c r="B75" s="45"/>
      <c r="C75" s="310" t="s">
        <v>1</v>
      </c>
      <c r="D75" s="310" t="s">
        <v>1714</v>
      </c>
      <c r="E75" s="18" t="s">
        <v>1</v>
      </c>
      <c r="F75" s="311">
        <v>0</v>
      </c>
      <c r="G75" s="39"/>
      <c r="H75" s="45"/>
    </row>
    <row r="76" s="2" customFormat="1" ht="16.8" customHeight="1">
      <c r="A76" s="39"/>
      <c r="B76" s="45"/>
      <c r="C76" s="310" t="s">
        <v>1</v>
      </c>
      <c r="D76" s="310" t="s">
        <v>1715</v>
      </c>
      <c r="E76" s="18" t="s">
        <v>1</v>
      </c>
      <c r="F76" s="311">
        <v>2.2200000000000002</v>
      </c>
      <c r="G76" s="39"/>
      <c r="H76" s="45"/>
    </row>
    <row r="77" s="2" customFormat="1" ht="16.8" customHeight="1">
      <c r="A77" s="39"/>
      <c r="B77" s="45"/>
      <c r="C77" s="310" t="s">
        <v>1</v>
      </c>
      <c r="D77" s="310" t="s">
        <v>1716</v>
      </c>
      <c r="E77" s="18" t="s">
        <v>1</v>
      </c>
      <c r="F77" s="311">
        <v>6.1040000000000001</v>
      </c>
      <c r="G77" s="39"/>
      <c r="H77" s="45"/>
    </row>
    <row r="78" s="2" customFormat="1" ht="16.8" customHeight="1">
      <c r="A78" s="39"/>
      <c r="B78" s="45"/>
      <c r="C78" s="310" t="s">
        <v>1</v>
      </c>
      <c r="D78" s="310" t="s">
        <v>1717</v>
      </c>
      <c r="E78" s="18" t="s">
        <v>1</v>
      </c>
      <c r="F78" s="311">
        <v>7.4340000000000002</v>
      </c>
      <c r="G78" s="39"/>
      <c r="H78" s="45"/>
    </row>
    <row r="79" s="2" customFormat="1" ht="16.8" customHeight="1">
      <c r="A79" s="39"/>
      <c r="B79" s="45"/>
      <c r="C79" s="310" t="s">
        <v>1</v>
      </c>
      <c r="D79" s="310" t="s">
        <v>1718</v>
      </c>
      <c r="E79" s="18" t="s">
        <v>1</v>
      </c>
      <c r="F79" s="311">
        <v>2.0499999999999998</v>
      </c>
      <c r="G79" s="39"/>
      <c r="H79" s="45"/>
    </row>
    <row r="80" s="2" customFormat="1" ht="16.8" customHeight="1">
      <c r="A80" s="39"/>
      <c r="B80" s="45"/>
      <c r="C80" s="310" t="s">
        <v>1</v>
      </c>
      <c r="D80" s="310" t="s">
        <v>1719</v>
      </c>
      <c r="E80" s="18" t="s">
        <v>1</v>
      </c>
      <c r="F80" s="311">
        <v>1.8520000000000001</v>
      </c>
      <c r="G80" s="39"/>
      <c r="H80" s="45"/>
    </row>
    <row r="81" s="2" customFormat="1" ht="16.8" customHeight="1">
      <c r="A81" s="39"/>
      <c r="B81" s="45"/>
      <c r="C81" s="310" t="s">
        <v>1</v>
      </c>
      <c r="D81" s="310" t="s">
        <v>1720</v>
      </c>
      <c r="E81" s="18" t="s">
        <v>1</v>
      </c>
      <c r="F81" s="311">
        <v>4.1029999999999998</v>
      </c>
      <c r="G81" s="39"/>
      <c r="H81" s="45"/>
    </row>
    <row r="82" s="2" customFormat="1" ht="16.8" customHeight="1">
      <c r="A82" s="39"/>
      <c r="B82" s="45"/>
      <c r="C82" s="310" t="s">
        <v>1</v>
      </c>
      <c r="D82" s="310" t="s">
        <v>1721</v>
      </c>
      <c r="E82" s="18" t="s">
        <v>1</v>
      </c>
      <c r="F82" s="311">
        <v>1.575</v>
      </c>
      <c r="G82" s="39"/>
      <c r="H82" s="45"/>
    </row>
    <row r="83" s="2" customFormat="1" ht="16.8" customHeight="1">
      <c r="A83" s="39"/>
      <c r="B83" s="45"/>
      <c r="C83" s="310" t="s">
        <v>1</v>
      </c>
      <c r="D83" s="310" t="s">
        <v>1722</v>
      </c>
      <c r="E83" s="18" t="s">
        <v>1</v>
      </c>
      <c r="F83" s="311">
        <v>8.8629999999999995</v>
      </c>
      <c r="G83" s="39"/>
      <c r="H83" s="45"/>
    </row>
    <row r="84" s="2" customFormat="1" ht="16.8" customHeight="1">
      <c r="A84" s="39"/>
      <c r="B84" s="45"/>
      <c r="C84" s="310" t="s">
        <v>1</v>
      </c>
      <c r="D84" s="310" t="s">
        <v>1723</v>
      </c>
      <c r="E84" s="18" t="s">
        <v>1</v>
      </c>
      <c r="F84" s="311">
        <v>7.3380000000000001</v>
      </c>
      <c r="G84" s="39"/>
      <c r="H84" s="45"/>
    </row>
    <row r="85" s="2" customFormat="1" ht="16.8" customHeight="1">
      <c r="A85" s="39"/>
      <c r="B85" s="45"/>
      <c r="C85" s="310" t="s">
        <v>183</v>
      </c>
      <c r="D85" s="310" t="s">
        <v>254</v>
      </c>
      <c r="E85" s="18" t="s">
        <v>1</v>
      </c>
      <c r="F85" s="311">
        <v>72.222999999999999</v>
      </c>
      <c r="G85" s="39"/>
      <c r="H85" s="45"/>
    </row>
    <row r="86" s="2" customFormat="1" ht="16.8" customHeight="1">
      <c r="A86" s="39"/>
      <c r="B86" s="45"/>
      <c r="C86" s="312" t="s">
        <v>3058</v>
      </c>
      <c r="D86" s="39"/>
      <c r="E86" s="39"/>
      <c r="F86" s="39"/>
      <c r="G86" s="39"/>
      <c r="H86" s="45"/>
    </row>
    <row r="87" s="2" customFormat="1" ht="16.8" customHeight="1">
      <c r="A87" s="39"/>
      <c r="B87" s="45"/>
      <c r="C87" s="310" t="s">
        <v>1708</v>
      </c>
      <c r="D87" s="310" t="s">
        <v>1709</v>
      </c>
      <c r="E87" s="18" t="s">
        <v>243</v>
      </c>
      <c r="F87" s="311">
        <v>72.222999999999999</v>
      </c>
      <c r="G87" s="39"/>
      <c r="H87" s="45"/>
    </row>
    <row r="88" s="2" customFormat="1" ht="16.8" customHeight="1">
      <c r="A88" s="39"/>
      <c r="B88" s="45"/>
      <c r="C88" s="310" t="s">
        <v>674</v>
      </c>
      <c r="D88" s="310" t="s">
        <v>675</v>
      </c>
      <c r="E88" s="18" t="s">
        <v>243</v>
      </c>
      <c r="F88" s="311">
        <v>250.952</v>
      </c>
      <c r="G88" s="39"/>
      <c r="H88" s="45"/>
    </row>
    <row r="89" s="2" customFormat="1" ht="16.8" customHeight="1">
      <c r="A89" s="39"/>
      <c r="B89" s="45"/>
      <c r="C89" s="310" t="s">
        <v>1725</v>
      </c>
      <c r="D89" s="310" t="s">
        <v>1726</v>
      </c>
      <c r="E89" s="18" t="s">
        <v>243</v>
      </c>
      <c r="F89" s="311">
        <v>72.222999999999999</v>
      </c>
      <c r="G89" s="39"/>
      <c r="H89" s="45"/>
    </row>
    <row r="90" s="2" customFormat="1" ht="16.8" customHeight="1">
      <c r="A90" s="39"/>
      <c r="B90" s="45"/>
      <c r="C90" s="310" t="s">
        <v>1729</v>
      </c>
      <c r="D90" s="310" t="s">
        <v>1730</v>
      </c>
      <c r="E90" s="18" t="s">
        <v>243</v>
      </c>
      <c r="F90" s="311">
        <v>72.222999999999999</v>
      </c>
      <c r="G90" s="39"/>
      <c r="H90" s="45"/>
    </row>
    <row r="91" s="2" customFormat="1" ht="16.8" customHeight="1">
      <c r="A91" s="39"/>
      <c r="B91" s="45"/>
      <c r="C91" s="310" t="s">
        <v>1762</v>
      </c>
      <c r="D91" s="310" t="s">
        <v>1763</v>
      </c>
      <c r="E91" s="18" t="s">
        <v>243</v>
      </c>
      <c r="F91" s="311">
        <v>72.222999999999999</v>
      </c>
      <c r="G91" s="39"/>
      <c r="H91" s="45"/>
    </row>
    <row r="92" s="2" customFormat="1">
      <c r="A92" s="39"/>
      <c r="B92" s="45"/>
      <c r="C92" s="310" t="s">
        <v>1788</v>
      </c>
      <c r="D92" s="310" t="s">
        <v>1789</v>
      </c>
      <c r="E92" s="18" t="s">
        <v>243</v>
      </c>
      <c r="F92" s="311">
        <v>72.222999999999999</v>
      </c>
      <c r="G92" s="39"/>
      <c r="H92" s="45"/>
    </row>
    <row r="93" s="2" customFormat="1" ht="16.8" customHeight="1">
      <c r="A93" s="39"/>
      <c r="B93" s="45"/>
      <c r="C93" s="306" t="s">
        <v>253</v>
      </c>
      <c r="D93" s="307" t="s">
        <v>253</v>
      </c>
      <c r="E93" s="308" t="s">
        <v>1</v>
      </c>
      <c r="F93" s="309">
        <v>313.73399999999998</v>
      </c>
      <c r="G93" s="39"/>
      <c r="H93" s="45"/>
    </row>
    <row r="94" s="2" customFormat="1" ht="16.8" customHeight="1">
      <c r="A94" s="39"/>
      <c r="B94" s="45"/>
      <c r="C94" s="310" t="s">
        <v>1</v>
      </c>
      <c r="D94" s="310" t="s">
        <v>249</v>
      </c>
      <c r="E94" s="18" t="s">
        <v>1</v>
      </c>
      <c r="F94" s="311">
        <v>53.290999999999997</v>
      </c>
      <c r="G94" s="39"/>
      <c r="H94" s="45"/>
    </row>
    <row r="95" s="2" customFormat="1" ht="16.8" customHeight="1">
      <c r="A95" s="39"/>
      <c r="B95" s="45"/>
      <c r="C95" s="310" t="s">
        <v>1</v>
      </c>
      <c r="D95" s="310" t="s">
        <v>250</v>
      </c>
      <c r="E95" s="18" t="s">
        <v>1</v>
      </c>
      <c r="F95" s="311">
        <v>26.774999999999999</v>
      </c>
      <c r="G95" s="39"/>
      <c r="H95" s="45"/>
    </row>
    <row r="96" s="2" customFormat="1" ht="16.8" customHeight="1">
      <c r="A96" s="39"/>
      <c r="B96" s="45"/>
      <c r="C96" s="310" t="s">
        <v>1</v>
      </c>
      <c r="D96" s="310" t="s">
        <v>251</v>
      </c>
      <c r="E96" s="18" t="s">
        <v>1</v>
      </c>
      <c r="F96" s="311">
        <v>112.80500000000001</v>
      </c>
      <c r="G96" s="39"/>
      <c r="H96" s="45"/>
    </row>
    <row r="97" s="2" customFormat="1" ht="16.8" customHeight="1">
      <c r="A97" s="39"/>
      <c r="B97" s="45"/>
      <c r="C97" s="310" t="s">
        <v>1</v>
      </c>
      <c r="D97" s="310" t="s">
        <v>252</v>
      </c>
      <c r="E97" s="18" t="s">
        <v>1</v>
      </c>
      <c r="F97" s="311">
        <v>120.863</v>
      </c>
      <c r="G97" s="39"/>
      <c r="H97" s="45"/>
    </row>
    <row r="98" s="2" customFormat="1" ht="16.8" customHeight="1">
      <c r="A98" s="39"/>
      <c r="B98" s="45"/>
      <c r="C98" s="310" t="s">
        <v>253</v>
      </c>
      <c r="D98" s="310" t="s">
        <v>254</v>
      </c>
      <c r="E98" s="18" t="s">
        <v>1</v>
      </c>
      <c r="F98" s="311">
        <v>313.73399999999998</v>
      </c>
      <c r="G98" s="39"/>
      <c r="H98" s="45"/>
    </row>
    <row r="99" s="2" customFormat="1" ht="16.8" customHeight="1">
      <c r="A99" s="39"/>
      <c r="B99" s="45"/>
      <c r="C99" s="306" t="s">
        <v>185</v>
      </c>
      <c r="D99" s="307" t="s">
        <v>185</v>
      </c>
      <c r="E99" s="308" t="s">
        <v>1</v>
      </c>
      <c r="F99" s="309">
        <v>323.17500000000001</v>
      </c>
      <c r="G99" s="39"/>
      <c r="H99" s="45"/>
    </row>
    <row r="100" s="2" customFormat="1" ht="16.8" customHeight="1">
      <c r="A100" s="39"/>
      <c r="B100" s="45"/>
      <c r="C100" s="310" t="s">
        <v>1</v>
      </c>
      <c r="D100" s="310" t="s">
        <v>665</v>
      </c>
      <c r="E100" s="18" t="s">
        <v>1</v>
      </c>
      <c r="F100" s="311">
        <v>5.3940000000000001</v>
      </c>
      <c r="G100" s="39"/>
      <c r="H100" s="45"/>
    </row>
    <row r="101" s="2" customFormat="1" ht="16.8" customHeight="1">
      <c r="A101" s="39"/>
      <c r="B101" s="45"/>
      <c r="C101" s="310" t="s">
        <v>1</v>
      </c>
      <c r="D101" s="310" t="s">
        <v>666</v>
      </c>
      <c r="E101" s="18" t="s">
        <v>1</v>
      </c>
      <c r="F101" s="311">
        <v>16.116</v>
      </c>
      <c r="G101" s="39"/>
      <c r="H101" s="45"/>
    </row>
    <row r="102" s="2" customFormat="1" ht="16.8" customHeight="1">
      <c r="A102" s="39"/>
      <c r="B102" s="45"/>
      <c r="C102" s="310" t="s">
        <v>1</v>
      </c>
      <c r="D102" s="310" t="s">
        <v>667</v>
      </c>
      <c r="E102" s="18" t="s">
        <v>1</v>
      </c>
      <c r="F102" s="311">
        <v>10.93</v>
      </c>
      <c r="G102" s="39"/>
      <c r="H102" s="45"/>
    </row>
    <row r="103" s="2" customFormat="1" ht="16.8" customHeight="1">
      <c r="A103" s="39"/>
      <c r="B103" s="45"/>
      <c r="C103" s="310" t="s">
        <v>1</v>
      </c>
      <c r="D103" s="310" t="s">
        <v>668</v>
      </c>
      <c r="E103" s="18" t="s">
        <v>1</v>
      </c>
      <c r="F103" s="311">
        <v>36.847999999999999</v>
      </c>
      <c r="G103" s="39"/>
      <c r="H103" s="45"/>
    </row>
    <row r="104" s="2" customFormat="1" ht="16.8" customHeight="1">
      <c r="A104" s="39"/>
      <c r="B104" s="45"/>
      <c r="C104" s="310" t="s">
        <v>1</v>
      </c>
      <c r="D104" s="310" t="s">
        <v>669</v>
      </c>
      <c r="E104" s="18" t="s">
        <v>1</v>
      </c>
      <c r="F104" s="311">
        <v>15.802</v>
      </c>
      <c r="G104" s="39"/>
      <c r="H104" s="45"/>
    </row>
    <row r="105" s="2" customFormat="1" ht="16.8" customHeight="1">
      <c r="A105" s="39"/>
      <c r="B105" s="45"/>
      <c r="C105" s="310" t="s">
        <v>1</v>
      </c>
      <c r="D105" s="310" t="s">
        <v>670</v>
      </c>
      <c r="E105" s="18" t="s">
        <v>1</v>
      </c>
      <c r="F105" s="311">
        <v>15.802</v>
      </c>
      <c r="G105" s="39"/>
      <c r="H105" s="45"/>
    </row>
    <row r="106" s="2" customFormat="1" ht="16.8" customHeight="1">
      <c r="A106" s="39"/>
      <c r="B106" s="45"/>
      <c r="C106" s="310" t="s">
        <v>1</v>
      </c>
      <c r="D106" s="310" t="s">
        <v>545</v>
      </c>
      <c r="E106" s="18" t="s">
        <v>1</v>
      </c>
      <c r="F106" s="311">
        <v>4.4950000000000001</v>
      </c>
      <c r="G106" s="39"/>
      <c r="H106" s="45"/>
    </row>
    <row r="107" s="2" customFormat="1" ht="16.8" customHeight="1">
      <c r="A107" s="39"/>
      <c r="B107" s="45"/>
      <c r="C107" s="310" t="s">
        <v>1</v>
      </c>
      <c r="D107" s="310" t="s">
        <v>671</v>
      </c>
      <c r="E107" s="18" t="s">
        <v>1</v>
      </c>
      <c r="F107" s="311">
        <v>197.78800000000001</v>
      </c>
      <c r="G107" s="39"/>
      <c r="H107" s="45"/>
    </row>
    <row r="108" s="2" customFormat="1" ht="16.8" customHeight="1">
      <c r="A108" s="39"/>
      <c r="B108" s="45"/>
      <c r="C108" s="310" t="s">
        <v>1</v>
      </c>
      <c r="D108" s="310" t="s">
        <v>672</v>
      </c>
      <c r="E108" s="18" t="s">
        <v>1</v>
      </c>
      <c r="F108" s="311">
        <v>20</v>
      </c>
      <c r="G108" s="39"/>
      <c r="H108" s="45"/>
    </row>
    <row r="109" s="2" customFormat="1" ht="16.8" customHeight="1">
      <c r="A109" s="39"/>
      <c r="B109" s="45"/>
      <c r="C109" s="310" t="s">
        <v>185</v>
      </c>
      <c r="D109" s="310" t="s">
        <v>254</v>
      </c>
      <c r="E109" s="18" t="s">
        <v>1</v>
      </c>
      <c r="F109" s="311">
        <v>323.17500000000001</v>
      </c>
      <c r="G109" s="39"/>
      <c r="H109" s="45"/>
    </row>
    <row r="110" s="2" customFormat="1" ht="16.8" customHeight="1">
      <c r="A110" s="39"/>
      <c r="B110" s="45"/>
      <c r="C110" s="312" t="s">
        <v>3058</v>
      </c>
      <c r="D110" s="39"/>
      <c r="E110" s="39"/>
      <c r="F110" s="39"/>
      <c r="G110" s="39"/>
      <c r="H110" s="45"/>
    </row>
    <row r="111" s="2" customFormat="1" ht="16.8" customHeight="1">
      <c r="A111" s="39"/>
      <c r="B111" s="45"/>
      <c r="C111" s="310" t="s">
        <v>662</v>
      </c>
      <c r="D111" s="310" t="s">
        <v>663</v>
      </c>
      <c r="E111" s="18" t="s">
        <v>243</v>
      </c>
      <c r="F111" s="311">
        <v>323.17500000000001</v>
      </c>
      <c r="G111" s="39"/>
      <c r="H111" s="45"/>
    </row>
    <row r="112" s="2" customFormat="1" ht="16.8" customHeight="1">
      <c r="A112" s="39"/>
      <c r="B112" s="45"/>
      <c r="C112" s="310" t="s">
        <v>657</v>
      </c>
      <c r="D112" s="310" t="s">
        <v>658</v>
      </c>
      <c r="E112" s="18" t="s">
        <v>243</v>
      </c>
      <c r="F112" s="311">
        <v>584.79300000000001</v>
      </c>
      <c r="G112" s="39"/>
      <c r="H112" s="45"/>
    </row>
    <row r="113" s="2" customFormat="1" ht="16.8" customHeight="1">
      <c r="A113" s="39"/>
      <c r="B113" s="45"/>
      <c r="C113" s="310" t="s">
        <v>674</v>
      </c>
      <c r="D113" s="310" t="s">
        <v>675</v>
      </c>
      <c r="E113" s="18" t="s">
        <v>243</v>
      </c>
      <c r="F113" s="311">
        <v>250.952</v>
      </c>
      <c r="G113" s="39"/>
      <c r="H113" s="45"/>
    </row>
    <row r="114" s="2" customFormat="1" ht="16.8" customHeight="1">
      <c r="A114" s="39"/>
      <c r="B114" s="45"/>
      <c r="C114" s="310" t="s">
        <v>1831</v>
      </c>
      <c r="D114" s="310" t="s">
        <v>1832</v>
      </c>
      <c r="E114" s="18" t="s">
        <v>243</v>
      </c>
      <c r="F114" s="311">
        <v>753.61099999999999</v>
      </c>
      <c r="G114" s="39"/>
      <c r="H114" s="45"/>
    </row>
    <row r="115" s="2" customFormat="1" ht="16.8" customHeight="1">
      <c r="A115" s="39"/>
      <c r="B115" s="45"/>
      <c r="C115" s="306" t="s">
        <v>187</v>
      </c>
      <c r="D115" s="307" t="s">
        <v>187</v>
      </c>
      <c r="E115" s="308" t="s">
        <v>1</v>
      </c>
      <c r="F115" s="309">
        <v>120.20999999999999</v>
      </c>
      <c r="G115" s="39"/>
      <c r="H115" s="45"/>
    </row>
    <row r="116" s="2" customFormat="1" ht="16.8" customHeight="1">
      <c r="A116" s="39"/>
      <c r="B116" s="45"/>
      <c r="C116" s="310" t="s">
        <v>1</v>
      </c>
      <c r="D116" s="310" t="s">
        <v>473</v>
      </c>
      <c r="E116" s="18" t="s">
        <v>1</v>
      </c>
      <c r="F116" s="311">
        <v>0</v>
      </c>
      <c r="G116" s="39"/>
      <c r="H116" s="45"/>
    </row>
    <row r="117" s="2" customFormat="1" ht="16.8" customHeight="1">
      <c r="A117" s="39"/>
      <c r="B117" s="45"/>
      <c r="C117" s="310" t="s">
        <v>1</v>
      </c>
      <c r="D117" s="310" t="s">
        <v>1000</v>
      </c>
      <c r="E117" s="18" t="s">
        <v>1</v>
      </c>
      <c r="F117" s="311">
        <v>120.20999999999999</v>
      </c>
      <c r="G117" s="39"/>
      <c r="H117" s="45"/>
    </row>
    <row r="118" s="2" customFormat="1" ht="16.8" customHeight="1">
      <c r="A118" s="39"/>
      <c r="B118" s="45"/>
      <c r="C118" s="310" t="s">
        <v>187</v>
      </c>
      <c r="D118" s="310" t="s">
        <v>401</v>
      </c>
      <c r="E118" s="18" t="s">
        <v>1</v>
      </c>
      <c r="F118" s="311">
        <v>120.20999999999999</v>
      </c>
      <c r="G118" s="39"/>
      <c r="H118" s="45"/>
    </row>
    <row r="119" s="2" customFormat="1" ht="16.8" customHeight="1">
      <c r="A119" s="39"/>
      <c r="B119" s="45"/>
      <c r="C119" s="312" t="s">
        <v>3058</v>
      </c>
      <c r="D119" s="39"/>
      <c r="E119" s="39"/>
      <c r="F119" s="39"/>
      <c r="G119" s="39"/>
      <c r="H119" s="45"/>
    </row>
    <row r="120" s="2" customFormat="1" ht="16.8" customHeight="1">
      <c r="A120" s="39"/>
      <c r="B120" s="45"/>
      <c r="C120" s="310" t="s">
        <v>997</v>
      </c>
      <c r="D120" s="310" t="s">
        <v>998</v>
      </c>
      <c r="E120" s="18" t="s">
        <v>243</v>
      </c>
      <c r="F120" s="311">
        <v>173.31999999999999</v>
      </c>
      <c r="G120" s="39"/>
      <c r="H120" s="45"/>
    </row>
    <row r="121" s="2" customFormat="1" ht="16.8" customHeight="1">
      <c r="A121" s="39"/>
      <c r="B121" s="45"/>
      <c r="C121" s="310" t="s">
        <v>793</v>
      </c>
      <c r="D121" s="310" t="s">
        <v>794</v>
      </c>
      <c r="E121" s="18" t="s">
        <v>165</v>
      </c>
      <c r="F121" s="311">
        <v>0.42999999999999999</v>
      </c>
      <c r="G121" s="39"/>
      <c r="H121" s="45"/>
    </row>
    <row r="122" s="2" customFormat="1" ht="16.8" customHeight="1">
      <c r="A122" s="39"/>
      <c r="B122" s="45"/>
      <c r="C122" s="310" t="s">
        <v>804</v>
      </c>
      <c r="D122" s="310" t="s">
        <v>805</v>
      </c>
      <c r="E122" s="18" t="s">
        <v>243</v>
      </c>
      <c r="F122" s="311">
        <v>238.03</v>
      </c>
      <c r="G122" s="39"/>
      <c r="H122" s="45"/>
    </row>
    <row r="123" s="2" customFormat="1" ht="16.8" customHeight="1">
      <c r="A123" s="39"/>
      <c r="B123" s="45"/>
      <c r="C123" s="310" t="s">
        <v>809</v>
      </c>
      <c r="D123" s="310" t="s">
        <v>810</v>
      </c>
      <c r="E123" s="18" t="s">
        <v>243</v>
      </c>
      <c r="F123" s="311">
        <v>2020.02</v>
      </c>
      <c r="G123" s="39"/>
      <c r="H123" s="45"/>
    </row>
    <row r="124" s="2" customFormat="1" ht="16.8" customHeight="1">
      <c r="A124" s="39"/>
      <c r="B124" s="45"/>
      <c r="C124" s="310" t="s">
        <v>822</v>
      </c>
      <c r="D124" s="310" t="s">
        <v>823</v>
      </c>
      <c r="E124" s="18" t="s">
        <v>243</v>
      </c>
      <c r="F124" s="311">
        <v>238.03</v>
      </c>
      <c r="G124" s="39"/>
      <c r="H124" s="45"/>
    </row>
    <row r="125" s="2" customFormat="1" ht="16.8" customHeight="1">
      <c r="A125" s="39"/>
      <c r="B125" s="45"/>
      <c r="C125" s="310" t="s">
        <v>1047</v>
      </c>
      <c r="D125" s="310" t="s">
        <v>1048</v>
      </c>
      <c r="E125" s="18" t="s">
        <v>243</v>
      </c>
      <c r="F125" s="311">
        <v>238.03</v>
      </c>
      <c r="G125" s="39"/>
      <c r="H125" s="45"/>
    </row>
    <row r="126" s="2" customFormat="1" ht="16.8" customHeight="1">
      <c r="A126" s="39"/>
      <c r="B126" s="45"/>
      <c r="C126" s="310" t="s">
        <v>1620</v>
      </c>
      <c r="D126" s="310" t="s">
        <v>1621</v>
      </c>
      <c r="E126" s="18" t="s">
        <v>243</v>
      </c>
      <c r="F126" s="311">
        <v>129.93000000000001</v>
      </c>
      <c r="G126" s="39"/>
      <c r="H126" s="45"/>
    </row>
    <row r="127" s="2" customFormat="1" ht="16.8" customHeight="1">
      <c r="A127" s="39"/>
      <c r="B127" s="45"/>
      <c r="C127" s="310" t="s">
        <v>1648</v>
      </c>
      <c r="D127" s="310" t="s">
        <v>1649</v>
      </c>
      <c r="E127" s="18" t="s">
        <v>243</v>
      </c>
      <c r="F127" s="311">
        <v>145.19999999999999</v>
      </c>
      <c r="G127" s="39"/>
      <c r="H127" s="45"/>
    </row>
    <row r="128" s="2" customFormat="1" ht="16.8" customHeight="1">
      <c r="A128" s="39"/>
      <c r="B128" s="45"/>
      <c r="C128" s="310" t="s">
        <v>1681</v>
      </c>
      <c r="D128" s="310" t="s">
        <v>1682</v>
      </c>
      <c r="E128" s="18" t="s">
        <v>243</v>
      </c>
      <c r="F128" s="311">
        <v>193.59999999999999</v>
      </c>
      <c r="G128" s="39"/>
      <c r="H128" s="45"/>
    </row>
    <row r="129" s="2" customFormat="1" ht="16.8" customHeight="1">
      <c r="A129" s="39"/>
      <c r="B129" s="45"/>
      <c r="C129" s="310" t="s">
        <v>1694</v>
      </c>
      <c r="D129" s="310" t="s">
        <v>1695</v>
      </c>
      <c r="E129" s="18" t="s">
        <v>243</v>
      </c>
      <c r="F129" s="311">
        <v>193.59999999999999</v>
      </c>
      <c r="G129" s="39"/>
      <c r="H129" s="45"/>
    </row>
    <row r="130" s="2" customFormat="1" ht="16.8" customHeight="1">
      <c r="A130" s="39"/>
      <c r="B130" s="45"/>
      <c r="C130" s="310" t="s">
        <v>1013</v>
      </c>
      <c r="D130" s="310" t="s">
        <v>1014</v>
      </c>
      <c r="E130" s="18" t="s">
        <v>243</v>
      </c>
      <c r="F130" s="311">
        <v>126.221</v>
      </c>
      <c r="G130" s="39"/>
      <c r="H130" s="45"/>
    </row>
    <row r="131" s="2" customFormat="1" ht="16.8" customHeight="1">
      <c r="A131" s="39"/>
      <c r="B131" s="45"/>
      <c r="C131" s="310" t="s">
        <v>1018</v>
      </c>
      <c r="D131" s="310" t="s">
        <v>1019</v>
      </c>
      <c r="E131" s="18" t="s">
        <v>243</v>
      </c>
      <c r="F131" s="311">
        <v>126.221</v>
      </c>
      <c r="G131" s="39"/>
      <c r="H131" s="45"/>
    </row>
    <row r="132" s="2" customFormat="1" ht="16.8" customHeight="1">
      <c r="A132" s="39"/>
      <c r="B132" s="45"/>
      <c r="C132" s="306" t="s">
        <v>190</v>
      </c>
      <c r="D132" s="307" t="s">
        <v>190</v>
      </c>
      <c r="E132" s="308" t="s">
        <v>1</v>
      </c>
      <c r="F132" s="309">
        <v>43.390000000000001</v>
      </c>
      <c r="G132" s="39"/>
      <c r="H132" s="45"/>
    </row>
    <row r="133" s="2" customFormat="1" ht="16.8" customHeight="1">
      <c r="A133" s="39"/>
      <c r="B133" s="45"/>
      <c r="C133" s="310" t="s">
        <v>1</v>
      </c>
      <c r="D133" s="310" t="s">
        <v>1001</v>
      </c>
      <c r="E133" s="18" t="s">
        <v>1</v>
      </c>
      <c r="F133" s="311">
        <v>43.390000000000001</v>
      </c>
      <c r="G133" s="39"/>
      <c r="H133" s="45"/>
    </row>
    <row r="134" s="2" customFormat="1" ht="16.8" customHeight="1">
      <c r="A134" s="39"/>
      <c r="B134" s="45"/>
      <c r="C134" s="310" t="s">
        <v>190</v>
      </c>
      <c r="D134" s="310" t="s">
        <v>401</v>
      </c>
      <c r="E134" s="18" t="s">
        <v>1</v>
      </c>
      <c r="F134" s="311">
        <v>43.390000000000001</v>
      </c>
      <c r="G134" s="39"/>
      <c r="H134" s="45"/>
    </row>
    <row r="135" s="2" customFormat="1" ht="16.8" customHeight="1">
      <c r="A135" s="39"/>
      <c r="B135" s="45"/>
      <c r="C135" s="312" t="s">
        <v>3058</v>
      </c>
      <c r="D135" s="39"/>
      <c r="E135" s="39"/>
      <c r="F135" s="39"/>
      <c r="G135" s="39"/>
      <c r="H135" s="45"/>
    </row>
    <row r="136" s="2" customFormat="1" ht="16.8" customHeight="1">
      <c r="A136" s="39"/>
      <c r="B136" s="45"/>
      <c r="C136" s="310" t="s">
        <v>997</v>
      </c>
      <c r="D136" s="310" t="s">
        <v>998</v>
      </c>
      <c r="E136" s="18" t="s">
        <v>243</v>
      </c>
      <c r="F136" s="311">
        <v>173.31999999999999</v>
      </c>
      <c r="G136" s="39"/>
      <c r="H136" s="45"/>
    </row>
    <row r="137" s="2" customFormat="1" ht="16.8" customHeight="1">
      <c r="A137" s="39"/>
      <c r="B137" s="45"/>
      <c r="C137" s="310" t="s">
        <v>793</v>
      </c>
      <c r="D137" s="310" t="s">
        <v>794</v>
      </c>
      <c r="E137" s="18" t="s">
        <v>165</v>
      </c>
      <c r="F137" s="311">
        <v>0.42999999999999999</v>
      </c>
      <c r="G137" s="39"/>
      <c r="H137" s="45"/>
    </row>
    <row r="138" s="2" customFormat="1" ht="16.8" customHeight="1">
      <c r="A138" s="39"/>
      <c r="B138" s="45"/>
      <c r="C138" s="310" t="s">
        <v>804</v>
      </c>
      <c r="D138" s="310" t="s">
        <v>805</v>
      </c>
      <c r="E138" s="18" t="s">
        <v>243</v>
      </c>
      <c r="F138" s="311">
        <v>238.03</v>
      </c>
      <c r="G138" s="39"/>
      <c r="H138" s="45"/>
    </row>
    <row r="139" s="2" customFormat="1" ht="16.8" customHeight="1">
      <c r="A139" s="39"/>
      <c r="B139" s="45"/>
      <c r="C139" s="310" t="s">
        <v>809</v>
      </c>
      <c r="D139" s="310" t="s">
        <v>810</v>
      </c>
      <c r="E139" s="18" t="s">
        <v>243</v>
      </c>
      <c r="F139" s="311">
        <v>2020.02</v>
      </c>
      <c r="G139" s="39"/>
      <c r="H139" s="45"/>
    </row>
    <row r="140" s="2" customFormat="1" ht="16.8" customHeight="1">
      <c r="A140" s="39"/>
      <c r="B140" s="45"/>
      <c r="C140" s="310" t="s">
        <v>822</v>
      </c>
      <c r="D140" s="310" t="s">
        <v>823</v>
      </c>
      <c r="E140" s="18" t="s">
        <v>243</v>
      </c>
      <c r="F140" s="311">
        <v>238.03</v>
      </c>
      <c r="G140" s="39"/>
      <c r="H140" s="45"/>
    </row>
    <row r="141" s="2" customFormat="1" ht="16.8" customHeight="1">
      <c r="A141" s="39"/>
      <c r="B141" s="45"/>
      <c r="C141" s="310" t="s">
        <v>1047</v>
      </c>
      <c r="D141" s="310" t="s">
        <v>1048</v>
      </c>
      <c r="E141" s="18" t="s">
        <v>243</v>
      </c>
      <c r="F141" s="311">
        <v>238.03</v>
      </c>
      <c r="G141" s="39"/>
      <c r="H141" s="45"/>
    </row>
    <row r="142" s="2" customFormat="1" ht="16.8" customHeight="1">
      <c r="A142" s="39"/>
      <c r="B142" s="45"/>
      <c r="C142" s="310" t="s">
        <v>1681</v>
      </c>
      <c r="D142" s="310" t="s">
        <v>1682</v>
      </c>
      <c r="E142" s="18" t="s">
        <v>243</v>
      </c>
      <c r="F142" s="311">
        <v>193.59999999999999</v>
      </c>
      <c r="G142" s="39"/>
      <c r="H142" s="45"/>
    </row>
    <row r="143" s="2" customFormat="1" ht="16.8" customHeight="1">
      <c r="A143" s="39"/>
      <c r="B143" s="45"/>
      <c r="C143" s="310" t="s">
        <v>1694</v>
      </c>
      <c r="D143" s="310" t="s">
        <v>1695</v>
      </c>
      <c r="E143" s="18" t="s">
        <v>243</v>
      </c>
      <c r="F143" s="311">
        <v>193.59999999999999</v>
      </c>
      <c r="G143" s="39"/>
      <c r="H143" s="45"/>
    </row>
    <row r="144" s="2" customFormat="1" ht="16.8" customHeight="1">
      <c r="A144" s="39"/>
      <c r="B144" s="45"/>
      <c r="C144" s="310" t="s">
        <v>1004</v>
      </c>
      <c r="D144" s="310" t="s">
        <v>1005</v>
      </c>
      <c r="E144" s="18" t="s">
        <v>243</v>
      </c>
      <c r="F144" s="311">
        <v>55.765999999999998</v>
      </c>
      <c r="G144" s="39"/>
      <c r="H144" s="45"/>
    </row>
    <row r="145" s="2" customFormat="1" ht="16.8" customHeight="1">
      <c r="A145" s="39"/>
      <c r="B145" s="45"/>
      <c r="C145" s="310" t="s">
        <v>1009</v>
      </c>
      <c r="D145" s="310" t="s">
        <v>1010</v>
      </c>
      <c r="E145" s="18" t="s">
        <v>243</v>
      </c>
      <c r="F145" s="311">
        <v>55.765999999999998</v>
      </c>
      <c r="G145" s="39"/>
      <c r="H145" s="45"/>
    </row>
    <row r="146" s="2" customFormat="1" ht="16.8" customHeight="1">
      <c r="A146" s="39"/>
      <c r="B146" s="45"/>
      <c r="C146" s="306" t="s">
        <v>192</v>
      </c>
      <c r="D146" s="307" t="s">
        <v>192</v>
      </c>
      <c r="E146" s="308" t="s">
        <v>1</v>
      </c>
      <c r="F146" s="309">
        <v>9.7200000000000006</v>
      </c>
      <c r="G146" s="39"/>
      <c r="H146" s="45"/>
    </row>
    <row r="147" s="2" customFormat="1" ht="16.8" customHeight="1">
      <c r="A147" s="39"/>
      <c r="B147" s="45"/>
      <c r="C147" s="310" t="s">
        <v>1</v>
      </c>
      <c r="D147" s="310" t="s">
        <v>1002</v>
      </c>
      <c r="E147" s="18" t="s">
        <v>1</v>
      </c>
      <c r="F147" s="311">
        <v>9.7200000000000006</v>
      </c>
      <c r="G147" s="39"/>
      <c r="H147" s="45"/>
    </row>
    <row r="148" s="2" customFormat="1" ht="16.8" customHeight="1">
      <c r="A148" s="39"/>
      <c r="B148" s="45"/>
      <c r="C148" s="310" t="s">
        <v>192</v>
      </c>
      <c r="D148" s="310" t="s">
        <v>401</v>
      </c>
      <c r="E148" s="18" t="s">
        <v>1</v>
      </c>
      <c r="F148" s="311">
        <v>9.7200000000000006</v>
      </c>
      <c r="G148" s="39"/>
      <c r="H148" s="45"/>
    </row>
    <row r="149" s="2" customFormat="1" ht="16.8" customHeight="1">
      <c r="A149" s="39"/>
      <c r="B149" s="45"/>
      <c r="C149" s="312" t="s">
        <v>3058</v>
      </c>
      <c r="D149" s="39"/>
      <c r="E149" s="39"/>
      <c r="F149" s="39"/>
      <c r="G149" s="39"/>
      <c r="H149" s="45"/>
    </row>
    <row r="150" s="2" customFormat="1" ht="16.8" customHeight="1">
      <c r="A150" s="39"/>
      <c r="B150" s="45"/>
      <c r="C150" s="310" t="s">
        <v>997</v>
      </c>
      <c r="D150" s="310" t="s">
        <v>998</v>
      </c>
      <c r="E150" s="18" t="s">
        <v>243</v>
      </c>
      <c r="F150" s="311">
        <v>173.31999999999999</v>
      </c>
      <c r="G150" s="39"/>
      <c r="H150" s="45"/>
    </row>
    <row r="151" s="2" customFormat="1" ht="16.8" customHeight="1">
      <c r="A151" s="39"/>
      <c r="B151" s="45"/>
      <c r="C151" s="310" t="s">
        <v>804</v>
      </c>
      <c r="D151" s="310" t="s">
        <v>805</v>
      </c>
      <c r="E151" s="18" t="s">
        <v>243</v>
      </c>
      <c r="F151" s="311">
        <v>238.03</v>
      </c>
      <c r="G151" s="39"/>
      <c r="H151" s="45"/>
    </row>
    <row r="152" s="2" customFormat="1" ht="16.8" customHeight="1">
      <c r="A152" s="39"/>
      <c r="B152" s="45"/>
      <c r="C152" s="310" t="s">
        <v>809</v>
      </c>
      <c r="D152" s="310" t="s">
        <v>810</v>
      </c>
      <c r="E152" s="18" t="s">
        <v>243</v>
      </c>
      <c r="F152" s="311">
        <v>2020.02</v>
      </c>
      <c r="G152" s="39"/>
      <c r="H152" s="45"/>
    </row>
    <row r="153" s="2" customFormat="1" ht="16.8" customHeight="1">
      <c r="A153" s="39"/>
      <c r="B153" s="45"/>
      <c r="C153" s="310" t="s">
        <v>822</v>
      </c>
      <c r="D153" s="310" t="s">
        <v>823</v>
      </c>
      <c r="E153" s="18" t="s">
        <v>243</v>
      </c>
      <c r="F153" s="311">
        <v>238.03</v>
      </c>
      <c r="G153" s="39"/>
      <c r="H153" s="45"/>
    </row>
    <row r="154" s="2" customFormat="1" ht="16.8" customHeight="1">
      <c r="A154" s="39"/>
      <c r="B154" s="45"/>
      <c r="C154" s="310" t="s">
        <v>1047</v>
      </c>
      <c r="D154" s="310" t="s">
        <v>1048</v>
      </c>
      <c r="E154" s="18" t="s">
        <v>243</v>
      </c>
      <c r="F154" s="311">
        <v>238.03</v>
      </c>
      <c r="G154" s="39"/>
      <c r="H154" s="45"/>
    </row>
    <row r="155" s="2" customFormat="1" ht="16.8" customHeight="1">
      <c r="A155" s="39"/>
      <c r="B155" s="45"/>
      <c r="C155" s="310" t="s">
        <v>1597</v>
      </c>
      <c r="D155" s="310" t="s">
        <v>1598</v>
      </c>
      <c r="E155" s="18" t="s">
        <v>243</v>
      </c>
      <c r="F155" s="311">
        <v>18.719999999999999</v>
      </c>
      <c r="G155" s="39"/>
      <c r="H155" s="45"/>
    </row>
    <row r="156" s="2" customFormat="1" ht="16.8" customHeight="1">
      <c r="A156" s="39"/>
      <c r="B156" s="45"/>
      <c r="C156" s="310" t="s">
        <v>1602</v>
      </c>
      <c r="D156" s="310" t="s">
        <v>1603</v>
      </c>
      <c r="E156" s="18" t="s">
        <v>243</v>
      </c>
      <c r="F156" s="311">
        <v>18.719999999999999</v>
      </c>
      <c r="G156" s="39"/>
      <c r="H156" s="45"/>
    </row>
    <row r="157" s="2" customFormat="1">
      <c r="A157" s="39"/>
      <c r="B157" s="45"/>
      <c r="C157" s="310" t="s">
        <v>1606</v>
      </c>
      <c r="D157" s="310" t="s">
        <v>1607</v>
      </c>
      <c r="E157" s="18" t="s">
        <v>243</v>
      </c>
      <c r="F157" s="311">
        <v>18.719999999999999</v>
      </c>
      <c r="G157" s="39"/>
      <c r="H157" s="45"/>
    </row>
    <row r="158" s="2" customFormat="1" ht="16.8" customHeight="1">
      <c r="A158" s="39"/>
      <c r="B158" s="45"/>
      <c r="C158" s="310" t="s">
        <v>1620</v>
      </c>
      <c r="D158" s="310" t="s">
        <v>1621</v>
      </c>
      <c r="E158" s="18" t="s">
        <v>243</v>
      </c>
      <c r="F158" s="311">
        <v>129.93000000000001</v>
      </c>
      <c r="G158" s="39"/>
      <c r="H158" s="45"/>
    </row>
    <row r="159" s="2" customFormat="1" ht="16.8" customHeight="1">
      <c r="A159" s="39"/>
      <c r="B159" s="45"/>
      <c r="C159" s="310" t="s">
        <v>1004</v>
      </c>
      <c r="D159" s="310" t="s">
        <v>1005</v>
      </c>
      <c r="E159" s="18" t="s">
        <v>243</v>
      </c>
      <c r="F159" s="311">
        <v>55.765999999999998</v>
      </c>
      <c r="G159" s="39"/>
      <c r="H159" s="45"/>
    </row>
    <row r="160" s="2" customFormat="1" ht="16.8" customHeight="1">
      <c r="A160" s="39"/>
      <c r="B160" s="45"/>
      <c r="C160" s="310" t="s">
        <v>1009</v>
      </c>
      <c r="D160" s="310" t="s">
        <v>1010</v>
      </c>
      <c r="E160" s="18" t="s">
        <v>243</v>
      </c>
      <c r="F160" s="311">
        <v>55.765999999999998</v>
      </c>
      <c r="G160" s="39"/>
      <c r="H160" s="45"/>
    </row>
    <row r="161" s="2" customFormat="1" ht="16.8" customHeight="1">
      <c r="A161" s="39"/>
      <c r="B161" s="45"/>
      <c r="C161" s="306" t="s">
        <v>194</v>
      </c>
      <c r="D161" s="307" t="s">
        <v>194</v>
      </c>
      <c r="E161" s="308" t="s">
        <v>1</v>
      </c>
      <c r="F161" s="309">
        <v>30.719999999999999</v>
      </c>
      <c r="G161" s="39"/>
      <c r="H161" s="45"/>
    </row>
    <row r="162" s="2" customFormat="1" ht="16.8" customHeight="1">
      <c r="A162" s="39"/>
      <c r="B162" s="45"/>
      <c r="C162" s="310" t="s">
        <v>194</v>
      </c>
      <c r="D162" s="310" t="s">
        <v>1051</v>
      </c>
      <c r="E162" s="18" t="s">
        <v>1</v>
      </c>
      <c r="F162" s="311">
        <v>30.719999999999999</v>
      </c>
      <c r="G162" s="39"/>
      <c r="H162" s="45"/>
    </row>
    <row r="163" s="2" customFormat="1" ht="16.8" customHeight="1">
      <c r="A163" s="39"/>
      <c r="B163" s="45"/>
      <c r="C163" s="312" t="s">
        <v>3058</v>
      </c>
      <c r="D163" s="39"/>
      <c r="E163" s="39"/>
      <c r="F163" s="39"/>
      <c r="G163" s="39"/>
      <c r="H163" s="45"/>
    </row>
    <row r="164" s="2" customFormat="1" ht="16.8" customHeight="1">
      <c r="A164" s="39"/>
      <c r="B164" s="45"/>
      <c r="C164" s="310" t="s">
        <v>1047</v>
      </c>
      <c r="D164" s="310" t="s">
        <v>1048</v>
      </c>
      <c r="E164" s="18" t="s">
        <v>243</v>
      </c>
      <c r="F164" s="311">
        <v>238.03</v>
      </c>
      <c r="G164" s="39"/>
      <c r="H164" s="45"/>
    </row>
    <row r="165" s="2" customFormat="1" ht="16.8" customHeight="1">
      <c r="A165" s="39"/>
      <c r="B165" s="45"/>
      <c r="C165" s="310" t="s">
        <v>804</v>
      </c>
      <c r="D165" s="310" t="s">
        <v>805</v>
      </c>
      <c r="E165" s="18" t="s">
        <v>243</v>
      </c>
      <c r="F165" s="311">
        <v>238.03</v>
      </c>
      <c r="G165" s="39"/>
      <c r="H165" s="45"/>
    </row>
    <row r="166" s="2" customFormat="1" ht="16.8" customHeight="1">
      <c r="A166" s="39"/>
      <c r="B166" s="45"/>
      <c r="C166" s="310" t="s">
        <v>809</v>
      </c>
      <c r="D166" s="310" t="s">
        <v>810</v>
      </c>
      <c r="E166" s="18" t="s">
        <v>243</v>
      </c>
      <c r="F166" s="311">
        <v>2020.02</v>
      </c>
      <c r="G166" s="39"/>
      <c r="H166" s="45"/>
    </row>
    <row r="167" s="2" customFormat="1" ht="16.8" customHeight="1">
      <c r="A167" s="39"/>
      <c r="B167" s="45"/>
      <c r="C167" s="310" t="s">
        <v>822</v>
      </c>
      <c r="D167" s="310" t="s">
        <v>823</v>
      </c>
      <c r="E167" s="18" t="s">
        <v>243</v>
      </c>
      <c r="F167" s="311">
        <v>238.03</v>
      </c>
      <c r="G167" s="39"/>
      <c r="H167" s="45"/>
    </row>
    <row r="168" s="2" customFormat="1" ht="16.8" customHeight="1">
      <c r="A168" s="39"/>
      <c r="B168" s="45"/>
      <c r="C168" s="310" t="s">
        <v>987</v>
      </c>
      <c r="D168" s="310" t="s">
        <v>988</v>
      </c>
      <c r="E168" s="18" t="s">
        <v>243</v>
      </c>
      <c r="F168" s="311">
        <v>64.709999999999994</v>
      </c>
      <c r="G168" s="39"/>
      <c r="H168" s="45"/>
    </row>
    <row r="169" s="2" customFormat="1" ht="16.8" customHeight="1">
      <c r="A169" s="39"/>
      <c r="B169" s="45"/>
      <c r="C169" s="310" t="s">
        <v>1643</v>
      </c>
      <c r="D169" s="310" t="s">
        <v>1644</v>
      </c>
      <c r="E169" s="18" t="s">
        <v>243</v>
      </c>
      <c r="F169" s="311">
        <v>55.710000000000001</v>
      </c>
      <c r="G169" s="39"/>
      <c r="H169" s="45"/>
    </row>
    <row r="170" s="2" customFormat="1" ht="16.8" customHeight="1">
      <c r="A170" s="39"/>
      <c r="B170" s="45"/>
      <c r="C170" s="310" t="s">
        <v>1653</v>
      </c>
      <c r="D170" s="310" t="s">
        <v>1654</v>
      </c>
      <c r="E170" s="18" t="s">
        <v>243</v>
      </c>
      <c r="F170" s="311">
        <v>55.710000000000001</v>
      </c>
      <c r="G170" s="39"/>
      <c r="H170" s="45"/>
    </row>
    <row r="171" s="2" customFormat="1" ht="16.8" customHeight="1">
      <c r="A171" s="39"/>
      <c r="B171" s="45"/>
      <c r="C171" s="306" t="s">
        <v>196</v>
      </c>
      <c r="D171" s="307" t="s">
        <v>196</v>
      </c>
      <c r="E171" s="308" t="s">
        <v>1</v>
      </c>
      <c r="F171" s="309">
        <v>9</v>
      </c>
      <c r="G171" s="39"/>
      <c r="H171" s="45"/>
    </row>
    <row r="172" s="2" customFormat="1" ht="16.8" customHeight="1">
      <c r="A172" s="39"/>
      <c r="B172" s="45"/>
      <c r="C172" s="310" t="s">
        <v>196</v>
      </c>
      <c r="D172" s="310" t="s">
        <v>1052</v>
      </c>
      <c r="E172" s="18" t="s">
        <v>1</v>
      </c>
      <c r="F172" s="311">
        <v>9</v>
      </c>
      <c r="G172" s="39"/>
      <c r="H172" s="45"/>
    </row>
    <row r="173" s="2" customFormat="1" ht="16.8" customHeight="1">
      <c r="A173" s="39"/>
      <c r="B173" s="45"/>
      <c r="C173" s="312" t="s">
        <v>3058</v>
      </c>
      <c r="D173" s="39"/>
      <c r="E173" s="39"/>
      <c r="F173" s="39"/>
      <c r="G173" s="39"/>
      <c r="H173" s="45"/>
    </row>
    <row r="174" s="2" customFormat="1" ht="16.8" customHeight="1">
      <c r="A174" s="39"/>
      <c r="B174" s="45"/>
      <c r="C174" s="310" t="s">
        <v>1047</v>
      </c>
      <c r="D174" s="310" t="s">
        <v>1048</v>
      </c>
      <c r="E174" s="18" t="s">
        <v>243</v>
      </c>
      <c r="F174" s="311">
        <v>238.03</v>
      </c>
      <c r="G174" s="39"/>
      <c r="H174" s="45"/>
    </row>
    <row r="175" s="2" customFormat="1" ht="16.8" customHeight="1">
      <c r="A175" s="39"/>
      <c r="B175" s="45"/>
      <c r="C175" s="310" t="s">
        <v>804</v>
      </c>
      <c r="D175" s="310" t="s">
        <v>805</v>
      </c>
      <c r="E175" s="18" t="s">
        <v>243</v>
      </c>
      <c r="F175" s="311">
        <v>238.03</v>
      </c>
      <c r="G175" s="39"/>
      <c r="H175" s="45"/>
    </row>
    <row r="176" s="2" customFormat="1" ht="16.8" customHeight="1">
      <c r="A176" s="39"/>
      <c r="B176" s="45"/>
      <c r="C176" s="310" t="s">
        <v>809</v>
      </c>
      <c r="D176" s="310" t="s">
        <v>810</v>
      </c>
      <c r="E176" s="18" t="s">
        <v>243</v>
      </c>
      <c r="F176" s="311">
        <v>2020.02</v>
      </c>
      <c r="G176" s="39"/>
      <c r="H176" s="45"/>
    </row>
    <row r="177" s="2" customFormat="1" ht="16.8" customHeight="1">
      <c r="A177" s="39"/>
      <c r="B177" s="45"/>
      <c r="C177" s="310" t="s">
        <v>822</v>
      </c>
      <c r="D177" s="310" t="s">
        <v>823</v>
      </c>
      <c r="E177" s="18" t="s">
        <v>243</v>
      </c>
      <c r="F177" s="311">
        <v>238.03</v>
      </c>
      <c r="G177" s="39"/>
      <c r="H177" s="45"/>
    </row>
    <row r="178" s="2" customFormat="1" ht="16.8" customHeight="1">
      <c r="A178" s="39"/>
      <c r="B178" s="45"/>
      <c r="C178" s="310" t="s">
        <v>987</v>
      </c>
      <c r="D178" s="310" t="s">
        <v>988</v>
      </c>
      <c r="E178" s="18" t="s">
        <v>243</v>
      </c>
      <c r="F178" s="311">
        <v>64.709999999999994</v>
      </c>
      <c r="G178" s="39"/>
      <c r="H178" s="45"/>
    </row>
    <row r="179" s="2" customFormat="1" ht="16.8" customHeight="1">
      <c r="A179" s="39"/>
      <c r="B179" s="45"/>
      <c r="C179" s="310" t="s">
        <v>1597</v>
      </c>
      <c r="D179" s="310" t="s">
        <v>1598</v>
      </c>
      <c r="E179" s="18" t="s">
        <v>243</v>
      </c>
      <c r="F179" s="311">
        <v>18.719999999999999</v>
      </c>
      <c r="G179" s="39"/>
      <c r="H179" s="45"/>
    </row>
    <row r="180" s="2" customFormat="1" ht="16.8" customHeight="1">
      <c r="A180" s="39"/>
      <c r="B180" s="45"/>
      <c r="C180" s="310" t="s">
        <v>1602</v>
      </c>
      <c r="D180" s="310" t="s">
        <v>1603</v>
      </c>
      <c r="E180" s="18" t="s">
        <v>243</v>
      </c>
      <c r="F180" s="311">
        <v>18.719999999999999</v>
      </c>
      <c r="G180" s="39"/>
      <c r="H180" s="45"/>
    </row>
    <row r="181" s="2" customFormat="1">
      <c r="A181" s="39"/>
      <c r="B181" s="45"/>
      <c r="C181" s="310" t="s">
        <v>1606</v>
      </c>
      <c r="D181" s="310" t="s">
        <v>1607</v>
      </c>
      <c r="E181" s="18" t="s">
        <v>243</v>
      </c>
      <c r="F181" s="311">
        <v>18.719999999999999</v>
      </c>
      <c r="G181" s="39"/>
      <c r="H181" s="45"/>
    </row>
    <row r="182" s="2" customFormat="1" ht="16.8" customHeight="1">
      <c r="A182" s="39"/>
      <c r="B182" s="45"/>
      <c r="C182" s="306" t="s">
        <v>197</v>
      </c>
      <c r="D182" s="307" t="s">
        <v>197</v>
      </c>
      <c r="E182" s="308" t="s">
        <v>1</v>
      </c>
      <c r="F182" s="309">
        <v>24.989999999999998</v>
      </c>
      <c r="G182" s="39"/>
      <c r="H182" s="45"/>
    </row>
    <row r="183" s="2" customFormat="1" ht="16.8" customHeight="1">
      <c r="A183" s="39"/>
      <c r="B183" s="45"/>
      <c r="C183" s="310" t="s">
        <v>197</v>
      </c>
      <c r="D183" s="310" t="s">
        <v>1053</v>
      </c>
      <c r="E183" s="18" t="s">
        <v>1</v>
      </c>
      <c r="F183" s="311">
        <v>24.989999999999998</v>
      </c>
      <c r="G183" s="39"/>
      <c r="H183" s="45"/>
    </row>
    <row r="184" s="2" customFormat="1" ht="16.8" customHeight="1">
      <c r="A184" s="39"/>
      <c r="B184" s="45"/>
      <c r="C184" s="312" t="s">
        <v>3058</v>
      </c>
      <c r="D184" s="39"/>
      <c r="E184" s="39"/>
      <c r="F184" s="39"/>
      <c r="G184" s="39"/>
      <c r="H184" s="45"/>
    </row>
    <row r="185" s="2" customFormat="1" ht="16.8" customHeight="1">
      <c r="A185" s="39"/>
      <c r="B185" s="45"/>
      <c r="C185" s="310" t="s">
        <v>1047</v>
      </c>
      <c r="D185" s="310" t="s">
        <v>1048</v>
      </c>
      <c r="E185" s="18" t="s">
        <v>243</v>
      </c>
      <c r="F185" s="311">
        <v>238.03</v>
      </c>
      <c r="G185" s="39"/>
      <c r="H185" s="45"/>
    </row>
    <row r="186" s="2" customFormat="1" ht="16.8" customHeight="1">
      <c r="A186" s="39"/>
      <c r="B186" s="45"/>
      <c r="C186" s="310" t="s">
        <v>804</v>
      </c>
      <c r="D186" s="310" t="s">
        <v>805</v>
      </c>
      <c r="E186" s="18" t="s">
        <v>243</v>
      </c>
      <c r="F186" s="311">
        <v>238.03</v>
      </c>
      <c r="G186" s="39"/>
      <c r="H186" s="45"/>
    </row>
    <row r="187" s="2" customFormat="1" ht="16.8" customHeight="1">
      <c r="A187" s="39"/>
      <c r="B187" s="45"/>
      <c r="C187" s="310" t="s">
        <v>809</v>
      </c>
      <c r="D187" s="310" t="s">
        <v>810</v>
      </c>
      <c r="E187" s="18" t="s">
        <v>243</v>
      </c>
      <c r="F187" s="311">
        <v>2020.02</v>
      </c>
      <c r="G187" s="39"/>
      <c r="H187" s="45"/>
    </row>
    <row r="188" s="2" customFormat="1" ht="16.8" customHeight="1">
      <c r="A188" s="39"/>
      <c r="B188" s="45"/>
      <c r="C188" s="310" t="s">
        <v>822</v>
      </c>
      <c r="D188" s="310" t="s">
        <v>823</v>
      </c>
      <c r="E188" s="18" t="s">
        <v>243</v>
      </c>
      <c r="F188" s="311">
        <v>238.03</v>
      </c>
      <c r="G188" s="39"/>
      <c r="H188" s="45"/>
    </row>
    <row r="189" s="2" customFormat="1" ht="16.8" customHeight="1">
      <c r="A189" s="39"/>
      <c r="B189" s="45"/>
      <c r="C189" s="310" t="s">
        <v>987</v>
      </c>
      <c r="D189" s="310" t="s">
        <v>988</v>
      </c>
      <c r="E189" s="18" t="s">
        <v>243</v>
      </c>
      <c r="F189" s="311">
        <v>64.709999999999994</v>
      </c>
      <c r="G189" s="39"/>
      <c r="H189" s="45"/>
    </row>
    <row r="190" s="2" customFormat="1" ht="16.8" customHeight="1">
      <c r="A190" s="39"/>
      <c r="B190" s="45"/>
      <c r="C190" s="310" t="s">
        <v>1643</v>
      </c>
      <c r="D190" s="310" t="s">
        <v>1644</v>
      </c>
      <c r="E190" s="18" t="s">
        <v>243</v>
      </c>
      <c r="F190" s="311">
        <v>55.710000000000001</v>
      </c>
      <c r="G190" s="39"/>
      <c r="H190" s="45"/>
    </row>
    <row r="191" s="2" customFormat="1" ht="16.8" customHeight="1">
      <c r="A191" s="39"/>
      <c r="B191" s="45"/>
      <c r="C191" s="310" t="s">
        <v>1648</v>
      </c>
      <c r="D191" s="310" t="s">
        <v>1649</v>
      </c>
      <c r="E191" s="18" t="s">
        <v>243</v>
      </c>
      <c r="F191" s="311">
        <v>145.19999999999999</v>
      </c>
      <c r="G191" s="39"/>
      <c r="H191" s="45"/>
    </row>
    <row r="192" s="2" customFormat="1" ht="16.8" customHeight="1">
      <c r="A192" s="39"/>
      <c r="B192" s="45"/>
      <c r="C192" s="310" t="s">
        <v>1653</v>
      </c>
      <c r="D192" s="310" t="s">
        <v>1654</v>
      </c>
      <c r="E192" s="18" t="s">
        <v>243</v>
      </c>
      <c r="F192" s="311">
        <v>55.710000000000001</v>
      </c>
      <c r="G192" s="39"/>
      <c r="H192" s="45"/>
    </row>
    <row r="193" s="2" customFormat="1" ht="16.8" customHeight="1">
      <c r="A193" s="39"/>
      <c r="B193" s="45"/>
      <c r="C193" s="306" t="s">
        <v>199</v>
      </c>
      <c r="D193" s="307" t="s">
        <v>199</v>
      </c>
      <c r="E193" s="308" t="s">
        <v>1</v>
      </c>
      <c r="F193" s="309">
        <v>55.939999999999998</v>
      </c>
      <c r="G193" s="39"/>
      <c r="H193" s="45"/>
    </row>
    <row r="194" s="2" customFormat="1" ht="16.8" customHeight="1">
      <c r="A194" s="39"/>
      <c r="B194" s="45"/>
      <c r="C194" s="310" t="s">
        <v>1</v>
      </c>
      <c r="D194" s="310" t="s">
        <v>1413</v>
      </c>
      <c r="E194" s="18" t="s">
        <v>1</v>
      </c>
      <c r="F194" s="311">
        <v>0</v>
      </c>
      <c r="G194" s="39"/>
      <c r="H194" s="45"/>
    </row>
    <row r="195" s="2" customFormat="1" ht="16.8" customHeight="1">
      <c r="A195" s="39"/>
      <c r="B195" s="45"/>
      <c r="C195" s="310" t="s">
        <v>199</v>
      </c>
      <c r="D195" s="310" t="s">
        <v>1414</v>
      </c>
      <c r="E195" s="18" t="s">
        <v>1</v>
      </c>
      <c r="F195" s="311">
        <v>55.939999999999998</v>
      </c>
      <c r="G195" s="39"/>
      <c r="H195" s="45"/>
    </row>
    <row r="196" s="2" customFormat="1" ht="16.8" customHeight="1">
      <c r="A196" s="39"/>
      <c r="B196" s="45"/>
      <c r="C196" s="312" t="s">
        <v>3058</v>
      </c>
      <c r="D196" s="39"/>
      <c r="E196" s="39"/>
      <c r="F196" s="39"/>
      <c r="G196" s="39"/>
      <c r="H196" s="45"/>
    </row>
    <row r="197" s="2" customFormat="1" ht="16.8" customHeight="1">
      <c r="A197" s="39"/>
      <c r="B197" s="45"/>
      <c r="C197" s="310" t="s">
        <v>1410</v>
      </c>
      <c r="D197" s="310" t="s">
        <v>1411</v>
      </c>
      <c r="E197" s="18" t="s">
        <v>243</v>
      </c>
      <c r="F197" s="311">
        <v>55.939999999999998</v>
      </c>
      <c r="G197" s="39"/>
      <c r="H197" s="45"/>
    </row>
    <row r="198" s="2" customFormat="1" ht="16.8" customHeight="1">
      <c r="A198" s="39"/>
      <c r="B198" s="45"/>
      <c r="C198" s="310" t="s">
        <v>1421</v>
      </c>
      <c r="D198" s="310" t="s">
        <v>1422</v>
      </c>
      <c r="E198" s="18" t="s">
        <v>349</v>
      </c>
      <c r="F198" s="311">
        <v>195.78999999999999</v>
      </c>
      <c r="G198" s="39"/>
      <c r="H198" s="45"/>
    </row>
    <row r="199" s="2" customFormat="1" ht="16.8" customHeight="1">
      <c r="A199" s="39"/>
      <c r="B199" s="45"/>
      <c r="C199" s="310" t="s">
        <v>1807</v>
      </c>
      <c r="D199" s="310" t="s">
        <v>1808</v>
      </c>
      <c r="E199" s="18" t="s">
        <v>243</v>
      </c>
      <c r="F199" s="311">
        <v>111.88</v>
      </c>
      <c r="G199" s="39"/>
      <c r="H199" s="45"/>
    </row>
    <row r="200" s="2" customFormat="1" ht="16.8" customHeight="1">
      <c r="A200" s="39"/>
      <c r="B200" s="45"/>
      <c r="C200" s="310" t="s">
        <v>1812</v>
      </c>
      <c r="D200" s="310" t="s">
        <v>1813</v>
      </c>
      <c r="E200" s="18" t="s">
        <v>243</v>
      </c>
      <c r="F200" s="311">
        <v>55.939999999999998</v>
      </c>
      <c r="G200" s="39"/>
      <c r="H200" s="45"/>
    </row>
    <row r="201" s="2" customFormat="1" ht="16.8" customHeight="1">
      <c r="A201" s="39"/>
      <c r="B201" s="45"/>
      <c r="C201" s="310" t="s">
        <v>1137</v>
      </c>
      <c r="D201" s="310" t="s">
        <v>1138</v>
      </c>
      <c r="E201" s="18" t="s">
        <v>156</v>
      </c>
      <c r="F201" s="311">
        <v>0.51700000000000002</v>
      </c>
      <c r="G201" s="39"/>
      <c r="H201" s="45"/>
    </row>
    <row r="202" s="2" customFormat="1" ht="16.8" customHeight="1">
      <c r="A202" s="39"/>
      <c r="B202" s="45"/>
      <c r="C202" s="306" t="s">
        <v>282</v>
      </c>
      <c r="D202" s="307" t="s">
        <v>282</v>
      </c>
      <c r="E202" s="308" t="s">
        <v>1</v>
      </c>
      <c r="F202" s="309">
        <v>19.834</v>
      </c>
      <c r="G202" s="39"/>
      <c r="H202" s="45"/>
    </row>
    <row r="203" s="2" customFormat="1" ht="16.8" customHeight="1">
      <c r="A203" s="39"/>
      <c r="B203" s="45"/>
      <c r="C203" s="310" t="s">
        <v>1</v>
      </c>
      <c r="D203" s="310" t="s">
        <v>263</v>
      </c>
      <c r="E203" s="18" t="s">
        <v>1</v>
      </c>
      <c r="F203" s="311">
        <v>3.3100000000000001</v>
      </c>
      <c r="G203" s="39"/>
      <c r="H203" s="45"/>
    </row>
    <row r="204" s="2" customFormat="1" ht="16.8" customHeight="1">
      <c r="A204" s="39"/>
      <c r="B204" s="45"/>
      <c r="C204" s="310" t="s">
        <v>1</v>
      </c>
      <c r="D204" s="310" t="s">
        <v>264</v>
      </c>
      <c r="E204" s="18" t="s">
        <v>1</v>
      </c>
      <c r="F204" s="311">
        <v>0.28799999999999998</v>
      </c>
      <c r="G204" s="39"/>
      <c r="H204" s="45"/>
    </row>
    <row r="205" s="2" customFormat="1" ht="16.8" customHeight="1">
      <c r="A205" s="39"/>
      <c r="B205" s="45"/>
      <c r="C205" s="310" t="s">
        <v>1</v>
      </c>
      <c r="D205" s="310" t="s">
        <v>265</v>
      </c>
      <c r="E205" s="18" t="s">
        <v>1</v>
      </c>
      <c r="F205" s="311">
        <v>2.0499999999999998</v>
      </c>
      <c r="G205" s="39"/>
      <c r="H205" s="45"/>
    </row>
    <row r="206" s="2" customFormat="1" ht="16.8" customHeight="1">
      <c r="A206" s="39"/>
      <c r="B206" s="45"/>
      <c r="C206" s="310" t="s">
        <v>1</v>
      </c>
      <c r="D206" s="310" t="s">
        <v>266</v>
      </c>
      <c r="E206" s="18" t="s">
        <v>1</v>
      </c>
      <c r="F206" s="311">
        <v>0.375</v>
      </c>
      <c r="G206" s="39"/>
      <c r="H206" s="45"/>
    </row>
    <row r="207" s="2" customFormat="1" ht="16.8" customHeight="1">
      <c r="A207" s="39"/>
      <c r="B207" s="45"/>
      <c r="C207" s="310" t="s">
        <v>1</v>
      </c>
      <c r="D207" s="310" t="s">
        <v>267</v>
      </c>
      <c r="E207" s="18" t="s">
        <v>1</v>
      </c>
      <c r="F207" s="311">
        <v>0.22</v>
      </c>
      <c r="G207" s="39"/>
      <c r="H207" s="45"/>
    </row>
    <row r="208" s="2" customFormat="1" ht="16.8" customHeight="1">
      <c r="A208" s="39"/>
      <c r="B208" s="45"/>
      <c r="C208" s="310" t="s">
        <v>1</v>
      </c>
      <c r="D208" s="310" t="s">
        <v>268</v>
      </c>
      <c r="E208" s="18" t="s">
        <v>1</v>
      </c>
      <c r="F208" s="311">
        <v>0.71899999999999997</v>
      </c>
      <c r="G208" s="39"/>
      <c r="H208" s="45"/>
    </row>
    <row r="209" s="2" customFormat="1" ht="16.8" customHeight="1">
      <c r="A209" s="39"/>
      <c r="B209" s="45"/>
      <c r="C209" s="310" t="s">
        <v>1</v>
      </c>
      <c r="D209" s="310" t="s">
        <v>269</v>
      </c>
      <c r="E209" s="18" t="s">
        <v>1</v>
      </c>
      <c r="F209" s="311">
        <v>2.5310000000000001</v>
      </c>
      <c r="G209" s="39"/>
      <c r="H209" s="45"/>
    </row>
    <row r="210" s="2" customFormat="1" ht="16.8" customHeight="1">
      <c r="A210" s="39"/>
      <c r="B210" s="45"/>
      <c r="C210" s="310" t="s">
        <v>1</v>
      </c>
      <c r="D210" s="310" t="s">
        <v>270</v>
      </c>
      <c r="E210" s="18" t="s">
        <v>1</v>
      </c>
      <c r="F210" s="311">
        <v>0</v>
      </c>
      <c r="G210" s="39"/>
      <c r="H210" s="45"/>
    </row>
    <row r="211" s="2" customFormat="1" ht="16.8" customHeight="1">
      <c r="A211" s="39"/>
      <c r="B211" s="45"/>
      <c r="C211" s="310" t="s">
        <v>1</v>
      </c>
      <c r="D211" s="310" t="s">
        <v>271</v>
      </c>
      <c r="E211" s="18" t="s">
        <v>1</v>
      </c>
      <c r="F211" s="311">
        <v>0.56899999999999995</v>
      </c>
      <c r="G211" s="39"/>
      <c r="H211" s="45"/>
    </row>
    <row r="212" s="2" customFormat="1" ht="16.8" customHeight="1">
      <c r="A212" s="39"/>
      <c r="B212" s="45"/>
      <c r="C212" s="310" t="s">
        <v>1</v>
      </c>
      <c r="D212" s="310" t="s">
        <v>272</v>
      </c>
      <c r="E212" s="18" t="s">
        <v>1</v>
      </c>
      <c r="F212" s="311">
        <v>1.05</v>
      </c>
      <c r="G212" s="39"/>
      <c r="H212" s="45"/>
    </row>
    <row r="213" s="2" customFormat="1" ht="16.8" customHeight="1">
      <c r="A213" s="39"/>
      <c r="B213" s="45"/>
      <c r="C213" s="310" t="s">
        <v>1</v>
      </c>
      <c r="D213" s="310" t="s">
        <v>273</v>
      </c>
      <c r="E213" s="18" t="s">
        <v>1</v>
      </c>
      <c r="F213" s="311">
        <v>0.074999999999999997</v>
      </c>
      <c r="G213" s="39"/>
      <c r="H213" s="45"/>
    </row>
    <row r="214" s="2" customFormat="1" ht="16.8" customHeight="1">
      <c r="A214" s="39"/>
      <c r="B214" s="45"/>
      <c r="C214" s="310" t="s">
        <v>1</v>
      </c>
      <c r="D214" s="310" t="s">
        <v>274</v>
      </c>
      <c r="E214" s="18" t="s">
        <v>1</v>
      </c>
      <c r="F214" s="311">
        <v>1.573</v>
      </c>
      <c r="G214" s="39"/>
      <c r="H214" s="45"/>
    </row>
    <row r="215" s="2" customFormat="1" ht="16.8" customHeight="1">
      <c r="A215" s="39"/>
      <c r="B215" s="45"/>
      <c r="C215" s="310" t="s">
        <v>1</v>
      </c>
      <c r="D215" s="310" t="s">
        <v>275</v>
      </c>
      <c r="E215" s="18" t="s">
        <v>1</v>
      </c>
      <c r="F215" s="311">
        <v>0.14999999999999999</v>
      </c>
      <c r="G215" s="39"/>
      <c r="H215" s="45"/>
    </row>
    <row r="216" s="2" customFormat="1" ht="16.8" customHeight="1">
      <c r="A216" s="39"/>
      <c r="B216" s="45"/>
      <c r="C216" s="310" t="s">
        <v>1</v>
      </c>
      <c r="D216" s="310" t="s">
        <v>276</v>
      </c>
      <c r="E216" s="18" t="s">
        <v>1</v>
      </c>
      <c r="F216" s="311">
        <v>3.8679999999999999</v>
      </c>
      <c r="G216" s="39"/>
      <c r="H216" s="45"/>
    </row>
    <row r="217" s="2" customFormat="1" ht="16.8" customHeight="1">
      <c r="A217" s="39"/>
      <c r="B217" s="45"/>
      <c r="C217" s="310" t="s">
        <v>1</v>
      </c>
      <c r="D217" s="310" t="s">
        <v>277</v>
      </c>
      <c r="E217" s="18" t="s">
        <v>1</v>
      </c>
      <c r="F217" s="311">
        <v>0.68799999999999994</v>
      </c>
      <c r="G217" s="39"/>
      <c r="H217" s="45"/>
    </row>
    <row r="218" s="2" customFormat="1" ht="16.8" customHeight="1">
      <c r="A218" s="39"/>
      <c r="B218" s="45"/>
      <c r="C218" s="310" t="s">
        <v>1</v>
      </c>
      <c r="D218" s="310" t="s">
        <v>278</v>
      </c>
      <c r="E218" s="18" t="s">
        <v>1</v>
      </c>
      <c r="F218" s="311">
        <v>0</v>
      </c>
      <c r="G218" s="39"/>
      <c r="H218" s="45"/>
    </row>
    <row r="219" s="2" customFormat="1" ht="16.8" customHeight="1">
      <c r="A219" s="39"/>
      <c r="B219" s="45"/>
      <c r="C219" s="310" t="s">
        <v>1</v>
      </c>
      <c r="D219" s="310" t="s">
        <v>279</v>
      </c>
      <c r="E219" s="18" t="s">
        <v>1</v>
      </c>
      <c r="F219" s="311">
        <v>0.58499999999999996</v>
      </c>
      <c r="G219" s="39"/>
      <c r="H219" s="45"/>
    </row>
    <row r="220" s="2" customFormat="1" ht="16.8" customHeight="1">
      <c r="A220" s="39"/>
      <c r="B220" s="45"/>
      <c r="C220" s="310" t="s">
        <v>1</v>
      </c>
      <c r="D220" s="310" t="s">
        <v>280</v>
      </c>
      <c r="E220" s="18" t="s">
        <v>1</v>
      </c>
      <c r="F220" s="311">
        <v>0.77500000000000002</v>
      </c>
      <c r="G220" s="39"/>
      <c r="H220" s="45"/>
    </row>
    <row r="221" s="2" customFormat="1" ht="16.8" customHeight="1">
      <c r="A221" s="39"/>
      <c r="B221" s="45"/>
      <c r="C221" s="310" t="s">
        <v>1</v>
      </c>
      <c r="D221" s="310" t="s">
        <v>281</v>
      </c>
      <c r="E221" s="18" t="s">
        <v>1</v>
      </c>
      <c r="F221" s="311">
        <v>1.008</v>
      </c>
      <c r="G221" s="39"/>
      <c r="H221" s="45"/>
    </row>
    <row r="222" s="2" customFormat="1" ht="16.8" customHeight="1">
      <c r="A222" s="39"/>
      <c r="B222" s="45"/>
      <c r="C222" s="310" t="s">
        <v>282</v>
      </c>
      <c r="D222" s="310" t="s">
        <v>254</v>
      </c>
      <c r="E222" s="18" t="s">
        <v>1</v>
      </c>
      <c r="F222" s="311">
        <v>19.834</v>
      </c>
      <c r="G222" s="39"/>
      <c r="H222" s="45"/>
    </row>
    <row r="223" s="2" customFormat="1" ht="16.8" customHeight="1">
      <c r="A223" s="39"/>
      <c r="B223" s="45"/>
      <c r="C223" s="306" t="s">
        <v>290</v>
      </c>
      <c r="D223" s="307" t="s">
        <v>290</v>
      </c>
      <c r="E223" s="308" t="s">
        <v>1</v>
      </c>
      <c r="F223" s="309">
        <v>14.436</v>
      </c>
      <c r="G223" s="39"/>
      <c r="H223" s="45"/>
    </row>
    <row r="224" s="2" customFormat="1" ht="16.8" customHeight="1">
      <c r="A224" s="39"/>
      <c r="B224" s="45"/>
      <c r="C224" s="310" t="s">
        <v>1</v>
      </c>
      <c r="D224" s="310" t="s">
        <v>287</v>
      </c>
      <c r="E224" s="18" t="s">
        <v>1</v>
      </c>
      <c r="F224" s="311">
        <v>0</v>
      </c>
      <c r="G224" s="39"/>
      <c r="H224" s="45"/>
    </row>
    <row r="225" s="2" customFormat="1" ht="16.8" customHeight="1">
      <c r="A225" s="39"/>
      <c r="B225" s="45"/>
      <c r="C225" s="310" t="s">
        <v>1</v>
      </c>
      <c r="D225" s="310" t="s">
        <v>288</v>
      </c>
      <c r="E225" s="18" t="s">
        <v>1</v>
      </c>
      <c r="F225" s="311">
        <v>9.5199999999999996</v>
      </c>
      <c r="G225" s="39"/>
      <c r="H225" s="45"/>
    </row>
    <row r="226" s="2" customFormat="1" ht="16.8" customHeight="1">
      <c r="A226" s="39"/>
      <c r="B226" s="45"/>
      <c r="C226" s="310" t="s">
        <v>1</v>
      </c>
      <c r="D226" s="310" t="s">
        <v>289</v>
      </c>
      <c r="E226" s="18" t="s">
        <v>1</v>
      </c>
      <c r="F226" s="311">
        <v>4.9160000000000004</v>
      </c>
      <c r="G226" s="39"/>
      <c r="H226" s="45"/>
    </row>
    <row r="227" s="2" customFormat="1" ht="16.8" customHeight="1">
      <c r="A227" s="39"/>
      <c r="B227" s="45"/>
      <c r="C227" s="310" t="s">
        <v>290</v>
      </c>
      <c r="D227" s="310" t="s">
        <v>254</v>
      </c>
      <c r="E227" s="18" t="s">
        <v>1</v>
      </c>
      <c r="F227" s="311">
        <v>14.436</v>
      </c>
      <c r="G227" s="39"/>
      <c r="H227" s="45"/>
    </row>
    <row r="228" s="2" customFormat="1" ht="16.8" customHeight="1">
      <c r="A228" s="39"/>
      <c r="B228" s="45"/>
      <c r="C228" s="306" t="s">
        <v>201</v>
      </c>
      <c r="D228" s="307" t="s">
        <v>202</v>
      </c>
      <c r="E228" s="308" t="s">
        <v>1</v>
      </c>
      <c r="F228" s="309">
        <v>65.599999999999994</v>
      </c>
      <c r="G228" s="39"/>
      <c r="H228" s="45"/>
    </row>
    <row r="229" s="2" customFormat="1" ht="16.8" customHeight="1">
      <c r="A229" s="39"/>
      <c r="B229" s="45"/>
      <c r="C229" s="310" t="s">
        <v>1</v>
      </c>
      <c r="D229" s="310" t="s">
        <v>1778</v>
      </c>
      <c r="E229" s="18" t="s">
        <v>1</v>
      </c>
      <c r="F229" s="311">
        <v>0</v>
      </c>
      <c r="G229" s="39"/>
      <c r="H229" s="45"/>
    </row>
    <row r="230" s="2" customFormat="1" ht="16.8" customHeight="1">
      <c r="A230" s="39"/>
      <c r="B230" s="45"/>
      <c r="C230" s="310" t="s">
        <v>1</v>
      </c>
      <c r="D230" s="310" t="s">
        <v>1779</v>
      </c>
      <c r="E230" s="18" t="s">
        <v>1</v>
      </c>
      <c r="F230" s="311">
        <v>23.800000000000001</v>
      </c>
      <c r="G230" s="39"/>
      <c r="H230" s="45"/>
    </row>
    <row r="231" s="2" customFormat="1" ht="16.8" customHeight="1">
      <c r="A231" s="39"/>
      <c r="B231" s="45"/>
      <c r="C231" s="310" t="s">
        <v>1</v>
      </c>
      <c r="D231" s="310" t="s">
        <v>1780</v>
      </c>
      <c r="E231" s="18" t="s">
        <v>1</v>
      </c>
      <c r="F231" s="311">
        <v>41.799999999999997</v>
      </c>
      <c r="G231" s="39"/>
      <c r="H231" s="45"/>
    </row>
    <row r="232" s="2" customFormat="1" ht="16.8" customHeight="1">
      <c r="A232" s="39"/>
      <c r="B232" s="45"/>
      <c r="C232" s="310" t="s">
        <v>201</v>
      </c>
      <c r="D232" s="310" t="s">
        <v>401</v>
      </c>
      <c r="E232" s="18" t="s">
        <v>1</v>
      </c>
      <c r="F232" s="311">
        <v>65.599999999999994</v>
      </c>
      <c r="G232" s="39"/>
      <c r="H232" s="45"/>
    </row>
    <row r="233" s="2" customFormat="1" ht="16.8" customHeight="1">
      <c r="A233" s="39"/>
      <c r="B233" s="45"/>
      <c r="C233" s="312" t="s">
        <v>3058</v>
      </c>
      <c r="D233" s="39"/>
      <c r="E233" s="39"/>
      <c r="F233" s="39"/>
      <c r="G233" s="39"/>
      <c r="H233" s="45"/>
    </row>
    <row r="234" s="2" customFormat="1" ht="16.8" customHeight="1">
      <c r="A234" s="39"/>
      <c r="B234" s="45"/>
      <c r="C234" s="310" t="s">
        <v>1766</v>
      </c>
      <c r="D234" s="310" t="s">
        <v>1767</v>
      </c>
      <c r="E234" s="18" t="s">
        <v>349</v>
      </c>
      <c r="F234" s="311">
        <v>150.05000000000001</v>
      </c>
      <c r="G234" s="39"/>
      <c r="H234" s="45"/>
    </row>
    <row r="235" s="2" customFormat="1" ht="16.8" customHeight="1">
      <c r="A235" s="39"/>
      <c r="B235" s="45"/>
      <c r="C235" s="310" t="s">
        <v>1782</v>
      </c>
      <c r="D235" s="310" t="s">
        <v>1783</v>
      </c>
      <c r="E235" s="18" t="s">
        <v>349</v>
      </c>
      <c r="F235" s="311">
        <v>165.05500000000001</v>
      </c>
      <c r="G235" s="39"/>
      <c r="H235" s="45"/>
    </row>
    <row r="236" s="2" customFormat="1" ht="16.8" customHeight="1">
      <c r="A236" s="39"/>
      <c r="B236" s="45"/>
      <c r="C236" s="306" t="s">
        <v>204</v>
      </c>
      <c r="D236" s="307" t="s">
        <v>204</v>
      </c>
      <c r="E236" s="308" t="s">
        <v>1</v>
      </c>
      <c r="F236" s="309">
        <v>126.22499999999999</v>
      </c>
      <c r="G236" s="39"/>
      <c r="H236" s="45"/>
    </row>
    <row r="237" s="2" customFormat="1" ht="16.8" customHeight="1">
      <c r="A237" s="39"/>
      <c r="B237" s="45"/>
      <c r="C237" s="310" t="s">
        <v>1</v>
      </c>
      <c r="D237" s="310" t="s">
        <v>683</v>
      </c>
      <c r="E237" s="18" t="s">
        <v>1</v>
      </c>
      <c r="F237" s="311">
        <v>0</v>
      </c>
      <c r="G237" s="39"/>
      <c r="H237" s="45"/>
    </row>
    <row r="238" s="2" customFormat="1" ht="16.8" customHeight="1">
      <c r="A238" s="39"/>
      <c r="B238" s="45"/>
      <c r="C238" s="310" t="s">
        <v>1</v>
      </c>
      <c r="D238" s="310" t="s">
        <v>739</v>
      </c>
      <c r="E238" s="18" t="s">
        <v>1</v>
      </c>
      <c r="F238" s="311">
        <v>28.75</v>
      </c>
      <c r="G238" s="39"/>
      <c r="H238" s="45"/>
    </row>
    <row r="239" s="2" customFormat="1" ht="16.8" customHeight="1">
      <c r="A239" s="39"/>
      <c r="B239" s="45"/>
      <c r="C239" s="310" t="s">
        <v>1</v>
      </c>
      <c r="D239" s="310" t="s">
        <v>740</v>
      </c>
      <c r="E239" s="18" t="s">
        <v>1</v>
      </c>
      <c r="F239" s="311">
        <v>0</v>
      </c>
      <c r="G239" s="39"/>
      <c r="H239" s="45"/>
    </row>
    <row r="240" s="2" customFormat="1" ht="16.8" customHeight="1">
      <c r="A240" s="39"/>
      <c r="B240" s="45"/>
      <c r="C240" s="310" t="s">
        <v>1</v>
      </c>
      <c r="D240" s="310" t="s">
        <v>741</v>
      </c>
      <c r="E240" s="18" t="s">
        <v>1</v>
      </c>
      <c r="F240" s="311">
        <v>49.409999999999997</v>
      </c>
      <c r="G240" s="39"/>
      <c r="H240" s="45"/>
    </row>
    <row r="241" s="2" customFormat="1" ht="16.8" customHeight="1">
      <c r="A241" s="39"/>
      <c r="B241" s="45"/>
      <c r="C241" s="310" t="s">
        <v>1</v>
      </c>
      <c r="D241" s="310" t="s">
        <v>687</v>
      </c>
      <c r="E241" s="18" t="s">
        <v>1</v>
      </c>
      <c r="F241" s="311">
        <v>0</v>
      </c>
      <c r="G241" s="39"/>
      <c r="H241" s="45"/>
    </row>
    <row r="242" s="2" customFormat="1" ht="16.8" customHeight="1">
      <c r="A242" s="39"/>
      <c r="B242" s="45"/>
      <c r="C242" s="310" t="s">
        <v>1</v>
      </c>
      <c r="D242" s="310" t="s">
        <v>742</v>
      </c>
      <c r="E242" s="18" t="s">
        <v>1</v>
      </c>
      <c r="F242" s="311">
        <v>7.6150000000000002</v>
      </c>
      <c r="G242" s="39"/>
      <c r="H242" s="45"/>
    </row>
    <row r="243" s="2" customFormat="1" ht="16.8" customHeight="1">
      <c r="A243" s="39"/>
      <c r="B243" s="45"/>
      <c r="C243" s="310" t="s">
        <v>1</v>
      </c>
      <c r="D243" s="310" t="s">
        <v>689</v>
      </c>
      <c r="E243" s="18" t="s">
        <v>1</v>
      </c>
      <c r="F243" s="311">
        <v>0</v>
      </c>
      <c r="G243" s="39"/>
      <c r="H243" s="45"/>
    </row>
    <row r="244" s="2" customFormat="1" ht="16.8" customHeight="1">
      <c r="A244" s="39"/>
      <c r="B244" s="45"/>
      <c r="C244" s="310" t="s">
        <v>1</v>
      </c>
      <c r="D244" s="310" t="s">
        <v>743</v>
      </c>
      <c r="E244" s="18" t="s">
        <v>1</v>
      </c>
      <c r="F244" s="311">
        <v>3.5</v>
      </c>
      <c r="G244" s="39"/>
      <c r="H244" s="45"/>
    </row>
    <row r="245" s="2" customFormat="1" ht="16.8" customHeight="1">
      <c r="A245" s="39"/>
      <c r="B245" s="45"/>
      <c r="C245" s="310" t="s">
        <v>1</v>
      </c>
      <c r="D245" s="310" t="s">
        <v>691</v>
      </c>
      <c r="E245" s="18" t="s">
        <v>1</v>
      </c>
      <c r="F245" s="311">
        <v>0</v>
      </c>
      <c r="G245" s="39"/>
      <c r="H245" s="45"/>
    </row>
    <row r="246" s="2" customFormat="1" ht="16.8" customHeight="1">
      <c r="A246" s="39"/>
      <c r="B246" s="45"/>
      <c r="C246" s="310" t="s">
        <v>1</v>
      </c>
      <c r="D246" s="310" t="s">
        <v>744</v>
      </c>
      <c r="E246" s="18" t="s">
        <v>1</v>
      </c>
      <c r="F246" s="311">
        <v>5.4249999999999998</v>
      </c>
      <c r="G246" s="39"/>
      <c r="H246" s="45"/>
    </row>
    <row r="247" s="2" customFormat="1" ht="16.8" customHeight="1">
      <c r="A247" s="39"/>
      <c r="B247" s="45"/>
      <c r="C247" s="310" t="s">
        <v>1</v>
      </c>
      <c r="D247" s="310" t="s">
        <v>693</v>
      </c>
      <c r="E247" s="18" t="s">
        <v>1</v>
      </c>
      <c r="F247" s="311">
        <v>0</v>
      </c>
      <c r="G247" s="39"/>
      <c r="H247" s="45"/>
    </row>
    <row r="248" s="2" customFormat="1" ht="16.8" customHeight="1">
      <c r="A248" s="39"/>
      <c r="B248" s="45"/>
      <c r="C248" s="310" t="s">
        <v>1</v>
      </c>
      <c r="D248" s="310" t="s">
        <v>745</v>
      </c>
      <c r="E248" s="18" t="s">
        <v>1</v>
      </c>
      <c r="F248" s="311">
        <v>19.524999999999999</v>
      </c>
      <c r="G248" s="39"/>
      <c r="H248" s="45"/>
    </row>
    <row r="249" s="2" customFormat="1" ht="16.8" customHeight="1">
      <c r="A249" s="39"/>
      <c r="B249" s="45"/>
      <c r="C249" s="310" t="s">
        <v>1</v>
      </c>
      <c r="D249" s="310" t="s">
        <v>695</v>
      </c>
      <c r="E249" s="18" t="s">
        <v>1</v>
      </c>
      <c r="F249" s="311">
        <v>0</v>
      </c>
      <c r="G249" s="39"/>
      <c r="H249" s="45"/>
    </row>
    <row r="250" s="2" customFormat="1" ht="16.8" customHeight="1">
      <c r="A250" s="39"/>
      <c r="B250" s="45"/>
      <c r="C250" s="310" t="s">
        <v>1</v>
      </c>
      <c r="D250" s="310" t="s">
        <v>746</v>
      </c>
      <c r="E250" s="18" t="s">
        <v>1</v>
      </c>
      <c r="F250" s="311">
        <v>12</v>
      </c>
      <c r="G250" s="39"/>
      <c r="H250" s="45"/>
    </row>
    <row r="251" s="2" customFormat="1" ht="16.8" customHeight="1">
      <c r="A251" s="39"/>
      <c r="B251" s="45"/>
      <c r="C251" s="310" t="s">
        <v>204</v>
      </c>
      <c r="D251" s="310" t="s">
        <v>254</v>
      </c>
      <c r="E251" s="18" t="s">
        <v>1</v>
      </c>
      <c r="F251" s="311">
        <v>126.22499999999999</v>
      </c>
      <c r="G251" s="39"/>
      <c r="H251" s="45"/>
    </row>
    <row r="252" s="2" customFormat="1" ht="16.8" customHeight="1">
      <c r="A252" s="39"/>
      <c r="B252" s="45"/>
      <c r="C252" s="312" t="s">
        <v>3058</v>
      </c>
      <c r="D252" s="39"/>
      <c r="E252" s="39"/>
      <c r="F252" s="39"/>
      <c r="G252" s="39"/>
      <c r="H252" s="45"/>
    </row>
    <row r="253" s="2" customFormat="1">
      <c r="A253" s="39"/>
      <c r="B253" s="45"/>
      <c r="C253" s="310" t="s">
        <v>736</v>
      </c>
      <c r="D253" s="310" t="s">
        <v>737</v>
      </c>
      <c r="E253" s="18" t="s">
        <v>243</v>
      </c>
      <c r="F253" s="311">
        <v>126.22499999999999</v>
      </c>
      <c r="G253" s="39"/>
      <c r="H253" s="45"/>
    </row>
    <row r="254" s="2" customFormat="1" ht="16.8" customHeight="1">
      <c r="A254" s="39"/>
      <c r="B254" s="45"/>
      <c r="C254" s="310" t="s">
        <v>972</v>
      </c>
      <c r="D254" s="310" t="s">
        <v>973</v>
      </c>
      <c r="E254" s="18" t="s">
        <v>243</v>
      </c>
      <c r="F254" s="311">
        <v>126.22499999999999</v>
      </c>
      <c r="G254" s="39"/>
      <c r="H254" s="45"/>
    </row>
    <row r="255" s="2" customFormat="1" ht="16.8" customHeight="1">
      <c r="A255" s="39"/>
      <c r="B255" s="45"/>
      <c r="C255" s="306" t="s">
        <v>206</v>
      </c>
      <c r="D255" s="307" t="s">
        <v>206</v>
      </c>
      <c r="E255" s="308" t="s">
        <v>1</v>
      </c>
      <c r="F255" s="309">
        <v>319.46800000000002</v>
      </c>
      <c r="G255" s="39"/>
      <c r="H255" s="45"/>
    </row>
    <row r="256" s="2" customFormat="1" ht="16.8" customHeight="1">
      <c r="A256" s="39"/>
      <c r="B256" s="45"/>
      <c r="C256" s="310" t="s">
        <v>1</v>
      </c>
      <c r="D256" s="310" t="s">
        <v>1124</v>
      </c>
      <c r="E256" s="18" t="s">
        <v>1</v>
      </c>
      <c r="F256" s="311">
        <v>192.816</v>
      </c>
      <c r="G256" s="39"/>
      <c r="H256" s="45"/>
    </row>
    <row r="257" s="2" customFormat="1" ht="16.8" customHeight="1">
      <c r="A257" s="39"/>
      <c r="B257" s="45"/>
      <c r="C257" s="310" t="s">
        <v>1</v>
      </c>
      <c r="D257" s="310" t="s">
        <v>1125</v>
      </c>
      <c r="E257" s="18" t="s">
        <v>1</v>
      </c>
      <c r="F257" s="311">
        <v>78.951999999999998</v>
      </c>
      <c r="G257" s="39"/>
      <c r="H257" s="45"/>
    </row>
    <row r="258" s="2" customFormat="1" ht="16.8" customHeight="1">
      <c r="A258" s="39"/>
      <c r="B258" s="45"/>
      <c r="C258" s="310" t="s">
        <v>1</v>
      </c>
      <c r="D258" s="310" t="s">
        <v>1126</v>
      </c>
      <c r="E258" s="18" t="s">
        <v>1</v>
      </c>
      <c r="F258" s="311">
        <v>47.700000000000003</v>
      </c>
      <c r="G258" s="39"/>
      <c r="H258" s="45"/>
    </row>
    <row r="259" s="2" customFormat="1" ht="16.8" customHeight="1">
      <c r="A259" s="39"/>
      <c r="B259" s="45"/>
      <c r="C259" s="310" t="s">
        <v>206</v>
      </c>
      <c r="D259" s="310" t="s">
        <v>254</v>
      </c>
      <c r="E259" s="18" t="s">
        <v>1</v>
      </c>
      <c r="F259" s="311">
        <v>319.46800000000002</v>
      </c>
      <c r="G259" s="39"/>
      <c r="H259" s="45"/>
    </row>
    <row r="260" s="2" customFormat="1" ht="16.8" customHeight="1">
      <c r="A260" s="39"/>
      <c r="B260" s="45"/>
      <c r="C260" s="312" t="s">
        <v>3058</v>
      </c>
      <c r="D260" s="39"/>
      <c r="E260" s="39"/>
      <c r="F260" s="39"/>
      <c r="G260" s="39"/>
      <c r="H260" s="45"/>
    </row>
    <row r="261" s="2" customFormat="1">
      <c r="A261" s="39"/>
      <c r="B261" s="45"/>
      <c r="C261" s="310" t="s">
        <v>1121</v>
      </c>
      <c r="D261" s="310" t="s">
        <v>1122</v>
      </c>
      <c r="E261" s="18" t="s">
        <v>243</v>
      </c>
      <c r="F261" s="311">
        <v>319.46800000000002</v>
      </c>
      <c r="G261" s="39"/>
      <c r="H261" s="45"/>
    </row>
    <row r="262" s="2" customFormat="1">
      <c r="A262" s="39"/>
      <c r="B262" s="45"/>
      <c r="C262" s="310" t="s">
        <v>1133</v>
      </c>
      <c r="D262" s="310" t="s">
        <v>1134</v>
      </c>
      <c r="E262" s="18" t="s">
        <v>243</v>
      </c>
      <c r="F262" s="311">
        <v>319.46800000000002</v>
      </c>
      <c r="G262" s="39"/>
      <c r="H262" s="45"/>
    </row>
    <row r="263" s="2" customFormat="1" ht="16.8" customHeight="1">
      <c r="A263" s="39"/>
      <c r="B263" s="45"/>
      <c r="C263" s="310" t="s">
        <v>1142</v>
      </c>
      <c r="D263" s="310" t="s">
        <v>1143</v>
      </c>
      <c r="E263" s="18" t="s">
        <v>156</v>
      </c>
      <c r="F263" s="311">
        <v>20.363</v>
      </c>
      <c r="G263" s="39"/>
      <c r="H263" s="45"/>
    </row>
    <row r="264" s="2" customFormat="1" ht="16.8" customHeight="1">
      <c r="A264" s="39"/>
      <c r="B264" s="45"/>
      <c r="C264" s="310" t="s">
        <v>1328</v>
      </c>
      <c r="D264" s="310" t="s">
        <v>1329</v>
      </c>
      <c r="E264" s="18" t="s">
        <v>243</v>
      </c>
      <c r="F264" s="311">
        <v>319.46800000000002</v>
      </c>
      <c r="G264" s="39"/>
      <c r="H264" s="45"/>
    </row>
    <row r="265" s="2" customFormat="1" ht="16.8" customHeight="1">
      <c r="A265" s="39"/>
      <c r="B265" s="45"/>
      <c r="C265" s="310" t="s">
        <v>1342</v>
      </c>
      <c r="D265" s="310" t="s">
        <v>1343</v>
      </c>
      <c r="E265" s="18" t="s">
        <v>243</v>
      </c>
      <c r="F265" s="311">
        <v>319.46800000000002</v>
      </c>
      <c r="G265" s="39"/>
      <c r="H265" s="45"/>
    </row>
    <row r="266" s="2" customFormat="1">
      <c r="A266" s="39"/>
      <c r="B266" s="45"/>
      <c r="C266" s="310" t="s">
        <v>1392</v>
      </c>
      <c r="D266" s="310" t="s">
        <v>1393</v>
      </c>
      <c r="E266" s="18" t="s">
        <v>243</v>
      </c>
      <c r="F266" s="311">
        <v>319.46800000000002</v>
      </c>
      <c r="G266" s="39"/>
      <c r="H266" s="45"/>
    </row>
    <row r="267" s="2" customFormat="1" ht="16.8" customHeight="1">
      <c r="A267" s="39"/>
      <c r="B267" s="45"/>
      <c r="C267" s="310" t="s">
        <v>1137</v>
      </c>
      <c r="D267" s="310" t="s">
        <v>1138</v>
      </c>
      <c r="E267" s="18" t="s">
        <v>156</v>
      </c>
      <c r="F267" s="311">
        <v>4.4279999999999999</v>
      </c>
      <c r="G267" s="39"/>
      <c r="H267" s="45"/>
    </row>
    <row r="268" s="2" customFormat="1" ht="16.8" customHeight="1">
      <c r="A268" s="39"/>
      <c r="B268" s="45"/>
      <c r="C268" s="306" t="s">
        <v>208</v>
      </c>
      <c r="D268" s="307" t="s">
        <v>209</v>
      </c>
      <c r="E268" s="308" t="s">
        <v>1</v>
      </c>
      <c r="F268" s="309">
        <v>86.5</v>
      </c>
      <c r="G268" s="39"/>
      <c r="H268" s="45"/>
    </row>
    <row r="269" s="2" customFormat="1" ht="16.8" customHeight="1">
      <c r="A269" s="39"/>
      <c r="B269" s="45"/>
      <c r="C269" s="310" t="s">
        <v>1</v>
      </c>
      <c r="D269" s="310" t="s">
        <v>943</v>
      </c>
      <c r="E269" s="18" t="s">
        <v>1</v>
      </c>
      <c r="F269" s="311">
        <v>30</v>
      </c>
      <c r="G269" s="39"/>
      <c r="H269" s="45"/>
    </row>
    <row r="270" s="2" customFormat="1" ht="16.8" customHeight="1">
      <c r="A270" s="39"/>
      <c r="B270" s="45"/>
      <c r="C270" s="310" t="s">
        <v>1</v>
      </c>
      <c r="D270" s="310" t="s">
        <v>944</v>
      </c>
      <c r="E270" s="18" t="s">
        <v>1</v>
      </c>
      <c r="F270" s="311">
        <v>46.5</v>
      </c>
      <c r="G270" s="39"/>
      <c r="H270" s="45"/>
    </row>
    <row r="271" s="2" customFormat="1" ht="16.8" customHeight="1">
      <c r="A271" s="39"/>
      <c r="B271" s="45"/>
      <c r="C271" s="310" t="s">
        <v>1</v>
      </c>
      <c r="D271" s="310" t="s">
        <v>945</v>
      </c>
      <c r="E271" s="18" t="s">
        <v>1</v>
      </c>
      <c r="F271" s="311">
        <v>10</v>
      </c>
      <c r="G271" s="39"/>
      <c r="H271" s="45"/>
    </row>
    <row r="272" s="2" customFormat="1" ht="16.8" customHeight="1">
      <c r="A272" s="39"/>
      <c r="B272" s="45"/>
      <c r="C272" s="310" t="s">
        <v>208</v>
      </c>
      <c r="D272" s="310" t="s">
        <v>254</v>
      </c>
      <c r="E272" s="18" t="s">
        <v>1</v>
      </c>
      <c r="F272" s="311">
        <v>86.5</v>
      </c>
      <c r="G272" s="39"/>
      <c r="H272" s="45"/>
    </row>
    <row r="273" s="2" customFormat="1" ht="16.8" customHeight="1">
      <c r="A273" s="39"/>
      <c r="B273" s="45"/>
      <c r="C273" s="312" t="s">
        <v>3058</v>
      </c>
      <c r="D273" s="39"/>
      <c r="E273" s="39"/>
      <c r="F273" s="39"/>
      <c r="G273" s="39"/>
      <c r="H273" s="45"/>
    </row>
    <row r="274" s="2" customFormat="1" ht="16.8" customHeight="1">
      <c r="A274" s="39"/>
      <c r="B274" s="45"/>
      <c r="C274" s="310" t="s">
        <v>940</v>
      </c>
      <c r="D274" s="310" t="s">
        <v>941</v>
      </c>
      <c r="E274" s="18" t="s">
        <v>243</v>
      </c>
      <c r="F274" s="311">
        <v>86.5</v>
      </c>
      <c r="G274" s="39"/>
      <c r="H274" s="45"/>
    </row>
    <row r="275" s="2" customFormat="1" ht="16.8" customHeight="1">
      <c r="A275" s="39"/>
      <c r="B275" s="45"/>
      <c r="C275" s="310" t="s">
        <v>964</v>
      </c>
      <c r="D275" s="310" t="s">
        <v>965</v>
      </c>
      <c r="E275" s="18" t="s">
        <v>243</v>
      </c>
      <c r="F275" s="311">
        <v>173</v>
      </c>
      <c r="G275" s="39"/>
      <c r="H275" s="45"/>
    </row>
    <row r="276" s="2" customFormat="1" ht="16.8" customHeight="1">
      <c r="A276" s="39"/>
      <c r="B276" s="45"/>
      <c r="C276" s="306" t="s">
        <v>211</v>
      </c>
      <c r="D276" s="307" t="s">
        <v>211</v>
      </c>
      <c r="E276" s="308" t="s">
        <v>1</v>
      </c>
      <c r="F276" s="309">
        <v>261.618</v>
      </c>
      <c r="G276" s="39"/>
      <c r="H276" s="45"/>
    </row>
    <row r="277" s="2" customFormat="1" ht="16.8" customHeight="1">
      <c r="A277" s="39"/>
      <c r="B277" s="45"/>
      <c r="C277" s="310" t="s">
        <v>1</v>
      </c>
      <c r="D277" s="310" t="s">
        <v>447</v>
      </c>
      <c r="E277" s="18" t="s">
        <v>1</v>
      </c>
      <c r="F277" s="311">
        <v>0</v>
      </c>
      <c r="G277" s="39"/>
      <c r="H277" s="45"/>
    </row>
    <row r="278" s="2" customFormat="1" ht="16.8" customHeight="1">
      <c r="A278" s="39"/>
      <c r="B278" s="45"/>
      <c r="C278" s="310" t="s">
        <v>1</v>
      </c>
      <c r="D278" s="310" t="s">
        <v>448</v>
      </c>
      <c r="E278" s="18" t="s">
        <v>1</v>
      </c>
      <c r="F278" s="311">
        <v>71.573999999999998</v>
      </c>
      <c r="G278" s="39"/>
      <c r="H278" s="45"/>
    </row>
    <row r="279" s="2" customFormat="1" ht="16.8" customHeight="1">
      <c r="A279" s="39"/>
      <c r="B279" s="45"/>
      <c r="C279" s="310" t="s">
        <v>1</v>
      </c>
      <c r="D279" s="310" t="s">
        <v>449</v>
      </c>
      <c r="E279" s="18" t="s">
        <v>1</v>
      </c>
      <c r="F279" s="311">
        <v>44.063000000000002</v>
      </c>
      <c r="G279" s="39"/>
      <c r="H279" s="45"/>
    </row>
    <row r="280" s="2" customFormat="1" ht="16.8" customHeight="1">
      <c r="A280" s="39"/>
      <c r="B280" s="45"/>
      <c r="C280" s="310" t="s">
        <v>1</v>
      </c>
      <c r="D280" s="310" t="s">
        <v>450</v>
      </c>
      <c r="E280" s="18" t="s">
        <v>1</v>
      </c>
      <c r="F280" s="311">
        <v>0</v>
      </c>
      <c r="G280" s="39"/>
      <c r="H280" s="45"/>
    </row>
    <row r="281" s="2" customFormat="1" ht="16.8" customHeight="1">
      <c r="A281" s="39"/>
      <c r="B281" s="45"/>
      <c r="C281" s="310" t="s">
        <v>1</v>
      </c>
      <c r="D281" s="310" t="s">
        <v>451</v>
      </c>
      <c r="E281" s="18" t="s">
        <v>1</v>
      </c>
      <c r="F281" s="311">
        <v>76.439999999999998</v>
      </c>
      <c r="G281" s="39"/>
      <c r="H281" s="45"/>
    </row>
    <row r="282" s="2" customFormat="1" ht="16.8" customHeight="1">
      <c r="A282" s="39"/>
      <c r="B282" s="45"/>
      <c r="C282" s="310" t="s">
        <v>1</v>
      </c>
      <c r="D282" s="310" t="s">
        <v>452</v>
      </c>
      <c r="E282" s="18" t="s">
        <v>1</v>
      </c>
      <c r="F282" s="311">
        <v>27.125</v>
      </c>
      <c r="G282" s="39"/>
      <c r="H282" s="45"/>
    </row>
    <row r="283" s="2" customFormat="1" ht="16.8" customHeight="1">
      <c r="A283" s="39"/>
      <c r="B283" s="45"/>
      <c r="C283" s="310" t="s">
        <v>1</v>
      </c>
      <c r="D283" s="310" t="s">
        <v>453</v>
      </c>
      <c r="E283" s="18" t="s">
        <v>1</v>
      </c>
      <c r="F283" s="311">
        <v>23.75</v>
      </c>
      <c r="G283" s="39"/>
      <c r="H283" s="45"/>
    </row>
    <row r="284" s="2" customFormat="1" ht="16.8" customHeight="1">
      <c r="A284" s="39"/>
      <c r="B284" s="45"/>
      <c r="C284" s="310" t="s">
        <v>1</v>
      </c>
      <c r="D284" s="310" t="s">
        <v>454</v>
      </c>
      <c r="E284" s="18" t="s">
        <v>1</v>
      </c>
      <c r="F284" s="311">
        <v>0</v>
      </c>
      <c r="G284" s="39"/>
      <c r="H284" s="45"/>
    </row>
    <row r="285" s="2" customFormat="1" ht="16.8" customHeight="1">
      <c r="A285" s="39"/>
      <c r="B285" s="45"/>
      <c r="C285" s="310" t="s">
        <v>1</v>
      </c>
      <c r="D285" s="310" t="s">
        <v>455</v>
      </c>
      <c r="E285" s="18" t="s">
        <v>1</v>
      </c>
      <c r="F285" s="311">
        <v>22.138000000000002</v>
      </c>
      <c r="G285" s="39"/>
      <c r="H285" s="45"/>
    </row>
    <row r="286" s="2" customFormat="1" ht="16.8" customHeight="1">
      <c r="A286" s="39"/>
      <c r="B286" s="45"/>
      <c r="C286" s="310" t="s">
        <v>1</v>
      </c>
      <c r="D286" s="310" t="s">
        <v>456</v>
      </c>
      <c r="E286" s="18" t="s">
        <v>1</v>
      </c>
      <c r="F286" s="311">
        <v>16.039999999999999</v>
      </c>
      <c r="G286" s="39"/>
      <c r="H286" s="45"/>
    </row>
    <row r="287" s="2" customFormat="1" ht="16.8" customHeight="1">
      <c r="A287" s="39"/>
      <c r="B287" s="45"/>
      <c r="C287" s="310" t="s">
        <v>1</v>
      </c>
      <c r="D287" s="310" t="s">
        <v>457</v>
      </c>
      <c r="E287" s="18" t="s">
        <v>1</v>
      </c>
      <c r="F287" s="311">
        <v>0</v>
      </c>
      <c r="G287" s="39"/>
      <c r="H287" s="45"/>
    </row>
    <row r="288" s="2" customFormat="1" ht="16.8" customHeight="1">
      <c r="A288" s="39"/>
      <c r="B288" s="45"/>
      <c r="C288" s="310" t="s">
        <v>1</v>
      </c>
      <c r="D288" s="310" t="s">
        <v>458</v>
      </c>
      <c r="E288" s="18" t="s">
        <v>1</v>
      </c>
      <c r="F288" s="311">
        <v>0.75</v>
      </c>
      <c r="G288" s="39"/>
      <c r="H288" s="45"/>
    </row>
    <row r="289" s="2" customFormat="1" ht="16.8" customHeight="1">
      <c r="A289" s="39"/>
      <c r="B289" s="45"/>
      <c r="C289" s="310" t="s">
        <v>1</v>
      </c>
      <c r="D289" s="310" t="s">
        <v>459</v>
      </c>
      <c r="E289" s="18" t="s">
        <v>1</v>
      </c>
      <c r="F289" s="311">
        <v>0</v>
      </c>
      <c r="G289" s="39"/>
      <c r="H289" s="45"/>
    </row>
    <row r="290" s="2" customFormat="1" ht="16.8" customHeight="1">
      <c r="A290" s="39"/>
      <c r="B290" s="45"/>
      <c r="C290" s="310" t="s">
        <v>1</v>
      </c>
      <c r="D290" s="310" t="s">
        <v>460</v>
      </c>
      <c r="E290" s="18" t="s">
        <v>1</v>
      </c>
      <c r="F290" s="311">
        <v>0.875</v>
      </c>
      <c r="G290" s="39"/>
      <c r="H290" s="45"/>
    </row>
    <row r="291" s="2" customFormat="1" ht="16.8" customHeight="1">
      <c r="A291" s="39"/>
      <c r="B291" s="45"/>
      <c r="C291" s="310" t="s">
        <v>1</v>
      </c>
      <c r="D291" s="310" t="s">
        <v>461</v>
      </c>
      <c r="E291" s="18" t="s">
        <v>1</v>
      </c>
      <c r="F291" s="311">
        <v>0</v>
      </c>
      <c r="G291" s="39"/>
      <c r="H291" s="45"/>
    </row>
    <row r="292" s="2" customFormat="1" ht="16.8" customHeight="1">
      <c r="A292" s="39"/>
      <c r="B292" s="45"/>
      <c r="C292" s="310" t="s">
        <v>1</v>
      </c>
      <c r="D292" s="310" t="s">
        <v>462</v>
      </c>
      <c r="E292" s="18" t="s">
        <v>1</v>
      </c>
      <c r="F292" s="311">
        <v>19.875</v>
      </c>
      <c r="G292" s="39"/>
      <c r="H292" s="45"/>
    </row>
    <row r="293" s="2" customFormat="1" ht="16.8" customHeight="1">
      <c r="A293" s="39"/>
      <c r="B293" s="45"/>
      <c r="C293" s="310" t="s">
        <v>1</v>
      </c>
      <c r="D293" s="310" t="s">
        <v>463</v>
      </c>
      <c r="E293" s="18" t="s">
        <v>1</v>
      </c>
      <c r="F293" s="311">
        <v>4.4000000000000004</v>
      </c>
      <c r="G293" s="39"/>
      <c r="H293" s="45"/>
    </row>
    <row r="294" s="2" customFormat="1" ht="16.8" customHeight="1">
      <c r="A294" s="39"/>
      <c r="B294" s="45"/>
      <c r="C294" s="310" t="s">
        <v>1</v>
      </c>
      <c r="D294" s="310" t="s">
        <v>464</v>
      </c>
      <c r="E294" s="18" t="s">
        <v>1</v>
      </c>
      <c r="F294" s="311">
        <v>2.4380000000000002</v>
      </c>
      <c r="G294" s="39"/>
      <c r="H294" s="45"/>
    </row>
    <row r="295" s="2" customFormat="1" ht="16.8" customHeight="1">
      <c r="A295" s="39"/>
      <c r="B295" s="45"/>
      <c r="C295" s="310" t="s">
        <v>1</v>
      </c>
      <c r="D295" s="310" t="s">
        <v>465</v>
      </c>
      <c r="E295" s="18" t="s">
        <v>1</v>
      </c>
      <c r="F295" s="311">
        <v>0</v>
      </c>
      <c r="G295" s="39"/>
      <c r="H295" s="45"/>
    </row>
    <row r="296" s="2" customFormat="1" ht="16.8" customHeight="1">
      <c r="A296" s="39"/>
      <c r="B296" s="45"/>
      <c r="C296" s="310" t="s">
        <v>1</v>
      </c>
      <c r="D296" s="310" t="s">
        <v>466</v>
      </c>
      <c r="E296" s="18" t="s">
        <v>1</v>
      </c>
      <c r="F296" s="311">
        <v>-47.850000000000001</v>
      </c>
      <c r="G296" s="39"/>
      <c r="H296" s="45"/>
    </row>
    <row r="297" s="2" customFormat="1" ht="16.8" customHeight="1">
      <c r="A297" s="39"/>
      <c r="B297" s="45"/>
      <c r="C297" s="310" t="s">
        <v>211</v>
      </c>
      <c r="D297" s="310" t="s">
        <v>401</v>
      </c>
      <c r="E297" s="18" t="s">
        <v>1</v>
      </c>
      <c r="F297" s="311">
        <v>261.618</v>
      </c>
      <c r="G297" s="39"/>
      <c r="H297" s="45"/>
    </row>
    <row r="298" s="2" customFormat="1" ht="16.8" customHeight="1">
      <c r="A298" s="39"/>
      <c r="B298" s="45"/>
      <c r="C298" s="312" t="s">
        <v>3058</v>
      </c>
      <c r="D298" s="39"/>
      <c r="E298" s="39"/>
      <c r="F298" s="39"/>
      <c r="G298" s="39"/>
      <c r="H298" s="45"/>
    </row>
    <row r="299" s="2" customFormat="1" ht="16.8" customHeight="1">
      <c r="A299" s="39"/>
      <c r="B299" s="45"/>
      <c r="C299" s="310" t="s">
        <v>649</v>
      </c>
      <c r="D299" s="310" t="s">
        <v>650</v>
      </c>
      <c r="E299" s="18" t="s">
        <v>243</v>
      </c>
      <c r="F299" s="311">
        <v>261.618</v>
      </c>
      <c r="G299" s="39"/>
      <c r="H299" s="45"/>
    </row>
    <row r="300" s="2" customFormat="1">
      <c r="A300" s="39"/>
      <c r="B300" s="45"/>
      <c r="C300" s="310" t="s">
        <v>653</v>
      </c>
      <c r="D300" s="310" t="s">
        <v>654</v>
      </c>
      <c r="E300" s="18" t="s">
        <v>243</v>
      </c>
      <c r="F300" s="311">
        <v>261.618</v>
      </c>
      <c r="G300" s="39"/>
      <c r="H300" s="45"/>
    </row>
    <row r="301" s="2" customFormat="1" ht="16.8" customHeight="1">
      <c r="A301" s="39"/>
      <c r="B301" s="45"/>
      <c r="C301" s="310" t="s">
        <v>657</v>
      </c>
      <c r="D301" s="310" t="s">
        <v>658</v>
      </c>
      <c r="E301" s="18" t="s">
        <v>243</v>
      </c>
      <c r="F301" s="311">
        <v>584.79300000000001</v>
      </c>
      <c r="G301" s="39"/>
      <c r="H301" s="45"/>
    </row>
    <row r="302" s="2" customFormat="1" ht="16.8" customHeight="1">
      <c r="A302" s="39"/>
      <c r="B302" s="45"/>
      <c r="C302" s="306" t="s">
        <v>213</v>
      </c>
      <c r="D302" s="307" t="s">
        <v>213</v>
      </c>
      <c r="E302" s="308" t="s">
        <v>1</v>
      </c>
      <c r="F302" s="309">
        <v>84.450000000000003</v>
      </c>
      <c r="G302" s="39"/>
      <c r="H302" s="45"/>
    </row>
    <row r="303" s="2" customFormat="1" ht="16.8" customHeight="1">
      <c r="A303" s="39"/>
      <c r="B303" s="45"/>
      <c r="C303" s="310" t="s">
        <v>1</v>
      </c>
      <c r="D303" s="310" t="s">
        <v>1769</v>
      </c>
      <c r="E303" s="18" t="s">
        <v>1</v>
      </c>
      <c r="F303" s="311">
        <v>0</v>
      </c>
      <c r="G303" s="39"/>
      <c r="H303" s="45"/>
    </row>
    <row r="304" s="2" customFormat="1" ht="16.8" customHeight="1">
      <c r="A304" s="39"/>
      <c r="B304" s="45"/>
      <c r="C304" s="310" t="s">
        <v>1</v>
      </c>
      <c r="D304" s="310" t="s">
        <v>1770</v>
      </c>
      <c r="E304" s="18" t="s">
        <v>1</v>
      </c>
      <c r="F304" s="311">
        <v>10.369999999999999</v>
      </c>
      <c r="G304" s="39"/>
      <c r="H304" s="45"/>
    </row>
    <row r="305" s="2" customFormat="1" ht="16.8" customHeight="1">
      <c r="A305" s="39"/>
      <c r="B305" s="45"/>
      <c r="C305" s="310" t="s">
        <v>1</v>
      </c>
      <c r="D305" s="310" t="s">
        <v>1771</v>
      </c>
      <c r="E305" s="18" t="s">
        <v>1</v>
      </c>
      <c r="F305" s="311">
        <v>8.1999999999999993</v>
      </c>
      <c r="G305" s="39"/>
      <c r="H305" s="45"/>
    </row>
    <row r="306" s="2" customFormat="1" ht="16.8" customHeight="1">
      <c r="A306" s="39"/>
      <c r="B306" s="45"/>
      <c r="C306" s="310" t="s">
        <v>1</v>
      </c>
      <c r="D306" s="310" t="s">
        <v>1714</v>
      </c>
      <c r="E306" s="18" t="s">
        <v>1</v>
      </c>
      <c r="F306" s="311">
        <v>0</v>
      </c>
      <c r="G306" s="39"/>
      <c r="H306" s="45"/>
    </row>
    <row r="307" s="2" customFormat="1" ht="16.8" customHeight="1">
      <c r="A307" s="39"/>
      <c r="B307" s="45"/>
      <c r="C307" s="310" t="s">
        <v>1</v>
      </c>
      <c r="D307" s="310" t="s">
        <v>1772</v>
      </c>
      <c r="E307" s="18" t="s">
        <v>1</v>
      </c>
      <c r="F307" s="311">
        <v>4.3499999999999996</v>
      </c>
      <c r="G307" s="39"/>
      <c r="H307" s="45"/>
    </row>
    <row r="308" s="2" customFormat="1" ht="16.8" customHeight="1">
      <c r="A308" s="39"/>
      <c r="B308" s="45"/>
      <c r="C308" s="310" t="s">
        <v>1</v>
      </c>
      <c r="D308" s="310" t="s">
        <v>1773</v>
      </c>
      <c r="E308" s="18" t="s">
        <v>1</v>
      </c>
      <c r="F308" s="311">
        <v>5.7000000000000002</v>
      </c>
      <c r="G308" s="39"/>
      <c r="H308" s="45"/>
    </row>
    <row r="309" s="2" customFormat="1" ht="16.8" customHeight="1">
      <c r="A309" s="39"/>
      <c r="B309" s="45"/>
      <c r="C309" s="310" t="s">
        <v>1</v>
      </c>
      <c r="D309" s="310" t="s">
        <v>84</v>
      </c>
      <c r="E309" s="18" t="s">
        <v>1</v>
      </c>
      <c r="F309" s="311">
        <v>1</v>
      </c>
      <c r="G309" s="39"/>
      <c r="H309" s="45"/>
    </row>
    <row r="310" s="2" customFormat="1" ht="16.8" customHeight="1">
      <c r="A310" s="39"/>
      <c r="B310" s="45"/>
      <c r="C310" s="310" t="s">
        <v>1</v>
      </c>
      <c r="D310" s="310" t="s">
        <v>1774</v>
      </c>
      <c r="E310" s="18" t="s">
        <v>1</v>
      </c>
      <c r="F310" s="311">
        <v>2.0800000000000001</v>
      </c>
      <c r="G310" s="39"/>
      <c r="H310" s="45"/>
    </row>
    <row r="311" s="2" customFormat="1" ht="16.8" customHeight="1">
      <c r="A311" s="39"/>
      <c r="B311" s="45"/>
      <c r="C311" s="310" t="s">
        <v>1</v>
      </c>
      <c r="D311" s="310" t="s">
        <v>1757</v>
      </c>
      <c r="E311" s="18" t="s">
        <v>1</v>
      </c>
      <c r="F311" s="311">
        <v>2.2999999999999998</v>
      </c>
      <c r="G311" s="39"/>
      <c r="H311" s="45"/>
    </row>
    <row r="312" s="2" customFormat="1" ht="16.8" customHeight="1">
      <c r="A312" s="39"/>
      <c r="B312" s="45"/>
      <c r="C312" s="310" t="s">
        <v>1</v>
      </c>
      <c r="D312" s="310" t="s">
        <v>1758</v>
      </c>
      <c r="E312" s="18" t="s">
        <v>1</v>
      </c>
      <c r="F312" s="311">
        <v>1.05</v>
      </c>
      <c r="G312" s="39"/>
      <c r="H312" s="45"/>
    </row>
    <row r="313" s="2" customFormat="1" ht="16.8" customHeight="1">
      <c r="A313" s="39"/>
      <c r="B313" s="45"/>
      <c r="C313" s="310" t="s">
        <v>1</v>
      </c>
      <c r="D313" s="310" t="s">
        <v>1759</v>
      </c>
      <c r="E313" s="18" t="s">
        <v>1</v>
      </c>
      <c r="F313" s="311">
        <v>4.9000000000000004</v>
      </c>
      <c r="G313" s="39"/>
      <c r="H313" s="45"/>
    </row>
    <row r="314" s="2" customFormat="1" ht="16.8" customHeight="1">
      <c r="A314" s="39"/>
      <c r="B314" s="45"/>
      <c r="C314" s="310" t="s">
        <v>1</v>
      </c>
      <c r="D314" s="310" t="s">
        <v>1775</v>
      </c>
      <c r="E314" s="18" t="s">
        <v>1</v>
      </c>
      <c r="F314" s="311">
        <v>5.4000000000000004</v>
      </c>
      <c r="G314" s="39"/>
      <c r="H314" s="45"/>
    </row>
    <row r="315" s="2" customFormat="1" ht="16.8" customHeight="1">
      <c r="A315" s="39"/>
      <c r="B315" s="45"/>
      <c r="C315" s="310" t="s">
        <v>1</v>
      </c>
      <c r="D315" s="310" t="s">
        <v>1776</v>
      </c>
      <c r="E315" s="18" t="s">
        <v>1</v>
      </c>
      <c r="F315" s="311">
        <v>14.5</v>
      </c>
      <c r="G315" s="39"/>
      <c r="H315" s="45"/>
    </row>
    <row r="316" s="2" customFormat="1" ht="16.8" customHeight="1">
      <c r="A316" s="39"/>
      <c r="B316" s="45"/>
      <c r="C316" s="310" t="s">
        <v>1</v>
      </c>
      <c r="D316" s="310" t="s">
        <v>1777</v>
      </c>
      <c r="E316" s="18" t="s">
        <v>1</v>
      </c>
      <c r="F316" s="311">
        <v>24.600000000000001</v>
      </c>
      <c r="G316" s="39"/>
      <c r="H316" s="45"/>
    </row>
    <row r="317" s="2" customFormat="1" ht="16.8" customHeight="1">
      <c r="A317" s="39"/>
      <c r="B317" s="45"/>
      <c r="C317" s="310" t="s">
        <v>213</v>
      </c>
      <c r="D317" s="310" t="s">
        <v>401</v>
      </c>
      <c r="E317" s="18" t="s">
        <v>1</v>
      </c>
      <c r="F317" s="311">
        <v>84.450000000000003</v>
      </c>
      <c r="G317" s="39"/>
      <c r="H317" s="45"/>
    </row>
    <row r="318" s="2" customFormat="1" ht="16.8" customHeight="1">
      <c r="A318" s="39"/>
      <c r="B318" s="45"/>
      <c r="C318" s="312" t="s">
        <v>3058</v>
      </c>
      <c r="D318" s="39"/>
      <c r="E318" s="39"/>
      <c r="F318" s="39"/>
      <c r="G318" s="39"/>
      <c r="H318" s="45"/>
    </row>
    <row r="319" s="2" customFormat="1" ht="16.8" customHeight="1">
      <c r="A319" s="39"/>
      <c r="B319" s="45"/>
      <c r="C319" s="310" t="s">
        <v>1766</v>
      </c>
      <c r="D319" s="310" t="s">
        <v>1767</v>
      </c>
      <c r="E319" s="18" t="s">
        <v>349</v>
      </c>
      <c r="F319" s="311">
        <v>150.05000000000001</v>
      </c>
      <c r="G319" s="39"/>
      <c r="H319" s="45"/>
    </row>
    <row r="320" s="2" customFormat="1" ht="16.8" customHeight="1">
      <c r="A320" s="39"/>
      <c r="B320" s="45"/>
      <c r="C320" s="310" t="s">
        <v>1782</v>
      </c>
      <c r="D320" s="310" t="s">
        <v>1783</v>
      </c>
      <c r="E320" s="18" t="s">
        <v>349</v>
      </c>
      <c r="F320" s="311">
        <v>165.05500000000001</v>
      </c>
      <c r="G320" s="39"/>
      <c r="H320" s="45"/>
    </row>
    <row r="321" s="2" customFormat="1" ht="16.8" customHeight="1">
      <c r="A321" s="39"/>
      <c r="B321" s="45"/>
      <c r="C321" s="306" t="s">
        <v>215</v>
      </c>
      <c r="D321" s="307" t="s">
        <v>215</v>
      </c>
      <c r="E321" s="308" t="s">
        <v>1</v>
      </c>
      <c r="F321" s="309">
        <v>224.12000000000001</v>
      </c>
      <c r="G321" s="39"/>
      <c r="H321" s="45"/>
    </row>
    <row r="322" s="2" customFormat="1" ht="16.8" customHeight="1">
      <c r="A322" s="39"/>
      <c r="B322" s="45"/>
      <c r="C322" s="310" t="s">
        <v>1</v>
      </c>
      <c r="D322" s="310" t="s">
        <v>933</v>
      </c>
      <c r="E322" s="18" t="s">
        <v>1</v>
      </c>
      <c r="F322" s="311">
        <v>55.100000000000001</v>
      </c>
      <c r="G322" s="39"/>
      <c r="H322" s="45"/>
    </row>
    <row r="323" s="2" customFormat="1" ht="16.8" customHeight="1">
      <c r="A323" s="39"/>
      <c r="B323" s="45"/>
      <c r="C323" s="310" t="s">
        <v>1</v>
      </c>
      <c r="D323" s="310" t="s">
        <v>818</v>
      </c>
      <c r="E323" s="18" t="s">
        <v>1</v>
      </c>
      <c r="F323" s="311">
        <v>93.170000000000002</v>
      </c>
      <c r="G323" s="39"/>
      <c r="H323" s="45"/>
    </row>
    <row r="324" s="2" customFormat="1" ht="16.8" customHeight="1">
      <c r="A324" s="39"/>
      <c r="B324" s="45"/>
      <c r="C324" s="310" t="s">
        <v>1</v>
      </c>
      <c r="D324" s="310" t="s">
        <v>819</v>
      </c>
      <c r="E324" s="18" t="s">
        <v>1</v>
      </c>
      <c r="F324" s="311">
        <v>12.25</v>
      </c>
      <c r="G324" s="39"/>
      <c r="H324" s="45"/>
    </row>
    <row r="325" s="2" customFormat="1" ht="16.8" customHeight="1">
      <c r="A325" s="39"/>
      <c r="B325" s="45"/>
      <c r="C325" s="310" t="s">
        <v>1</v>
      </c>
      <c r="D325" s="310" t="s">
        <v>820</v>
      </c>
      <c r="E325" s="18" t="s">
        <v>1</v>
      </c>
      <c r="F325" s="311">
        <v>63.600000000000001</v>
      </c>
      <c r="G325" s="39"/>
      <c r="H325" s="45"/>
    </row>
    <row r="326" s="2" customFormat="1" ht="16.8" customHeight="1">
      <c r="A326" s="39"/>
      <c r="B326" s="45"/>
      <c r="C326" s="310" t="s">
        <v>215</v>
      </c>
      <c r="D326" s="310" t="s">
        <v>254</v>
      </c>
      <c r="E326" s="18" t="s">
        <v>1</v>
      </c>
      <c r="F326" s="311">
        <v>224.12000000000001</v>
      </c>
      <c r="G326" s="39"/>
      <c r="H326" s="45"/>
    </row>
    <row r="327" s="2" customFormat="1" ht="16.8" customHeight="1">
      <c r="A327" s="39"/>
      <c r="B327" s="45"/>
      <c r="C327" s="312" t="s">
        <v>3058</v>
      </c>
      <c r="D327" s="39"/>
      <c r="E327" s="39"/>
      <c r="F327" s="39"/>
      <c r="G327" s="39"/>
      <c r="H327" s="45"/>
    </row>
    <row r="328" s="2" customFormat="1" ht="16.8" customHeight="1">
      <c r="A328" s="39"/>
      <c r="B328" s="45"/>
      <c r="C328" s="310" t="s">
        <v>930</v>
      </c>
      <c r="D328" s="310" t="s">
        <v>931</v>
      </c>
      <c r="E328" s="18" t="s">
        <v>243</v>
      </c>
      <c r="F328" s="311">
        <v>224.12000000000001</v>
      </c>
      <c r="G328" s="39"/>
      <c r="H328" s="45"/>
    </row>
    <row r="329" s="2" customFormat="1" ht="16.8" customHeight="1">
      <c r="A329" s="39"/>
      <c r="B329" s="45"/>
      <c r="C329" s="310" t="s">
        <v>950</v>
      </c>
      <c r="D329" s="310" t="s">
        <v>951</v>
      </c>
      <c r="E329" s="18" t="s">
        <v>243</v>
      </c>
      <c r="F329" s="311">
        <v>448.24000000000001</v>
      </c>
      <c r="G329" s="39"/>
      <c r="H329" s="45"/>
    </row>
    <row r="330" s="2" customFormat="1">
      <c r="A330" s="39"/>
      <c r="B330" s="45"/>
      <c r="C330" s="310" t="s">
        <v>955</v>
      </c>
      <c r="D330" s="310" t="s">
        <v>956</v>
      </c>
      <c r="E330" s="18" t="s">
        <v>243</v>
      </c>
      <c r="F330" s="311">
        <v>261.10000000000002</v>
      </c>
      <c r="G330" s="39"/>
      <c r="H330" s="45"/>
    </row>
    <row r="331" s="2" customFormat="1">
      <c r="A331" s="39"/>
      <c r="B331" s="45"/>
      <c r="C331" s="310" t="s">
        <v>960</v>
      </c>
      <c r="D331" s="310" t="s">
        <v>961</v>
      </c>
      <c r="E331" s="18" t="s">
        <v>243</v>
      </c>
      <c r="F331" s="311">
        <v>261.10000000000002</v>
      </c>
      <c r="G331" s="39"/>
      <c r="H331" s="45"/>
    </row>
    <row r="332" s="2" customFormat="1" ht="26.4" customHeight="1">
      <c r="A332" s="39"/>
      <c r="B332" s="45"/>
      <c r="C332" s="305" t="s">
        <v>90</v>
      </c>
      <c r="D332" s="305" t="s">
        <v>91</v>
      </c>
      <c r="E332" s="39"/>
      <c r="F332" s="39"/>
      <c r="G332" s="39"/>
      <c r="H332" s="45"/>
    </row>
    <row r="333" s="2" customFormat="1" ht="16.8" customHeight="1">
      <c r="A333" s="39"/>
      <c r="B333" s="45"/>
      <c r="C333" s="306" t="s">
        <v>1856</v>
      </c>
      <c r="D333" s="307" t="s">
        <v>1856</v>
      </c>
      <c r="E333" s="308" t="s">
        <v>1</v>
      </c>
      <c r="F333" s="309">
        <v>25</v>
      </c>
      <c r="G333" s="39"/>
      <c r="H333" s="45"/>
    </row>
    <row r="334" s="2" customFormat="1" ht="16.8" customHeight="1">
      <c r="A334" s="39"/>
      <c r="B334" s="45"/>
      <c r="C334" s="310" t="s">
        <v>1856</v>
      </c>
      <c r="D334" s="310" t="s">
        <v>1876</v>
      </c>
      <c r="E334" s="18" t="s">
        <v>1</v>
      </c>
      <c r="F334" s="311">
        <v>25</v>
      </c>
      <c r="G334" s="39"/>
      <c r="H334" s="45"/>
    </row>
    <row r="335" s="2" customFormat="1" ht="16.8" customHeight="1">
      <c r="A335" s="39"/>
      <c r="B335" s="45"/>
      <c r="C335" s="312" t="s">
        <v>3058</v>
      </c>
      <c r="D335" s="39"/>
      <c r="E335" s="39"/>
      <c r="F335" s="39"/>
      <c r="G335" s="39"/>
      <c r="H335" s="45"/>
    </row>
    <row r="336" s="2" customFormat="1" ht="16.8" customHeight="1">
      <c r="A336" s="39"/>
      <c r="B336" s="45"/>
      <c r="C336" s="310" t="s">
        <v>309</v>
      </c>
      <c r="D336" s="310" t="s">
        <v>310</v>
      </c>
      <c r="E336" s="18" t="s">
        <v>243</v>
      </c>
      <c r="F336" s="311">
        <v>211.90000000000001</v>
      </c>
      <c r="G336" s="39"/>
      <c r="H336" s="45"/>
    </row>
    <row r="337" s="2" customFormat="1" ht="16.8" customHeight="1">
      <c r="A337" s="39"/>
      <c r="B337" s="45"/>
      <c r="C337" s="310" t="s">
        <v>1909</v>
      </c>
      <c r="D337" s="310" t="s">
        <v>1910</v>
      </c>
      <c r="E337" s="18" t="s">
        <v>243</v>
      </c>
      <c r="F337" s="311">
        <v>25</v>
      </c>
      <c r="G337" s="39"/>
      <c r="H337" s="45"/>
    </row>
    <row r="338" s="2" customFormat="1" ht="16.8" customHeight="1">
      <c r="A338" s="39"/>
      <c r="B338" s="45"/>
      <c r="C338" s="310" t="s">
        <v>1912</v>
      </c>
      <c r="D338" s="310" t="s">
        <v>1913</v>
      </c>
      <c r="E338" s="18" t="s">
        <v>243</v>
      </c>
      <c r="F338" s="311">
        <v>108.2</v>
      </c>
      <c r="G338" s="39"/>
      <c r="H338" s="45"/>
    </row>
    <row r="339" s="2" customFormat="1" ht="16.8" customHeight="1">
      <c r="A339" s="39"/>
      <c r="B339" s="45"/>
      <c r="C339" s="310" t="s">
        <v>1926</v>
      </c>
      <c r="D339" s="310" t="s">
        <v>1927</v>
      </c>
      <c r="E339" s="18" t="s">
        <v>243</v>
      </c>
      <c r="F339" s="311">
        <v>25</v>
      </c>
      <c r="G339" s="39"/>
      <c r="H339" s="45"/>
    </row>
    <row r="340" s="2" customFormat="1" ht="16.8" customHeight="1">
      <c r="A340" s="39"/>
      <c r="B340" s="45"/>
      <c r="C340" s="306" t="s">
        <v>1857</v>
      </c>
      <c r="D340" s="307" t="s">
        <v>1857</v>
      </c>
      <c r="E340" s="308" t="s">
        <v>1</v>
      </c>
      <c r="F340" s="309">
        <v>28.199999999999999</v>
      </c>
      <c r="G340" s="39"/>
      <c r="H340" s="45"/>
    </row>
    <row r="341" s="2" customFormat="1" ht="16.8" customHeight="1">
      <c r="A341" s="39"/>
      <c r="B341" s="45"/>
      <c r="C341" s="310" t="s">
        <v>1857</v>
      </c>
      <c r="D341" s="310" t="s">
        <v>1877</v>
      </c>
      <c r="E341" s="18" t="s">
        <v>1</v>
      </c>
      <c r="F341" s="311">
        <v>28.199999999999999</v>
      </c>
      <c r="G341" s="39"/>
      <c r="H341" s="45"/>
    </row>
    <row r="342" s="2" customFormat="1" ht="16.8" customHeight="1">
      <c r="A342" s="39"/>
      <c r="B342" s="45"/>
      <c r="C342" s="312" t="s">
        <v>3058</v>
      </c>
      <c r="D342" s="39"/>
      <c r="E342" s="39"/>
      <c r="F342" s="39"/>
      <c r="G342" s="39"/>
      <c r="H342" s="45"/>
    </row>
    <row r="343" s="2" customFormat="1" ht="16.8" customHeight="1">
      <c r="A343" s="39"/>
      <c r="B343" s="45"/>
      <c r="C343" s="310" t="s">
        <v>309</v>
      </c>
      <c r="D343" s="310" t="s">
        <v>310</v>
      </c>
      <c r="E343" s="18" t="s">
        <v>243</v>
      </c>
      <c r="F343" s="311">
        <v>211.90000000000001</v>
      </c>
      <c r="G343" s="39"/>
      <c r="H343" s="45"/>
    </row>
    <row r="344" s="2" customFormat="1" ht="16.8" customHeight="1">
      <c r="A344" s="39"/>
      <c r="B344" s="45"/>
      <c r="C344" s="310" t="s">
        <v>1902</v>
      </c>
      <c r="D344" s="310" t="s">
        <v>1903</v>
      </c>
      <c r="E344" s="18" t="s">
        <v>243</v>
      </c>
      <c r="F344" s="311">
        <v>28.199999999999999</v>
      </c>
      <c r="G344" s="39"/>
      <c r="H344" s="45"/>
    </row>
    <row r="345" s="2" customFormat="1" ht="16.8" customHeight="1">
      <c r="A345" s="39"/>
      <c r="B345" s="45"/>
      <c r="C345" s="310" t="s">
        <v>1905</v>
      </c>
      <c r="D345" s="310" t="s">
        <v>1906</v>
      </c>
      <c r="E345" s="18" t="s">
        <v>243</v>
      </c>
      <c r="F345" s="311">
        <v>101.90000000000001</v>
      </c>
      <c r="G345" s="39"/>
      <c r="H345" s="45"/>
    </row>
    <row r="346" s="2" customFormat="1" ht="16.8" customHeight="1">
      <c r="A346" s="39"/>
      <c r="B346" s="45"/>
      <c r="C346" s="310" t="s">
        <v>1912</v>
      </c>
      <c r="D346" s="310" t="s">
        <v>1913</v>
      </c>
      <c r="E346" s="18" t="s">
        <v>243</v>
      </c>
      <c r="F346" s="311">
        <v>108.2</v>
      </c>
      <c r="G346" s="39"/>
      <c r="H346" s="45"/>
    </row>
    <row r="347" s="2" customFormat="1" ht="16.8" customHeight="1">
      <c r="A347" s="39"/>
      <c r="B347" s="45"/>
      <c r="C347" s="310" t="s">
        <v>1933</v>
      </c>
      <c r="D347" s="310" t="s">
        <v>1934</v>
      </c>
      <c r="E347" s="18" t="s">
        <v>243</v>
      </c>
      <c r="F347" s="311">
        <v>28.199999999999999</v>
      </c>
      <c r="G347" s="39"/>
      <c r="H347" s="45"/>
    </row>
    <row r="348" s="2" customFormat="1" ht="16.8" customHeight="1">
      <c r="A348" s="39"/>
      <c r="B348" s="45"/>
      <c r="C348" s="306" t="s">
        <v>1859</v>
      </c>
      <c r="D348" s="307" t="s">
        <v>1859</v>
      </c>
      <c r="E348" s="308" t="s">
        <v>1</v>
      </c>
      <c r="F348" s="309">
        <v>55</v>
      </c>
      <c r="G348" s="39"/>
      <c r="H348" s="45"/>
    </row>
    <row r="349" s="2" customFormat="1" ht="16.8" customHeight="1">
      <c r="A349" s="39"/>
      <c r="B349" s="45"/>
      <c r="C349" s="310" t="s">
        <v>1859</v>
      </c>
      <c r="D349" s="310" t="s">
        <v>1878</v>
      </c>
      <c r="E349" s="18" t="s">
        <v>1</v>
      </c>
      <c r="F349" s="311">
        <v>55</v>
      </c>
      <c r="G349" s="39"/>
      <c r="H349" s="45"/>
    </row>
    <row r="350" s="2" customFormat="1" ht="16.8" customHeight="1">
      <c r="A350" s="39"/>
      <c r="B350" s="45"/>
      <c r="C350" s="312" t="s">
        <v>3058</v>
      </c>
      <c r="D350" s="39"/>
      <c r="E350" s="39"/>
      <c r="F350" s="39"/>
      <c r="G350" s="39"/>
      <c r="H350" s="45"/>
    </row>
    <row r="351" s="2" customFormat="1" ht="16.8" customHeight="1">
      <c r="A351" s="39"/>
      <c r="B351" s="45"/>
      <c r="C351" s="310" t="s">
        <v>309</v>
      </c>
      <c r="D351" s="310" t="s">
        <v>310</v>
      </c>
      <c r="E351" s="18" t="s">
        <v>243</v>
      </c>
      <c r="F351" s="311">
        <v>211.90000000000001</v>
      </c>
      <c r="G351" s="39"/>
      <c r="H351" s="45"/>
    </row>
    <row r="352" s="2" customFormat="1" ht="16.8" customHeight="1">
      <c r="A352" s="39"/>
      <c r="B352" s="45"/>
      <c r="C352" s="310" t="s">
        <v>1895</v>
      </c>
      <c r="D352" s="310" t="s">
        <v>1896</v>
      </c>
      <c r="E352" s="18" t="s">
        <v>243</v>
      </c>
      <c r="F352" s="311">
        <v>128.69999999999999</v>
      </c>
      <c r="G352" s="39"/>
      <c r="H352" s="45"/>
    </row>
    <row r="353" s="2" customFormat="1" ht="16.8" customHeight="1">
      <c r="A353" s="39"/>
      <c r="B353" s="45"/>
      <c r="C353" s="310" t="s">
        <v>1899</v>
      </c>
      <c r="D353" s="310" t="s">
        <v>1900</v>
      </c>
      <c r="E353" s="18" t="s">
        <v>243</v>
      </c>
      <c r="F353" s="311">
        <v>128.69999999999999</v>
      </c>
      <c r="G353" s="39"/>
      <c r="H353" s="45"/>
    </row>
    <row r="354" s="2" customFormat="1" ht="16.8" customHeight="1">
      <c r="A354" s="39"/>
      <c r="B354" s="45"/>
      <c r="C354" s="310" t="s">
        <v>1912</v>
      </c>
      <c r="D354" s="310" t="s">
        <v>1913</v>
      </c>
      <c r="E354" s="18" t="s">
        <v>243</v>
      </c>
      <c r="F354" s="311">
        <v>108.2</v>
      </c>
      <c r="G354" s="39"/>
      <c r="H354" s="45"/>
    </row>
    <row r="355" s="2" customFormat="1" ht="16.8" customHeight="1">
      <c r="A355" s="39"/>
      <c r="B355" s="45"/>
      <c r="C355" s="310" t="s">
        <v>1916</v>
      </c>
      <c r="D355" s="310" t="s">
        <v>1917</v>
      </c>
      <c r="E355" s="18" t="s">
        <v>243</v>
      </c>
      <c r="F355" s="311">
        <v>55</v>
      </c>
      <c r="G355" s="39"/>
      <c r="H355" s="45"/>
    </row>
    <row r="356" s="2" customFormat="1" ht="16.8" customHeight="1">
      <c r="A356" s="39"/>
      <c r="B356" s="45"/>
      <c r="C356" s="310" t="s">
        <v>1940</v>
      </c>
      <c r="D356" s="310" t="s">
        <v>1941</v>
      </c>
      <c r="E356" s="18" t="s">
        <v>243</v>
      </c>
      <c r="F356" s="311">
        <v>55</v>
      </c>
      <c r="G356" s="39"/>
      <c r="H356" s="45"/>
    </row>
    <row r="357" s="2" customFormat="1" ht="16.8" customHeight="1">
      <c r="A357" s="39"/>
      <c r="B357" s="45"/>
      <c r="C357" s="306" t="s">
        <v>1860</v>
      </c>
      <c r="D357" s="307" t="s">
        <v>1860</v>
      </c>
      <c r="E357" s="308" t="s">
        <v>1</v>
      </c>
      <c r="F357" s="309">
        <v>73.700000000000003</v>
      </c>
      <c r="G357" s="39"/>
      <c r="H357" s="45"/>
    </row>
    <row r="358" s="2" customFormat="1" ht="16.8" customHeight="1">
      <c r="A358" s="39"/>
      <c r="B358" s="45"/>
      <c r="C358" s="310" t="s">
        <v>1860</v>
      </c>
      <c r="D358" s="310" t="s">
        <v>1879</v>
      </c>
      <c r="E358" s="18" t="s">
        <v>1</v>
      </c>
      <c r="F358" s="311">
        <v>73.700000000000003</v>
      </c>
      <c r="G358" s="39"/>
      <c r="H358" s="45"/>
    </row>
    <row r="359" s="2" customFormat="1" ht="16.8" customHeight="1">
      <c r="A359" s="39"/>
      <c r="B359" s="45"/>
      <c r="C359" s="312" t="s">
        <v>3058</v>
      </c>
      <c r="D359" s="39"/>
      <c r="E359" s="39"/>
      <c r="F359" s="39"/>
      <c r="G359" s="39"/>
      <c r="H359" s="45"/>
    </row>
    <row r="360" s="2" customFormat="1" ht="16.8" customHeight="1">
      <c r="A360" s="39"/>
      <c r="B360" s="45"/>
      <c r="C360" s="310" t="s">
        <v>309</v>
      </c>
      <c r="D360" s="310" t="s">
        <v>310</v>
      </c>
      <c r="E360" s="18" t="s">
        <v>243</v>
      </c>
      <c r="F360" s="311">
        <v>211.90000000000001</v>
      </c>
      <c r="G360" s="39"/>
      <c r="H360" s="45"/>
    </row>
    <row r="361" s="2" customFormat="1" ht="16.8" customHeight="1">
      <c r="A361" s="39"/>
      <c r="B361" s="45"/>
      <c r="C361" s="310" t="s">
        <v>1892</v>
      </c>
      <c r="D361" s="310" t="s">
        <v>1893</v>
      </c>
      <c r="E361" s="18" t="s">
        <v>243</v>
      </c>
      <c r="F361" s="311">
        <v>73.700000000000003</v>
      </c>
      <c r="G361" s="39"/>
      <c r="H361" s="45"/>
    </row>
    <row r="362" s="2" customFormat="1" ht="16.8" customHeight="1">
      <c r="A362" s="39"/>
      <c r="B362" s="45"/>
      <c r="C362" s="310" t="s">
        <v>1895</v>
      </c>
      <c r="D362" s="310" t="s">
        <v>1896</v>
      </c>
      <c r="E362" s="18" t="s">
        <v>243</v>
      </c>
      <c r="F362" s="311">
        <v>128.69999999999999</v>
      </c>
      <c r="G362" s="39"/>
      <c r="H362" s="45"/>
    </row>
    <row r="363" s="2" customFormat="1" ht="16.8" customHeight="1">
      <c r="A363" s="39"/>
      <c r="B363" s="45"/>
      <c r="C363" s="310" t="s">
        <v>1899</v>
      </c>
      <c r="D363" s="310" t="s">
        <v>1900</v>
      </c>
      <c r="E363" s="18" t="s">
        <v>243</v>
      </c>
      <c r="F363" s="311">
        <v>128.69999999999999</v>
      </c>
      <c r="G363" s="39"/>
      <c r="H363" s="45"/>
    </row>
    <row r="364" s="2" customFormat="1" ht="16.8" customHeight="1">
      <c r="A364" s="39"/>
      <c r="B364" s="45"/>
      <c r="C364" s="310" t="s">
        <v>1905</v>
      </c>
      <c r="D364" s="310" t="s">
        <v>1906</v>
      </c>
      <c r="E364" s="18" t="s">
        <v>243</v>
      </c>
      <c r="F364" s="311">
        <v>101.90000000000001</v>
      </c>
      <c r="G364" s="39"/>
      <c r="H364" s="45"/>
    </row>
    <row r="365" s="2" customFormat="1">
      <c r="A365" s="39"/>
      <c r="B365" s="45"/>
      <c r="C365" s="310" t="s">
        <v>1920</v>
      </c>
      <c r="D365" s="310" t="s">
        <v>1921</v>
      </c>
      <c r="E365" s="18" t="s">
        <v>243</v>
      </c>
      <c r="F365" s="311">
        <v>73.700000000000003</v>
      </c>
      <c r="G365" s="39"/>
      <c r="H365" s="45"/>
    </row>
    <row r="366" s="2" customFormat="1" ht="16.8" customHeight="1">
      <c r="A366" s="39"/>
      <c r="B366" s="45"/>
      <c r="C366" s="310" t="s">
        <v>1923</v>
      </c>
      <c r="D366" s="310" t="s">
        <v>1924</v>
      </c>
      <c r="E366" s="18" t="s">
        <v>243</v>
      </c>
      <c r="F366" s="311">
        <v>73.700000000000003</v>
      </c>
      <c r="G366" s="39"/>
      <c r="H366" s="45"/>
    </row>
    <row r="367" s="2" customFormat="1" ht="26.4" customHeight="1">
      <c r="A367" s="39"/>
      <c r="B367" s="45"/>
      <c r="C367" s="305" t="s">
        <v>111</v>
      </c>
      <c r="D367" s="305" t="s">
        <v>112</v>
      </c>
      <c r="E367" s="39"/>
      <c r="F367" s="39"/>
      <c r="G367" s="39"/>
      <c r="H367" s="45"/>
    </row>
    <row r="368" s="2" customFormat="1" ht="16.8" customHeight="1">
      <c r="A368" s="39"/>
      <c r="B368" s="45"/>
      <c r="C368" s="306" t="s">
        <v>258</v>
      </c>
      <c r="D368" s="307" t="s">
        <v>258</v>
      </c>
      <c r="E368" s="308" t="s">
        <v>1</v>
      </c>
      <c r="F368" s="309">
        <v>55</v>
      </c>
      <c r="G368" s="39"/>
      <c r="H368" s="45"/>
    </row>
    <row r="369" s="2" customFormat="1" ht="16.8" customHeight="1">
      <c r="A369" s="39"/>
      <c r="B369" s="45"/>
      <c r="C369" s="310" t="s">
        <v>1</v>
      </c>
      <c r="D369" s="310" t="s">
        <v>2810</v>
      </c>
      <c r="E369" s="18" t="s">
        <v>1</v>
      </c>
      <c r="F369" s="311">
        <v>28</v>
      </c>
      <c r="G369" s="39"/>
      <c r="H369" s="45"/>
    </row>
    <row r="370" s="2" customFormat="1" ht="16.8" customHeight="1">
      <c r="A370" s="39"/>
      <c r="B370" s="45"/>
      <c r="C370" s="310" t="s">
        <v>1</v>
      </c>
      <c r="D370" s="310" t="s">
        <v>2811</v>
      </c>
      <c r="E370" s="18" t="s">
        <v>1</v>
      </c>
      <c r="F370" s="311">
        <v>27</v>
      </c>
      <c r="G370" s="39"/>
      <c r="H370" s="45"/>
    </row>
    <row r="371" s="2" customFormat="1" ht="16.8" customHeight="1">
      <c r="A371" s="39"/>
      <c r="B371" s="45"/>
      <c r="C371" s="310" t="s">
        <v>258</v>
      </c>
      <c r="D371" s="310" t="s">
        <v>254</v>
      </c>
      <c r="E371" s="18" t="s">
        <v>1</v>
      </c>
      <c r="F371" s="311">
        <v>55</v>
      </c>
      <c r="G371" s="39"/>
      <c r="H371" s="45"/>
    </row>
    <row r="372" s="2" customFormat="1" ht="16.8" customHeight="1">
      <c r="A372" s="39"/>
      <c r="B372" s="45"/>
      <c r="C372" s="312" t="s">
        <v>3058</v>
      </c>
      <c r="D372" s="39"/>
      <c r="E372" s="39"/>
      <c r="F372" s="39"/>
      <c r="G372" s="39"/>
      <c r="H372" s="45"/>
    </row>
    <row r="373" s="2" customFormat="1" ht="16.8" customHeight="1">
      <c r="A373" s="39"/>
      <c r="B373" s="45"/>
      <c r="C373" s="310" t="s">
        <v>2807</v>
      </c>
      <c r="D373" s="310" t="s">
        <v>2808</v>
      </c>
      <c r="E373" s="18" t="s">
        <v>156</v>
      </c>
      <c r="F373" s="311">
        <v>55</v>
      </c>
      <c r="G373" s="39"/>
      <c r="H373" s="45"/>
    </row>
    <row r="374" s="2" customFormat="1" ht="16.8" customHeight="1">
      <c r="A374" s="39"/>
      <c r="B374" s="45"/>
      <c r="C374" s="310" t="s">
        <v>2821</v>
      </c>
      <c r="D374" s="310" t="s">
        <v>2822</v>
      </c>
      <c r="E374" s="18" t="s">
        <v>156</v>
      </c>
      <c r="F374" s="311">
        <v>55</v>
      </c>
      <c r="G374" s="39"/>
      <c r="H374" s="45"/>
    </row>
    <row r="375" s="2" customFormat="1" ht="16.8" customHeight="1">
      <c r="A375" s="39"/>
      <c r="B375" s="45"/>
      <c r="C375" s="306" t="s">
        <v>2801</v>
      </c>
      <c r="D375" s="307" t="s">
        <v>2801</v>
      </c>
      <c r="E375" s="308" t="s">
        <v>1</v>
      </c>
      <c r="F375" s="309">
        <v>23.015999999999998</v>
      </c>
      <c r="G375" s="39"/>
      <c r="H375" s="45"/>
    </row>
    <row r="376" s="2" customFormat="1" ht="16.8" customHeight="1">
      <c r="A376" s="39"/>
      <c r="B376" s="45"/>
      <c r="C376" s="310" t="s">
        <v>1</v>
      </c>
      <c r="D376" s="310" t="s">
        <v>2838</v>
      </c>
      <c r="E376" s="18" t="s">
        <v>1</v>
      </c>
      <c r="F376" s="311">
        <v>11.424</v>
      </c>
      <c r="G376" s="39"/>
      <c r="H376" s="45"/>
    </row>
    <row r="377" s="2" customFormat="1" ht="16.8" customHeight="1">
      <c r="A377" s="39"/>
      <c r="B377" s="45"/>
      <c r="C377" s="310" t="s">
        <v>1</v>
      </c>
      <c r="D377" s="310" t="s">
        <v>2839</v>
      </c>
      <c r="E377" s="18" t="s">
        <v>1</v>
      </c>
      <c r="F377" s="311">
        <v>11.592000000000001</v>
      </c>
      <c r="G377" s="39"/>
      <c r="H377" s="45"/>
    </row>
    <row r="378" s="2" customFormat="1" ht="16.8" customHeight="1">
      <c r="A378" s="39"/>
      <c r="B378" s="45"/>
      <c r="C378" s="310" t="s">
        <v>2801</v>
      </c>
      <c r="D378" s="310" t="s">
        <v>254</v>
      </c>
      <c r="E378" s="18" t="s">
        <v>1</v>
      </c>
      <c r="F378" s="311">
        <v>23.015999999999998</v>
      </c>
      <c r="G378" s="39"/>
      <c r="H378" s="45"/>
    </row>
    <row r="379" s="2" customFormat="1" ht="16.8" customHeight="1">
      <c r="A379" s="39"/>
      <c r="B379" s="45"/>
      <c r="C379" s="312" t="s">
        <v>3058</v>
      </c>
      <c r="D379" s="39"/>
      <c r="E379" s="39"/>
      <c r="F379" s="39"/>
      <c r="G379" s="39"/>
      <c r="H379" s="45"/>
    </row>
    <row r="380" s="2" customFormat="1" ht="16.8" customHeight="1">
      <c r="A380" s="39"/>
      <c r="B380" s="45"/>
      <c r="C380" s="310" t="s">
        <v>2307</v>
      </c>
      <c r="D380" s="310" t="s">
        <v>2308</v>
      </c>
      <c r="E380" s="18" t="s">
        <v>156</v>
      </c>
      <c r="F380" s="311">
        <v>23.015999999999998</v>
      </c>
      <c r="G380" s="39"/>
      <c r="H380" s="45"/>
    </row>
    <row r="381" s="2" customFormat="1">
      <c r="A381" s="39"/>
      <c r="B381" s="45"/>
      <c r="C381" s="310" t="s">
        <v>297</v>
      </c>
      <c r="D381" s="310" t="s">
        <v>298</v>
      </c>
      <c r="E381" s="18" t="s">
        <v>156</v>
      </c>
      <c r="F381" s="311">
        <v>53.015999999999998</v>
      </c>
      <c r="G381" s="39"/>
      <c r="H381" s="45"/>
    </row>
    <row r="382" s="2" customFormat="1" ht="16.8" customHeight="1">
      <c r="A382" s="39"/>
      <c r="B382" s="45"/>
      <c r="C382" s="310" t="s">
        <v>2821</v>
      </c>
      <c r="D382" s="310" t="s">
        <v>2822</v>
      </c>
      <c r="E382" s="18" t="s">
        <v>156</v>
      </c>
      <c r="F382" s="311">
        <v>55</v>
      </c>
      <c r="G382" s="39"/>
      <c r="H382" s="45"/>
    </row>
    <row r="383" s="2" customFormat="1" ht="16.8" customHeight="1">
      <c r="A383" s="39"/>
      <c r="B383" s="45"/>
      <c r="C383" s="306" t="s">
        <v>2803</v>
      </c>
      <c r="D383" s="307" t="s">
        <v>2803</v>
      </c>
      <c r="E383" s="308" t="s">
        <v>1</v>
      </c>
      <c r="F383" s="309">
        <v>53.015999999999998</v>
      </c>
      <c r="G383" s="39"/>
      <c r="H383" s="45"/>
    </row>
    <row r="384" s="2" customFormat="1" ht="16.8" customHeight="1">
      <c r="A384" s="39"/>
      <c r="B384" s="45"/>
      <c r="C384" s="310" t="s">
        <v>1</v>
      </c>
      <c r="D384" s="310" t="s">
        <v>2815</v>
      </c>
      <c r="E384" s="18" t="s">
        <v>1</v>
      </c>
      <c r="F384" s="311">
        <v>26.52</v>
      </c>
      <c r="G384" s="39"/>
      <c r="H384" s="45"/>
    </row>
    <row r="385" s="2" customFormat="1" ht="16.8" customHeight="1">
      <c r="A385" s="39"/>
      <c r="B385" s="45"/>
      <c r="C385" s="310" t="s">
        <v>1</v>
      </c>
      <c r="D385" s="310" t="s">
        <v>2816</v>
      </c>
      <c r="E385" s="18" t="s">
        <v>1</v>
      </c>
      <c r="F385" s="311">
        <v>26.495999999999999</v>
      </c>
      <c r="G385" s="39"/>
      <c r="H385" s="45"/>
    </row>
    <row r="386" s="2" customFormat="1" ht="16.8" customHeight="1">
      <c r="A386" s="39"/>
      <c r="B386" s="45"/>
      <c r="C386" s="310" t="s">
        <v>2803</v>
      </c>
      <c r="D386" s="310" t="s">
        <v>254</v>
      </c>
      <c r="E386" s="18" t="s">
        <v>1</v>
      </c>
      <c r="F386" s="311">
        <v>53.015999999999998</v>
      </c>
      <c r="G386" s="39"/>
      <c r="H386" s="45"/>
    </row>
    <row r="387" s="2" customFormat="1" ht="16.8" customHeight="1">
      <c r="A387" s="39"/>
      <c r="B387" s="45"/>
      <c r="C387" s="312" t="s">
        <v>3058</v>
      </c>
      <c r="D387" s="39"/>
      <c r="E387" s="39"/>
      <c r="F387" s="39"/>
      <c r="G387" s="39"/>
      <c r="H387" s="45"/>
    </row>
    <row r="388" s="2" customFormat="1">
      <c r="A388" s="39"/>
      <c r="B388" s="45"/>
      <c r="C388" s="310" t="s">
        <v>2812</v>
      </c>
      <c r="D388" s="310" t="s">
        <v>2813</v>
      </c>
      <c r="E388" s="18" t="s">
        <v>156</v>
      </c>
      <c r="F388" s="311">
        <v>53.015999999999998</v>
      </c>
      <c r="G388" s="39"/>
      <c r="H388" s="45"/>
    </row>
    <row r="389" s="2" customFormat="1" ht="16.8" customHeight="1">
      <c r="A389" s="39"/>
      <c r="B389" s="45"/>
      <c r="C389" s="310" t="s">
        <v>2821</v>
      </c>
      <c r="D389" s="310" t="s">
        <v>2822</v>
      </c>
      <c r="E389" s="18" t="s">
        <v>156</v>
      </c>
      <c r="F389" s="311">
        <v>55</v>
      </c>
      <c r="G389" s="39"/>
      <c r="H389" s="45"/>
    </row>
    <row r="390" s="2" customFormat="1" ht="7.44" customHeight="1">
      <c r="A390" s="39"/>
      <c r="B390" s="171"/>
      <c r="C390" s="172"/>
      <c r="D390" s="172"/>
      <c r="E390" s="172"/>
      <c r="F390" s="172"/>
      <c r="G390" s="172"/>
      <c r="H390" s="45"/>
    </row>
    <row r="391" s="2" customFormat="1">
      <c r="A391" s="39"/>
      <c r="B391" s="39"/>
      <c r="C391" s="39"/>
      <c r="D391" s="39"/>
      <c r="E391" s="39"/>
      <c r="F391" s="39"/>
      <c r="G391" s="39"/>
      <c r="H391" s="39"/>
    </row>
  </sheetData>
  <sheetProtection sheet="1" formatColumns="0" formatRows="0" objects="1" scenarios="1" spinCount="100000" saltValue="IcTdcg6P+GCa9Y469RQzMj8NgILXgfE4PgYy1VnPZzGXW4GztT2IFgLqDShJ5PrtFP6rWBFJDbEpWjiL9AUrAQ==" hashValue="5NIpfBPQYlDAgQiTX7FmTkaGqkH2Hmo9XtQXLlkZOpUcQd1pUIhzauEUKi1BSPPmgXXoSlyP7S0/6fUOlBrk9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ROUND((SUM(BE119:BE127)),  2)</f>
        <v>0</v>
      </c>
      <c r="G33" s="39"/>
      <c r="H33" s="39"/>
      <c r="I33" s="156">
        <v>0.20999999999999999</v>
      </c>
      <c r="J33" s="155">
        <f>ROUND(((SUM(BE119:BE127))*I33),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ROUND((SUM(BF119:BF127)),  2)</f>
        <v>0</v>
      </c>
      <c r="G34" s="39"/>
      <c r="H34" s="39"/>
      <c r="I34" s="156">
        <v>0.12</v>
      </c>
      <c r="J34" s="155">
        <f>ROUND(((SUM(BF119:BF127))*I34),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01.0 - ODSTRAŇOVANÉ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133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134</v>
      </c>
      <c r="E99" s="189"/>
      <c r="F99" s="189"/>
      <c r="G99" s="189"/>
      <c r="H99" s="189"/>
      <c r="I99" s="189"/>
      <c r="J99" s="190">
        <f>J124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PŘESTAVBA STÁVAJÍÍCÍ GARÁŽE PRO POŽÁRNÍ TECHNIKU NA POŽÁRNÍ ZBROJNICI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01.0 - ODSTRAŇOVANÉ KONSTRUKCE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DOLNÍ BRUSNICE</v>
      </c>
      <c r="G113" s="41"/>
      <c r="H113" s="41"/>
      <c r="I113" s="33" t="s">
        <v>22</v>
      </c>
      <c r="J113" s="80" t="str">
        <f>IF(J12="","",J12)</f>
        <v>10. 4. 2024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OBEC DOLNÍ BRUSNICE</v>
      </c>
      <c r="G115" s="41"/>
      <c r="H115" s="41"/>
      <c r="I115" s="33" t="s">
        <v>30</v>
      </c>
      <c r="J115" s="37" t="str">
        <f>E21</f>
        <v>ING. JAN KÁBRT, DVŮR KRÁLOVÉ NAD LABEM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LUBOŠ KASPER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136</v>
      </c>
      <c r="D118" s="195" t="s">
        <v>61</v>
      </c>
      <c r="E118" s="195" t="s">
        <v>57</v>
      </c>
      <c r="F118" s="195" t="s">
        <v>58</v>
      </c>
      <c r="G118" s="195" t="s">
        <v>137</v>
      </c>
      <c r="H118" s="195" t="s">
        <v>138</v>
      </c>
      <c r="I118" s="195" t="s">
        <v>139</v>
      </c>
      <c r="J118" s="195" t="s">
        <v>129</v>
      </c>
      <c r="K118" s="196" t="s">
        <v>140</v>
      </c>
      <c r="L118" s="197"/>
      <c r="M118" s="101" t="s">
        <v>1</v>
      </c>
      <c r="N118" s="102" t="s">
        <v>40</v>
      </c>
      <c r="O118" s="102" t="s">
        <v>141</v>
      </c>
      <c r="P118" s="102" t="s">
        <v>142</v>
      </c>
      <c r="Q118" s="102" t="s">
        <v>143</v>
      </c>
      <c r="R118" s="102" t="s">
        <v>144</v>
      </c>
      <c r="S118" s="102" t="s">
        <v>145</v>
      </c>
      <c r="T118" s="103" t="s">
        <v>146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0</v>
      </c>
      <c r="S119" s="105"/>
      <c r="T119" s="201">
        <f>T120</f>
        <v>36.309000000000005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131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148</v>
      </c>
      <c r="F120" s="206" t="s">
        <v>149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P121+P124</f>
        <v>0</v>
      </c>
      <c r="Q120" s="211"/>
      <c r="R120" s="212">
        <f>R121+R124</f>
        <v>0</v>
      </c>
      <c r="S120" s="211"/>
      <c r="T120" s="213">
        <f>T121+T124</f>
        <v>36.309000000000005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150</v>
      </c>
      <c r="BK120" s="216">
        <f>BK121+BK124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151</v>
      </c>
      <c r="F121" s="217" t="s">
        <v>152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SUM(P122:P123)</f>
        <v>0</v>
      </c>
      <c r="Q121" s="211"/>
      <c r="R121" s="212">
        <f>SUM(R122:R123)</f>
        <v>0</v>
      </c>
      <c r="S121" s="211"/>
      <c r="T121" s="213">
        <f>SUM(T122:T123)</f>
        <v>36.309000000000005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150</v>
      </c>
      <c r="BK121" s="216">
        <f>SUM(BK122:BK123)</f>
        <v>0</v>
      </c>
    </row>
    <row r="122" s="2" customFormat="1" ht="33" customHeight="1">
      <c r="A122" s="39"/>
      <c r="B122" s="40"/>
      <c r="C122" s="219" t="s">
        <v>84</v>
      </c>
      <c r="D122" s="219" t="s">
        <v>153</v>
      </c>
      <c r="E122" s="220" t="s">
        <v>154</v>
      </c>
      <c r="F122" s="221" t="s">
        <v>155</v>
      </c>
      <c r="G122" s="222" t="s">
        <v>156</v>
      </c>
      <c r="H122" s="223">
        <v>139.65000000000001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0.26000000000000001</v>
      </c>
      <c r="T122" s="229">
        <f>S122*H122</f>
        <v>36.309000000000005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157</v>
      </c>
      <c r="AT122" s="230" t="s">
        <v>153</v>
      </c>
      <c r="AU122" s="230" t="s">
        <v>86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157</v>
      </c>
      <c r="BM122" s="230" t="s">
        <v>158</v>
      </c>
    </row>
    <row r="123" s="13" customFormat="1">
      <c r="A123" s="13"/>
      <c r="B123" s="232"/>
      <c r="C123" s="233"/>
      <c r="D123" s="234" t="s">
        <v>159</v>
      </c>
      <c r="E123" s="235" t="s">
        <v>1</v>
      </c>
      <c r="F123" s="236" t="s">
        <v>160</v>
      </c>
      <c r="G123" s="233"/>
      <c r="H123" s="237">
        <v>139.65000000000001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159</v>
      </c>
      <c r="AU123" s="243" t="s">
        <v>86</v>
      </c>
      <c r="AV123" s="13" t="s">
        <v>86</v>
      </c>
      <c r="AW123" s="13" t="s">
        <v>32</v>
      </c>
      <c r="AX123" s="13" t="s">
        <v>84</v>
      </c>
      <c r="AY123" s="243" t="s">
        <v>150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161</v>
      </c>
      <c r="F124" s="217" t="s">
        <v>162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150</v>
      </c>
      <c r="BK124" s="216">
        <f>SUM(BK125:BK127)</f>
        <v>0</v>
      </c>
    </row>
    <row r="125" s="2" customFormat="1" ht="24.15" customHeight="1">
      <c r="A125" s="39"/>
      <c r="B125" s="40"/>
      <c r="C125" s="219" t="s">
        <v>86</v>
      </c>
      <c r="D125" s="219" t="s">
        <v>153</v>
      </c>
      <c r="E125" s="220" t="s">
        <v>163</v>
      </c>
      <c r="F125" s="221" t="s">
        <v>164</v>
      </c>
      <c r="G125" s="222" t="s">
        <v>165</v>
      </c>
      <c r="H125" s="223">
        <v>36.308999999999998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157</v>
      </c>
      <c r="BM125" s="230" t="s">
        <v>166</v>
      </c>
    </row>
    <row r="126" s="2" customFormat="1" ht="24.15" customHeight="1">
      <c r="A126" s="39"/>
      <c r="B126" s="40"/>
      <c r="C126" s="219" t="s">
        <v>167</v>
      </c>
      <c r="D126" s="219" t="s">
        <v>153</v>
      </c>
      <c r="E126" s="220" t="s">
        <v>168</v>
      </c>
      <c r="F126" s="221" t="s">
        <v>169</v>
      </c>
      <c r="G126" s="222" t="s">
        <v>165</v>
      </c>
      <c r="H126" s="223">
        <v>36.308999999999998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157</v>
      </c>
      <c r="AT126" s="230" t="s">
        <v>153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157</v>
      </c>
      <c r="BM126" s="230" t="s">
        <v>170</v>
      </c>
    </row>
    <row r="127" s="2" customFormat="1" ht="16.5" customHeight="1">
      <c r="A127" s="39"/>
      <c r="B127" s="40"/>
      <c r="C127" s="219" t="s">
        <v>157</v>
      </c>
      <c r="D127" s="219" t="s">
        <v>153</v>
      </c>
      <c r="E127" s="220" t="s">
        <v>171</v>
      </c>
      <c r="F127" s="221" t="s">
        <v>172</v>
      </c>
      <c r="G127" s="222" t="s">
        <v>165</v>
      </c>
      <c r="H127" s="223">
        <v>36.308999999999998</v>
      </c>
      <c r="I127" s="224"/>
      <c r="J127" s="225">
        <f>ROUND(I127*H127,2)</f>
        <v>0</v>
      </c>
      <c r="K127" s="221" t="s">
        <v>1</v>
      </c>
      <c r="L127" s="45"/>
      <c r="M127" s="244" t="s">
        <v>1</v>
      </c>
      <c r="N127" s="245" t="s">
        <v>41</v>
      </c>
      <c r="O127" s="246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157</v>
      </c>
      <c r="BM127" s="230" t="s">
        <v>173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W3n+P9+fEPdNQuVvlJg16FYMgvv9iAHEdID4iWo4z+OQVZzBzHRjxCwc4b0W05SfQmLdOCTUFrNoPC+T7QUFPw==" hashValue="uYNxHvRqJLO6/LAsGk86Sw8keA59UZf0RmO0oBfvuUXxhpBxWZFdQVMyteSbENPjcYOFKyEFuwkT+f1ZOcd5bw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249" t="s">
        <v>174</v>
      </c>
      <c r="BA2" s="249" t="s">
        <v>174</v>
      </c>
      <c r="BB2" s="249" t="s">
        <v>1</v>
      </c>
      <c r="BC2" s="249" t="s">
        <v>175</v>
      </c>
      <c r="BD2" s="249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  <c r="AZ3" s="249" t="s">
        <v>176</v>
      </c>
      <c r="BA3" s="249" t="s">
        <v>177</v>
      </c>
      <c r="BB3" s="249" t="s">
        <v>1</v>
      </c>
      <c r="BC3" s="249" t="s">
        <v>178</v>
      </c>
      <c r="BD3" s="249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  <c r="AZ4" s="249" t="s">
        <v>179</v>
      </c>
      <c r="BA4" s="249" t="s">
        <v>179</v>
      </c>
      <c r="BB4" s="249" t="s">
        <v>1</v>
      </c>
      <c r="BC4" s="249" t="s">
        <v>180</v>
      </c>
      <c r="BD4" s="249" t="s">
        <v>86</v>
      </c>
    </row>
    <row r="5" s="1" customFormat="1" ht="6.96" customHeight="1">
      <c r="B5" s="21"/>
      <c r="L5" s="21"/>
      <c r="AZ5" s="249" t="s">
        <v>181</v>
      </c>
      <c r="BA5" s="249" t="s">
        <v>181</v>
      </c>
      <c r="BB5" s="249" t="s">
        <v>1</v>
      </c>
      <c r="BC5" s="249" t="s">
        <v>182</v>
      </c>
      <c r="BD5" s="249" t="s">
        <v>86</v>
      </c>
    </row>
    <row r="6" s="1" customFormat="1" ht="12" customHeight="1">
      <c r="B6" s="21"/>
      <c r="D6" s="141" t="s">
        <v>16</v>
      </c>
      <c r="L6" s="21"/>
      <c r="AZ6" s="249" t="s">
        <v>183</v>
      </c>
      <c r="BA6" s="249" t="s">
        <v>183</v>
      </c>
      <c r="BB6" s="249" t="s">
        <v>1</v>
      </c>
      <c r="BC6" s="249" t="s">
        <v>184</v>
      </c>
      <c r="BD6" s="249" t="s">
        <v>86</v>
      </c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  <c r="AZ7" s="249" t="s">
        <v>185</v>
      </c>
      <c r="BA7" s="249" t="s">
        <v>185</v>
      </c>
      <c r="BB7" s="249" t="s">
        <v>1</v>
      </c>
      <c r="BC7" s="249" t="s">
        <v>186</v>
      </c>
      <c r="BD7" s="249" t="s">
        <v>86</v>
      </c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249" t="s">
        <v>187</v>
      </c>
      <c r="BA8" s="249" t="s">
        <v>187</v>
      </c>
      <c r="BB8" s="249" t="s">
        <v>1</v>
      </c>
      <c r="BC8" s="249" t="s">
        <v>188</v>
      </c>
      <c r="BD8" s="249" t="s">
        <v>86</v>
      </c>
    </row>
    <row r="9" s="2" customFormat="1" ht="16.5" customHeight="1">
      <c r="A9" s="39"/>
      <c r="B9" s="45"/>
      <c r="C9" s="39"/>
      <c r="D9" s="39"/>
      <c r="E9" s="143" t="s">
        <v>189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249" t="s">
        <v>190</v>
      </c>
      <c r="BA9" s="249" t="s">
        <v>190</v>
      </c>
      <c r="BB9" s="249" t="s">
        <v>1</v>
      </c>
      <c r="BC9" s="249" t="s">
        <v>191</v>
      </c>
      <c r="BD9" s="249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249" t="s">
        <v>192</v>
      </c>
      <c r="BA10" s="249" t="s">
        <v>192</v>
      </c>
      <c r="BB10" s="249" t="s">
        <v>1</v>
      </c>
      <c r="BC10" s="249" t="s">
        <v>193</v>
      </c>
      <c r="BD10" s="249" t="s">
        <v>86</v>
      </c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249" t="s">
        <v>194</v>
      </c>
      <c r="BA11" s="249" t="s">
        <v>194</v>
      </c>
      <c r="BB11" s="249" t="s">
        <v>1</v>
      </c>
      <c r="BC11" s="249" t="s">
        <v>195</v>
      </c>
      <c r="BD11" s="249" t="s">
        <v>86</v>
      </c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249" t="s">
        <v>196</v>
      </c>
      <c r="BA12" s="249" t="s">
        <v>196</v>
      </c>
      <c r="BB12" s="249" t="s">
        <v>1</v>
      </c>
      <c r="BC12" s="249" t="s">
        <v>151</v>
      </c>
      <c r="BD12" s="249" t="s">
        <v>86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249" t="s">
        <v>197</v>
      </c>
      <c r="BA13" s="249" t="s">
        <v>197</v>
      </c>
      <c r="BB13" s="249" t="s">
        <v>1</v>
      </c>
      <c r="BC13" s="249" t="s">
        <v>198</v>
      </c>
      <c r="BD13" s="249" t="s">
        <v>86</v>
      </c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249" t="s">
        <v>199</v>
      </c>
      <c r="BA14" s="249" t="s">
        <v>199</v>
      </c>
      <c r="BB14" s="249" t="s">
        <v>1</v>
      </c>
      <c r="BC14" s="249" t="s">
        <v>200</v>
      </c>
      <c r="BD14" s="249" t="s">
        <v>86</v>
      </c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249" t="s">
        <v>201</v>
      </c>
      <c r="BA15" s="249" t="s">
        <v>202</v>
      </c>
      <c r="BB15" s="249" t="s">
        <v>1</v>
      </c>
      <c r="BC15" s="249" t="s">
        <v>203</v>
      </c>
      <c r="BD15" s="249" t="s">
        <v>86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249" t="s">
        <v>204</v>
      </c>
      <c r="BA16" s="249" t="s">
        <v>204</v>
      </c>
      <c r="BB16" s="249" t="s">
        <v>1</v>
      </c>
      <c r="BC16" s="249" t="s">
        <v>205</v>
      </c>
      <c r="BD16" s="249" t="s">
        <v>86</v>
      </c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249" t="s">
        <v>206</v>
      </c>
      <c r="BA17" s="249" t="s">
        <v>206</v>
      </c>
      <c r="BB17" s="249" t="s">
        <v>1</v>
      </c>
      <c r="BC17" s="249" t="s">
        <v>207</v>
      </c>
      <c r="BD17" s="249" t="s">
        <v>86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249" t="s">
        <v>208</v>
      </c>
      <c r="BA18" s="249" t="s">
        <v>209</v>
      </c>
      <c r="BB18" s="249" t="s">
        <v>1</v>
      </c>
      <c r="BC18" s="249" t="s">
        <v>210</v>
      </c>
      <c r="BD18" s="249" t="s">
        <v>86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249" t="s">
        <v>211</v>
      </c>
      <c r="BA19" s="249" t="s">
        <v>211</v>
      </c>
      <c r="BB19" s="249" t="s">
        <v>1</v>
      </c>
      <c r="BC19" s="249" t="s">
        <v>212</v>
      </c>
      <c r="BD19" s="249" t="s">
        <v>86</v>
      </c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249" t="s">
        <v>213</v>
      </c>
      <c r="BA20" s="249" t="s">
        <v>213</v>
      </c>
      <c r="BB20" s="249" t="s">
        <v>1</v>
      </c>
      <c r="BC20" s="249" t="s">
        <v>214</v>
      </c>
      <c r="BD20" s="249" t="s">
        <v>86</v>
      </c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249" t="s">
        <v>215</v>
      </c>
      <c r="BA21" s="249" t="s">
        <v>215</v>
      </c>
      <c r="BB21" s="249" t="s">
        <v>1</v>
      </c>
      <c r="BC21" s="249" t="s">
        <v>216</v>
      </c>
      <c r="BD21" s="249" t="s">
        <v>86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ROUND(J141,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ROUND((SUM(BE141:BE1145)),  2)</f>
        <v>0</v>
      </c>
      <c r="G33" s="39"/>
      <c r="H33" s="39"/>
      <c r="I33" s="156">
        <v>0.20999999999999999</v>
      </c>
      <c r="J33" s="155">
        <f>ROUND(((SUM(BE141:BE1145))*I33),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ROUND((SUM(BF141:BF1145)),  2)</f>
        <v>0</v>
      </c>
      <c r="G34" s="39"/>
      <c r="H34" s="39"/>
      <c r="I34" s="156">
        <v>0.12</v>
      </c>
      <c r="J34" s="155">
        <f>ROUND(((SUM(BF141:BF1145))*I34),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ROUND((SUM(BG141:BG1145)),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ROUND((SUM(BH141:BH1145)),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ROUND((SUM(BI141:BI1145)),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01.1 - POŽÁRNÍ ZBROJNICE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J141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J142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217</v>
      </c>
      <c r="E98" s="189"/>
      <c r="F98" s="189"/>
      <c r="G98" s="189"/>
      <c r="H98" s="189"/>
      <c r="I98" s="189"/>
      <c r="J98" s="190">
        <f>J143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218</v>
      </c>
      <c r="E99" s="189"/>
      <c r="F99" s="189"/>
      <c r="G99" s="189"/>
      <c r="H99" s="189"/>
      <c r="I99" s="189"/>
      <c r="J99" s="190">
        <f>J208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219</v>
      </c>
      <c r="E100" s="189"/>
      <c r="F100" s="189"/>
      <c r="G100" s="189"/>
      <c r="H100" s="189"/>
      <c r="I100" s="189"/>
      <c r="J100" s="190">
        <f>J273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220</v>
      </c>
      <c r="E101" s="189"/>
      <c r="F101" s="189"/>
      <c r="G101" s="189"/>
      <c r="H101" s="189"/>
      <c r="I101" s="189"/>
      <c r="J101" s="190">
        <f>J347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221</v>
      </c>
      <c r="E102" s="189"/>
      <c r="F102" s="189"/>
      <c r="G102" s="189"/>
      <c r="H102" s="189"/>
      <c r="I102" s="189"/>
      <c r="J102" s="190">
        <f>J403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133</v>
      </c>
      <c r="E103" s="189"/>
      <c r="F103" s="189"/>
      <c r="G103" s="189"/>
      <c r="H103" s="189"/>
      <c r="I103" s="189"/>
      <c r="J103" s="190">
        <f>J585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222</v>
      </c>
      <c r="E104" s="189"/>
      <c r="F104" s="189"/>
      <c r="G104" s="189"/>
      <c r="H104" s="189"/>
      <c r="I104" s="189"/>
      <c r="J104" s="190">
        <f>J608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223</v>
      </c>
      <c r="E105" s="183"/>
      <c r="F105" s="183"/>
      <c r="G105" s="183"/>
      <c r="H105" s="183"/>
      <c r="I105" s="183"/>
      <c r="J105" s="184">
        <f>J610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224</v>
      </c>
      <c r="E106" s="189"/>
      <c r="F106" s="189"/>
      <c r="G106" s="189"/>
      <c r="H106" s="189"/>
      <c r="I106" s="189"/>
      <c r="J106" s="190">
        <f>J611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225</v>
      </c>
      <c r="E107" s="189"/>
      <c r="F107" s="189"/>
      <c r="G107" s="189"/>
      <c r="H107" s="189"/>
      <c r="I107" s="189"/>
      <c r="J107" s="190">
        <f>J641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226</v>
      </c>
      <c r="E108" s="189"/>
      <c r="F108" s="189"/>
      <c r="G108" s="189"/>
      <c r="H108" s="189"/>
      <c r="I108" s="189"/>
      <c r="J108" s="190">
        <f>J692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227</v>
      </c>
      <c r="E109" s="189"/>
      <c r="F109" s="189"/>
      <c r="G109" s="189"/>
      <c r="H109" s="189"/>
      <c r="I109" s="189"/>
      <c r="J109" s="190">
        <f>J760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228</v>
      </c>
      <c r="E110" s="189"/>
      <c r="F110" s="189"/>
      <c r="G110" s="189"/>
      <c r="H110" s="189"/>
      <c r="I110" s="189"/>
      <c r="J110" s="190">
        <f>J866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229</v>
      </c>
      <c r="E111" s="189"/>
      <c r="F111" s="189"/>
      <c r="G111" s="189"/>
      <c r="H111" s="189"/>
      <c r="I111" s="189"/>
      <c r="J111" s="190">
        <f>J886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230</v>
      </c>
      <c r="E112" s="189"/>
      <c r="F112" s="189"/>
      <c r="G112" s="189"/>
      <c r="H112" s="189"/>
      <c r="I112" s="189"/>
      <c r="J112" s="190">
        <f>J892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231</v>
      </c>
      <c r="E113" s="189"/>
      <c r="F113" s="189"/>
      <c r="G113" s="189"/>
      <c r="H113" s="189"/>
      <c r="I113" s="189"/>
      <c r="J113" s="190">
        <f>J979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232</v>
      </c>
      <c r="E114" s="189"/>
      <c r="F114" s="189"/>
      <c r="G114" s="189"/>
      <c r="H114" s="189"/>
      <c r="I114" s="189"/>
      <c r="J114" s="190">
        <f>J988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233</v>
      </c>
      <c r="E115" s="189"/>
      <c r="F115" s="189"/>
      <c r="G115" s="189"/>
      <c r="H115" s="189"/>
      <c r="I115" s="189"/>
      <c r="J115" s="190">
        <f>J1005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234</v>
      </c>
      <c r="E116" s="189"/>
      <c r="F116" s="189"/>
      <c r="G116" s="189"/>
      <c r="H116" s="189"/>
      <c r="I116" s="189"/>
      <c r="J116" s="190">
        <f>J1023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235</v>
      </c>
      <c r="E117" s="189"/>
      <c r="F117" s="189"/>
      <c r="G117" s="189"/>
      <c r="H117" s="189"/>
      <c r="I117" s="189"/>
      <c r="J117" s="190">
        <f>J1043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236</v>
      </c>
      <c r="E118" s="189"/>
      <c r="F118" s="189"/>
      <c r="G118" s="189"/>
      <c r="H118" s="189"/>
      <c r="I118" s="189"/>
      <c r="J118" s="190">
        <f>J1123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237</v>
      </c>
      <c r="E119" s="189"/>
      <c r="F119" s="189"/>
      <c r="G119" s="189"/>
      <c r="H119" s="189"/>
      <c r="I119" s="189"/>
      <c r="J119" s="190">
        <f>J1132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0"/>
      <c r="C120" s="181"/>
      <c r="D120" s="182" t="s">
        <v>238</v>
      </c>
      <c r="E120" s="183"/>
      <c r="F120" s="183"/>
      <c r="G120" s="183"/>
      <c r="H120" s="183"/>
      <c r="I120" s="183"/>
      <c r="J120" s="184">
        <f>J1141</f>
        <v>0</v>
      </c>
      <c r="K120" s="181"/>
      <c r="L120" s="18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80"/>
      <c r="C121" s="181"/>
      <c r="D121" s="182" t="s">
        <v>239</v>
      </c>
      <c r="E121" s="183"/>
      <c r="F121" s="183"/>
      <c r="G121" s="183"/>
      <c r="H121" s="183"/>
      <c r="I121" s="183"/>
      <c r="J121" s="184">
        <f>J1144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135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6.25" customHeight="1">
      <c r="A131" s="39"/>
      <c r="B131" s="40"/>
      <c r="C131" s="41"/>
      <c r="D131" s="41"/>
      <c r="E131" s="175" t="str">
        <f>E7</f>
        <v>PŘESTAVBA STÁVAJÍÍCÍ GARÁŽE PRO POŽÁRNÍ TECHNIKU NA POŽÁRNÍ ZBROJNICI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124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E9</f>
        <v>SO 01.1 - POŽÁRNÍ ZBROJNICE - STAVEBNÍ ČÁST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F12</f>
        <v>DOLNÍ BRUSNICE</v>
      </c>
      <c r="G135" s="41"/>
      <c r="H135" s="41"/>
      <c r="I135" s="33" t="s">
        <v>22</v>
      </c>
      <c r="J135" s="80" t="str">
        <f>IF(J12="","",J12)</f>
        <v>10. 4. 2024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40.05" customHeight="1">
      <c r="A137" s="39"/>
      <c r="B137" s="40"/>
      <c r="C137" s="33" t="s">
        <v>24</v>
      </c>
      <c r="D137" s="41"/>
      <c r="E137" s="41"/>
      <c r="F137" s="28" t="str">
        <f>E15</f>
        <v>OBEC DOLNÍ BRUSNICE</v>
      </c>
      <c r="G137" s="41"/>
      <c r="H137" s="41"/>
      <c r="I137" s="33" t="s">
        <v>30</v>
      </c>
      <c r="J137" s="37" t="str">
        <f>E21</f>
        <v>ING. JAN KÁBRT, DVŮR KRÁLOVÉ NAD LABEM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28</v>
      </c>
      <c r="D138" s="41"/>
      <c r="E138" s="41"/>
      <c r="F138" s="28" t="str">
        <f>IF(E18="","",E18)</f>
        <v>Vyplň údaj</v>
      </c>
      <c r="G138" s="41"/>
      <c r="H138" s="41"/>
      <c r="I138" s="33" t="s">
        <v>33</v>
      </c>
      <c r="J138" s="37" t="str">
        <f>E24</f>
        <v>ING. LUBOŠ KASPER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92"/>
      <c r="B140" s="193"/>
      <c r="C140" s="194" t="s">
        <v>136</v>
      </c>
      <c r="D140" s="195" t="s">
        <v>61</v>
      </c>
      <c r="E140" s="195" t="s">
        <v>57</v>
      </c>
      <c r="F140" s="195" t="s">
        <v>58</v>
      </c>
      <c r="G140" s="195" t="s">
        <v>137</v>
      </c>
      <c r="H140" s="195" t="s">
        <v>138</v>
      </c>
      <c r="I140" s="195" t="s">
        <v>139</v>
      </c>
      <c r="J140" s="195" t="s">
        <v>129</v>
      </c>
      <c r="K140" s="196" t="s">
        <v>140</v>
      </c>
      <c r="L140" s="197"/>
      <c r="M140" s="101" t="s">
        <v>1</v>
      </c>
      <c r="N140" s="102" t="s">
        <v>40</v>
      </c>
      <c r="O140" s="102" t="s">
        <v>141</v>
      </c>
      <c r="P140" s="102" t="s">
        <v>142</v>
      </c>
      <c r="Q140" s="102" t="s">
        <v>143</v>
      </c>
      <c r="R140" s="102" t="s">
        <v>144</v>
      </c>
      <c r="S140" s="102" t="s">
        <v>145</v>
      </c>
      <c r="T140" s="103" t="s">
        <v>146</v>
      </c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</row>
    <row r="141" s="2" customFormat="1" ht="22.8" customHeight="1">
      <c r="A141" s="39"/>
      <c r="B141" s="40"/>
      <c r="C141" s="108" t="s">
        <v>147</v>
      </c>
      <c r="D141" s="41"/>
      <c r="E141" s="41"/>
      <c r="F141" s="41"/>
      <c r="G141" s="41"/>
      <c r="H141" s="41"/>
      <c r="I141" s="41"/>
      <c r="J141" s="198">
        <f>BK141</f>
        <v>0</v>
      </c>
      <c r="K141" s="41"/>
      <c r="L141" s="45"/>
      <c r="M141" s="104"/>
      <c r="N141" s="199"/>
      <c r="O141" s="105"/>
      <c r="P141" s="200">
        <f>P142+P610+P1141+P1144</f>
        <v>0</v>
      </c>
      <c r="Q141" s="105"/>
      <c r="R141" s="200">
        <f>R142+R610+R1141+R1144</f>
        <v>655.03482084999985</v>
      </c>
      <c r="S141" s="105"/>
      <c r="T141" s="201">
        <f>T142+T610+T1141+T1144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131</v>
      </c>
      <c r="BK141" s="202">
        <f>BK142+BK610+BK1141+BK1144</f>
        <v>0</v>
      </c>
    </row>
    <row r="142" s="12" customFormat="1" ht="25.92" customHeight="1">
      <c r="A142" s="12"/>
      <c r="B142" s="203"/>
      <c r="C142" s="204"/>
      <c r="D142" s="205" t="s">
        <v>75</v>
      </c>
      <c r="E142" s="206" t="s">
        <v>148</v>
      </c>
      <c r="F142" s="206" t="s">
        <v>149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P143+P208+P273+P347+P403+P585+P608</f>
        <v>0</v>
      </c>
      <c r="Q142" s="211"/>
      <c r="R142" s="212">
        <f>R143+R208+R273+R347+R403+R585+R608</f>
        <v>620.35120548999987</v>
      </c>
      <c r="S142" s="211"/>
      <c r="T142" s="213">
        <f>T143+T208+T273+T347+T403+T585+T608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76</v>
      </c>
      <c r="AY142" s="214" t="s">
        <v>150</v>
      </c>
      <c r="BK142" s="216">
        <f>BK143+BK208+BK273+BK347+BK403+BK585+BK608</f>
        <v>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84</v>
      </c>
      <c r="F143" s="217" t="s">
        <v>240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SUM(P144:P207)</f>
        <v>0</v>
      </c>
      <c r="Q143" s="211"/>
      <c r="R143" s="212">
        <f>SUM(R144:R207)</f>
        <v>0.0032000000000000002</v>
      </c>
      <c r="S143" s="211"/>
      <c r="T143" s="213">
        <f>SUM(T144:T207)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150</v>
      </c>
      <c r="BK143" s="216">
        <f>SUM(BK144:BK207)</f>
        <v>0</v>
      </c>
    </row>
    <row r="144" s="2" customFormat="1" ht="24.15" customHeight="1">
      <c r="A144" s="39"/>
      <c r="B144" s="40"/>
      <c r="C144" s="219" t="s">
        <v>84</v>
      </c>
      <c r="D144" s="219" t="s">
        <v>153</v>
      </c>
      <c r="E144" s="220" t="s">
        <v>241</v>
      </c>
      <c r="F144" s="221" t="s">
        <v>242</v>
      </c>
      <c r="G144" s="222" t="s">
        <v>243</v>
      </c>
      <c r="H144" s="223">
        <v>741.32299999999998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157</v>
      </c>
      <c r="BM144" s="230" t="s">
        <v>244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245</v>
      </c>
      <c r="G145" s="233"/>
      <c r="H145" s="237">
        <v>741.32299999999998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159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150</v>
      </c>
    </row>
    <row r="146" s="2" customFormat="1" ht="33" customHeight="1">
      <c r="A146" s="39"/>
      <c r="B146" s="40"/>
      <c r="C146" s="219" t="s">
        <v>86</v>
      </c>
      <c r="D146" s="219" t="s">
        <v>153</v>
      </c>
      <c r="E146" s="220" t="s">
        <v>246</v>
      </c>
      <c r="F146" s="221" t="s">
        <v>247</v>
      </c>
      <c r="G146" s="222" t="s">
        <v>156</v>
      </c>
      <c r="H146" s="223">
        <v>313.73399999999998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157</v>
      </c>
      <c r="AT146" s="230" t="s">
        <v>153</v>
      </c>
      <c r="AU146" s="230" t="s">
        <v>86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157</v>
      </c>
      <c r="BM146" s="230" t="s">
        <v>248</v>
      </c>
    </row>
    <row r="147" s="13" customFormat="1">
      <c r="A147" s="13"/>
      <c r="B147" s="232"/>
      <c r="C147" s="233"/>
      <c r="D147" s="234" t="s">
        <v>159</v>
      </c>
      <c r="E147" s="235" t="s">
        <v>1</v>
      </c>
      <c r="F147" s="236" t="s">
        <v>249</v>
      </c>
      <c r="G147" s="233"/>
      <c r="H147" s="237">
        <v>53.290999999999997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159</v>
      </c>
      <c r="AU147" s="243" t="s">
        <v>86</v>
      </c>
      <c r="AV147" s="13" t="s">
        <v>86</v>
      </c>
      <c r="AW147" s="13" t="s">
        <v>32</v>
      </c>
      <c r="AX147" s="13" t="s">
        <v>76</v>
      </c>
      <c r="AY147" s="243" t="s">
        <v>150</v>
      </c>
    </row>
    <row r="148" s="13" customFormat="1">
      <c r="A148" s="13"/>
      <c r="B148" s="232"/>
      <c r="C148" s="233"/>
      <c r="D148" s="234" t="s">
        <v>159</v>
      </c>
      <c r="E148" s="235" t="s">
        <v>1</v>
      </c>
      <c r="F148" s="236" t="s">
        <v>250</v>
      </c>
      <c r="G148" s="233"/>
      <c r="H148" s="237">
        <v>26.774999999999999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150</v>
      </c>
    </row>
    <row r="149" s="13" customFormat="1">
      <c r="A149" s="13"/>
      <c r="B149" s="232"/>
      <c r="C149" s="233"/>
      <c r="D149" s="234" t="s">
        <v>159</v>
      </c>
      <c r="E149" s="235" t="s">
        <v>1</v>
      </c>
      <c r="F149" s="236" t="s">
        <v>251</v>
      </c>
      <c r="G149" s="233"/>
      <c r="H149" s="237">
        <v>112.80500000000001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159</v>
      </c>
      <c r="AU149" s="243" t="s">
        <v>86</v>
      </c>
      <c r="AV149" s="13" t="s">
        <v>86</v>
      </c>
      <c r="AW149" s="13" t="s">
        <v>32</v>
      </c>
      <c r="AX149" s="13" t="s">
        <v>76</v>
      </c>
      <c r="AY149" s="243" t="s">
        <v>150</v>
      </c>
    </row>
    <row r="150" s="13" customFormat="1">
      <c r="A150" s="13"/>
      <c r="B150" s="232"/>
      <c r="C150" s="233"/>
      <c r="D150" s="234" t="s">
        <v>159</v>
      </c>
      <c r="E150" s="235" t="s">
        <v>1</v>
      </c>
      <c r="F150" s="236" t="s">
        <v>252</v>
      </c>
      <c r="G150" s="233"/>
      <c r="H150" s="237">
        <v>120.863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159</v>
      </c>
      <c r="AU150" s="243" t="s">
        <v>86</v>
      </c>
      <c r="AV150" s="13" t="s">
        <v>86</v>
      </c>
      <c r="AW150" s="13" t="s">
        <v>32</v>
      </c>
      <c r="AX150" s="13" t="s">
        <v>76</v>
      </c>
      <c r="AY150" s="243" t="s">
        <v>150</v>
      </c>
    </row>
    <row r="151" s="14" customFormat="1">
      <c r="A151" s="14"/>
      <c r="B151" s="250"/>
      <c r="C151" s="251"/>
      <c r="D151" s="234" t="s">
        <v>159</v>
      </c>
      <c r="E151" s="252" t="s">
        <v>253</v>
      </c>
      <c r="F151" s="253" t="s">
        <v>254</v>
      </c>
      <c r="G151" s="251"/>
      <c r="H151" s="254">
        <v>313.73400000000004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159</v>
      </c>
      <c r="AU151" s="260" t="s">
        <v>86</v>
      </c>
      <c r="AV151" s="14" t="s">
        <v>157</v>
      </c>
      <c r="AW151" s="14" t="s">
        <v>32</v>
      </c>
      <c r="AX151" s="14" t="s">
        <v>84</v>
      </c>
      <c r="AY151" s="260" t="s">
        <v>150</v>
      </c>
    </row>
    <row r="152" s="2" customFormat="1" ht="33" customHeight="1">
      <c r="A152" s="39"/>
      <c r="B152" s="40"/>
      <c r="C152" s="219" t="s">
        <v>167</v>
      </c>
      <c r="D152" s="219" t="s">
        <v>153</v>
      </c>
      <c r="E152" s="220" t="s">
        <v>255</v>
      </c>
      <c r="F152" s="221" t="s">
        <v>256</v>
      </c>
      <c r="G152" s="222" t="s">
        <v>156</v>
      </c>
      <c r="H152" s="223">
        <v>3.1859999999999999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157</v>
      </c>
      <c r="AT152" s="230" t="s">
        <v>153</v>
      </c>
      <c r="AU152" s="230" t="s">
        <v>86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157</v>
      </c>
      <c r="BM152" s="230" t="s">
        <v>257</v>
      </c>
    </row>
    <row r="153" s="13" customFormat="1">
      <c r="A153" s="13"/>
      <c r="B153" s="232"/>
      <c r="C153" s="233"/>
      <c r="D153" s="234" t="s">
        <v>159</v>
      </c>
      <c r="E153" s="235" t="s">
        <v>258</v>
      </c>
      <c r="F153" s="236" t="s">
        <v>259</v>
      </c>
      <c r="G153" s="233"/>
      <c r="H153" s="237">
        <v>3.1859999999999999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150</v>
      </c>
    </row>
    <row r="154" s="2" customFormat="1" ht="33" customHeight="1">
      <c r="A154" s="39"/>
      <c r="B154" s="40"/>
      <c r="C154" s="219" t="s">
        <v>157</v>
      </c>
      <c r="D154" s="219" t="s">
        <v>153</v>
      </c>
      <c r="E154" s="220" t="s">
        <v>260</v>
      </c>
      <c r="F154" s="221" t="s">
        <v>261</v>
      </c>
      <c r="G154" s="222" t="s">
        <v>156</v>
      </c>
      <c r="H154" s="223">
        <v>19.834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157</v>
      </c>
      <c r="AT154" s="230" t="s">
        <v>153</v>
      </c>
      <c r="AU154" s="230" t="s">
        <v>86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157</v>
      </c>
      <c r="BM154" s="230" t="s">
        <v>262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263</v>
      </c>
      <c r="G155" s="233"/>
      <c r="H155" s="237">
        <v>3.3100000000000001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76</v>
      </c>
      <c r="AY155" s="243" t="s">
        <v>150</v>
      </c>
    </row>
    <row r="156" s="13" customFormat="1">
      <c r="A156" s="13"/>
      <c r="B156" s="232"/>
      <c r="C156" s="233"/>
      <c r="D156" s="234" t="s">
        <v>159</v>
      </c>
      <c r="E156" s="235" t="s">
        <v>1</v>
      </c>
      <c r="F156" s="236" t="s">
        <v>264</v>
      </c>
      <c r="G156" s="233"/>
      <c r="H156" s="237">
        <v>0.28799999999999998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159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150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265</v>
      </c>
      <c r="G157" s="233"/>
      <c r="H157" s="237">
        <v>2.0499999999999998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150</v>
      </c>
    </row>
    <row r="158" s="13" customFormat="1">
      <c r="A158" s="13"/>
      <c r="B158" s="232"/>
      <c r="C158" s="233"/>
      <c r="D158" s="234" t="s">
        <v>159</v>
      </c>
      <c r="E158" s="235" t="s">
        <v>1</v>
      </c>
      <c r="F158" s="236" t="s">
        <v>266</v>
      </c>
      <c r="G158" s="233"/>
      <c r="H158" s="237">
        <v>0.375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86</v>
      </c>
      <c r="AV158" s="13" t="s">
        <v>86</v>
      </c>
      <c r="AW158" s="13" t="s">
        <v>32</v>
      </c>
      <c r="AX158" s="13" t="s">
        <v>76</v>
      </c>
      <c r="AY158" s="243" t="s">
        <v>150</v>
      </c>
    </row>
    <row r="159" s="13" customFormat="1">
      <c r="A159" s="13"/>
      <c r="B159" s="232"/>
      <c r="C159" s="233"/>
      <c r="D159" s="234" t="s">
        <v>159</v>
      </c>
      <c r="E159" s="235" t="s">
        <v>1</v>
      </c>
      <c r="F159" s="236" t="s">
        <v>267</v>
      </c>
      <c r="G159" s="233"/>
      <c r="H159" s="237">
        <v>0.22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159</v>
      </c>
      <c r="AU159" s="243" t="s">
        <v>86</v>
      </c>
      <c r="AV159" s="13" t="s">
        <v>86</v>
      </c>
      <c r="AW159" s="13" t="s">
        <v>32</v>
      </c>
      <c r="AX159" s="13" t="s">
        <v>76</v>
      </c>
      <c r="AY159" s="243" t="s">
        <v>150</v>
      </c>
    </row>
    <row r="160" s="13" customFormat="1">
      <c r="A160" s="13"/>
      <c r="B160" s="232"/>
      <c r="C160" s="233"/>
      <c r="D160" s="234" t="s">
        <v>159</v>
      </c>
      <c r="E160" s="235" t="s">
        <v>1</v>
      </c>
      <c r="F160" s="236" t="s">
        <v>268</v>
      </c>
      <c r="G160" s="233"/>
      <c r="H160" s="237">
        <v>0.71899999999999997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159</v>
      </c>
      <c r="AU160" s="243" t="s">
        <v>86</v>
      </c>
      <c r="AV160" s="13" t="s">
        <v>86</v>
      </c>
      <c r="AW160" s="13" t="s">
        <v>32</v>
      </c>
      <c r="AX160" s="13" t="s">
        <v>76</v>
      </c>
      <c r="AY160" s="243" t="s">
        <v>150</v>
      </c>
    </row>
    <row r="161" s="13" customFormat="1">
      <c r="A161" s="13"/>
      <c r="B161" s="232"/>
      <c r="C161" s="233"/>
      <c r="D161" s="234" t="s">
        <v>159</v>
      </c>
      <c r="E161" s="235" t="s">
        <v>1</v>
      </c>
      <c r="F161" s="236" t="s">
        <v>269</v>
      </c>
      <c r="G161" s="233"/>
      <c r="H161" s="237">
        <v>2.5310000000000001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159</v>
      </c>
      <c r="AU161" s="243" t="s">
        <v>86</v>
      </c>
      <c r="AV161" s="13" t="s">
        <v>86</v>
      </c>
      <c r="AW161" s="13" t="s">
        <v>32</v>
      </c>
      <c r="AX161" s="13" t="s">
        <v>76</v>
      </c>
      <c r="AY161" s="243" t="s">
        <v>150</v>
      </c>
    </row>
    <row r="162" s="15" customFormat="1">
      <c r="A162" s="15"/>
      <c r="B162" s="261"/>
      <c r="C162" s="262"/>
      <c r="D162" s="234" t="s">
        <v>159</v>
      </c>
      <c r="E162" s="263" t="s">
        <v>1</v>
      </c>
      <c r="F162" s="264" t="s">
        <v>270</v>
      </c>
      <c r="G162" s="262"/>
      <c r="H162" s="263" t="s">
        <v>1</v>
      </c>
      <c r="I162" s="265"/>
      <c r="J162" s="262"/>
      <c r="K162" s="262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159</v>
      </c>
      <c r="AU162" s="270" t="s">
        <v>86</v>
      </c>
      <c r="AV162" s="15" t="s">
        <v>84</v>
      </c>
      <c r="AW162" s="15" t="s">
        <v>32</v>
      </c>
      <c r="AX162" s="15" t="s">
        <v>76</v>
      </c>
      <c r="AY162" s="270" t="s">
        <v>150</v>
      </c>
    </row>
    <row r="163" s="13" customFormat="1">
      <c r="A163" s="13"/>
      <c r="B163" s="232"/>
      <c r="C163" s="233"/>
      <c r="D163" s="234" t="s">
        <v>159</v>
      </c>
      <c r="E163" s="235" t="s">
        <v>1</v>
      </c>
      <c r="F163" s="236" t="s">
        <v>271</v>
      </c>
      <c r="G163" s="233"/>
      <c r="H163" s="237">
        <v>0.56899999999999995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159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150</v>
      </c>
    </row>
    <row r="164" s="13" customFormat="1">
      <c r="A164" s="13"/>
      <c r="B164" s="232"/>
      <c r="C164" s="233"/>
      <c r="D164" s="234" t="s">
        <v>159</v>
      </c>
      <c r="E164" s="235" t="s">
        <v>1</v>
      </c>
      <c r="F164" s="236" t="s">
        <v>272</v>
      </c>
      <c r="G164" s="233"/>
      <c r="H164" s="237">
        <v>1.05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159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150</v>
      </c>
    </row>
    <row r="165" s="13" customFormat="1">
      <c r="A165" s="13"/>
      <c r="B165" s="232"/>
      <c r="C165" s="233"/>
      <c r="D165" s="234" t="s">
        <v>159</v>
      </c>
      <c r="E165" s="235" t="s">
        <v>1</v>
      </c>
      <c r="F165" s="236" t="s">
        <v>273</v>
      </c>
      <c r="G165" s="233"/>
      <c r="H165" s="237">
        <v>0.074999999999999997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159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150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274</v>
      </c>
      <c r="G166" s="233"/>
      <c r="H166" s="237">
        <v>1.573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150</v>
      </c>
    </row>
    <row r="167" s="13" customFormat="1">
      <c r="A167" s="13"/>
      <c r="B167" s="232"/>
      <c r="C167" s="233"/>
      <c r="D167" s="234" t="s">
        <v>159</v>
      </c>
      <c r="E167" s="235" t="s">
        <v>1</v>
      </c>
      <c r="F167" s="236" t="s">
        <v>275</v>
      </c>
      <c r="G167" s="233"/>
      <c r="H167" s="237">
        <v>0.14999999999999999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159</v>
      </c>
      <c r="AU167" s="243" t="s">
        <v>86</v>
      </c>
      <c r="AV167" s="13" t="s">
        <v>86</v>
      </c>
      <c r="AW167" s="13" t="s">
        <v>32</v>
      </c>
      <c r="AX167" s="13" t="s">
        <v>76</v>
      </c>
      <c r="AY167" s="243" t="s">
        <v>150</v>
      </c>
    </row>
    <row r="168" s="13" customFormat="1">
      <c r="A168" s="13"/>
      <c r="B168" s="232"/>
      <c r="C168" s="233"/>
      <c r="D168" s="234" t="s">
        <v>159</v>
      </c>
      <c r="E168" s="235" t="s">
        <v>1</v>
      </c>
      <c r="F168" s="236" t="s">
        <v>276</v>
      </c>
      <c r="G168" s="233"/>
      <c r="H168" s="237">
        <v>3.8679999999999999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150</v>
      </c>
    </row>
    <row r="169" s="13" customFormat="1">
      <c r="A169" s="13"/>
      <c r="B169" s="232"/>
      <c r="C169" s="233"/>
      <c r="D169" s="234" t="s">
        <v>159</v>
      </c>
      <c r="E169" s="235" t="s">
        <v>1</v>
      </c>
      <c r="F169" s="236" t="s">
        <v>277</v>
      </c>
      <c r="G169" s="233"/>
      <c r="H169" s="237">
        <v>0.68799999999999994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159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150</v>
      </c>
    </row>
    <row r="170" s="15" customFormat="1">
      <c r="A170" s="15"/>
      <c r="B170" s="261"/>
      <c r="C170" s="262"/>
      <c r="D170" s="234" t="s">
        <v>159</v>
      </c>
      <c r="E170" s="263" t="s">
        <v>1</v>
      </c>
      <c r="F170" s="264" t="s">
        <v>278</v>
      </c>
      <c r="G170" s="262"/>
      <c r="H170" s="263" t="s">
        <v>1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159</v>
      </c>
      <c r="AU170" s="270" t="s">
        <v>86</v>
      </c>
      <c r="AV170" s="15" t="s">
        <v>84</v>
      </c>
      <c r="AW170" s="15" t="s">
        <v>32</v>
      </c>
      <c r="AX170" s="15" t="s">
        <v>76</v>
      </c>
      <c r="AY170" s="270" t="s">
        <v>150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279</v>
      </c>
      <c r="G171" s="233"/>
      <c r="H171" s="237">
        <v>0.58499999999999996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159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150</v>
      </c>
    </row>
    <row r="172" s="13" customFormat="1">
      <c r="A172" s="13"/>
      <c r="B172" s="232"/>
      <c r="C172" s="233"/>
      <c r="D172" s="234" t="s">
        <v>159</v>
      </c>
      <c r="E172" s="235" t="s">
        <v>1</v>
      </c>
      <c r="F172" s="236" t="s">
        <v>280</v>
      </c>
      <c r="G172" s="233"/>
      <c r="H172" s="237">
        <v>0.77500000000000002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159</v>
      </c>
      <c r="AU172" s="243" t="s">
        <v>86</v>
      </c>
      <c r="AV172" s="13" t="s">
        <v>86</v>
      </c>
      <c r="AW172" s="13" t="s">
        <v>32</v>
      </c>
      <c r="AX172" s="13" t="s">
        <v>76</v>
      </c>
      <c r="AY172" s="243" t="s">
        <v>150</v>
      </c>
    </row>
    <row r="173" s="13" customFormat="1">
      <c r="A173" s="13"/>
      <c r="B173" s="232"/>
      <c r="C173" s="233"/>
      <c r="D173" s="234" t="s">
        <v>159</v>
      </c>
      <c r="E173" s="235" t="s">
        <v>1</v>
      </c>
      <c r="F173" s="236" t="s">
        <v>281</v>
      </c>
      <c r="G173" s="233"/>
      <c r="H173" s="237">
        <v>1.008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159</v>
      </c>
      <c r="AU173" s="243" t="s">
        <v>86</v>
      </c>
      <c r="AV173" s="13" t="s">
        <v>86</v>
      </c>
      <c r="AW173" s="13" t="s">
        <v>32</v>
      </c>
      <c r="AX173" s="13" t="s">
        <v>76</v>
      </c>
      <c r="AY173" s="243" t="s">
        <v>150</v>
      </c>
    </row>
    <row r="174" s="14" customFormat="1">
      <c r="A174" s="14"/>
      <c r="B174" s="250"/>
      <c r="C174" s="251"/>
      <c r="D174" s="234" t="s">
        <v>159</v>
      </c>
      <c r="E174" s="252" t="s">
        <v>282</v>
      </c>
      <c r="F174" s="253" t="s">
        <v>254</v>
      </c>
      <c r="G174" s="251"/>
      <c r="H174" s="254">
        <v>19.834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159</v>
      </c>
      <c r="AU174" s="260" t="s">
        <v>86</v>
      </c>
      <c r="AV174" s="14" t="s">
        <v>157</v>
      </c>
      <c r="AW174" s="14" t="s">
        <v>32</v>
      </c>
      <c r="AX174" s="14" t="s">
        <v>84</v>
      </c>
      <c r="AY174" s="260" t="s">
        <v>150</v>
      </c>
    </row>
    <row r="175" s="2" customFormat="1" ht="33" customHeight="1">
      <c r="A175" s="39"/>
      <c r="B175" s="40"/>
      <c r="C175" s="219" t="s">
        <v>283</v>
      </c>
      <c r="D175" s="219" t="s">
        <v>153</v>
      </c>
      <c r="E175" s="220" t="s">
        <v>284</v>
      </c>
      <c r="F175" s="221" t="s">
        <v>285</v>
      </c>
      <c r="G175" s="222" t="s">
        <v>156</v>
      </c>
      <c r="H175" s="223">
        <v>14.436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153</v>
      </c>
      <c r="AU175" s="230" t="s">
        <v>86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157</v>
      </c>
      <c r="BM175" s="230" t="s">
        <v>286</v>
      </c>
    </row>
    <row r="176" s="15" customFormat="1">
      <c r="A176" s="15"/>
      <c r="B176" s="261"/>
      <c r="C176" s="262"/>
      <c r="D176" s="234" t="s">
        <v>159</v>
      </c>
      <c r="E176" s="263" t="s">
        <v>1</v>
      </c>
      <c r="F176" s="264" t="s">
        <v>287</v>
      </c>
      <c r="G176" s="262"/>
      <c r="H176" s="263" t="s">
        <v>1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159</v>
      </c>
      <c r="AU176" s="270" t="s">
        <v>86</v>
      </c>
      <c r="AV176" s="15" t="s">
        <v>84</v>
      </c>
      <c r="AW176" s="15" t="s">
        <v>32</v>
      </c>
      <c r="AX176" s="15" t="s">
        <v>76</v>
      </c>
      <c r="AY176" s="270" t="s">
        <v>150</v>
      </c>
    </row>
    <row r="177" s="13" customFormat="1">
      <c r="A177" s="13"/>
      <c r="B177" s="232"/>
      <c r="C177" s="233"/>
      <c r="D177" s="234" t="s">
        <v>159</v>
      </c>
      <c r="E177" s="235" t="s">
        <v>1</v>
      </c>
      <c r="F177" s="236" t="s">
        <v>288</v>
      </c>
      <c r="G177" s="233"/>
      <c r="H177" s="237">
        <v>9.5199999999999996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159</v>
      </c>
      <c r="AU177" s="243" t="s">
        <v>86</v>
      </c>
      <c r="AV177" s="13" t="s">
        <v>86</v>
      </c>
      <c r="AW177" s="13" t="s">
        <v>32</v>
      </c>
      <c r="AX177" s="13" t="s">
        <v>76</v>
      </c>
      <c r="AY177" s="243" t="s">
        <v>150</v>
      </c>
    </row>
    <row r="178" s="13" customFormat="1">
      <c r="A178" s="13"/>
      <c r="B178" s="232"/>
      <c r="C178" s="233"/>
      <c r="D178" s="234" t="s">
        <v>159</v>
      </c>
      <c r="E178" s="235" t="s">
        <v>1</v>
      </c>
      <c r="F178" s="236" t="s">
        <v>289</v>
      </c>
      <c r="G178" s="233"/>
      <c r="H178" s="237">
        <v>4.9160000000000004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159</v>
      </c>
      <c r="AU178" s="243" t="s">
        <v>86</v>
      </c>
      <c r="AV178" s="13" t="s">
        <v>86</v>
      </c>
      <c r="AW178" s="13" t="s">
        <v>32</v>
      </c>
      <c r="AX178" s="13" t="s">
        <v>76</v>
      </c>
      <c r="AY178" s="243" t="s">
        <v>150</v>
      </c>
    </row>
    <row r="179" s="14" customFormat="1">
      <c r="A179" s="14"/>
      <c r="B179" s="250"/>
      <c r="C179" s="251"/>
      <c r="D179" s="234" t="s">
        <v>159</v>
      </c>
      <c r="E179" s="252" t="s">
        <v>290</v>
      </c>
      <c r="F179" s="253" t="s">
        <v>254</v>
      </c>
      <c r="G179" s="251"/>
      <c r="H179" s="254">
        <v>14.436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159</v>
      </c>
      <c r="AU179" s="260" t="s">
        <v>86</v>
      </c>
      <c r="AV179" s="14" t="s">
        <v>157</v>
      </c>
      <c r="AW179" s="14" t="s">
        <v>32</v>
      </c>
      <c r="AX179" s="14" t="s">
        <v>84</v>
      </c>
      <c r="AY179" s="260" t="s">
        <v>150</v>
      </c>
    </row>
    <row r="180" s="2" customFormat="1" ht="37.8" customHeight="1">
      <c r="A180" s="39"/>
      <c r="B180" s="40"/>
      <c r="C180" s="219" t="s">
        <v>291</v>
      </c>
      <c r="D180" s="219" t="s">
        <v>153</v>
      </c>
      <c r="E180" s="220" t="s">
        <v>292</v>
      </c>
      <c r="F180" s="221" t="s">
        <v>293</v>
      </c>
      <c r="G180" s="222" t="s">
        <v>156</v>
      </c>
      <c r="H180" s="223">
        <v>188.46899999999999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153</v>
      </c>
      <c r="AU180" s="230" t="s">
        <v>86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157</v>
      </c>
      <c r="BM180" s="230" t="s">
        <v>294</v>
      </c>
    </row>
    <row r="181" s="13" customFormat="1">
      <c r="A181" s="13"/>
      <c r="B181" s="232"/>
      <c r="C181" s="233"/>
      <c r="D181" s="234" t="s">
        <v>159</v>
      </c>
      <c r="E181" s="235" t="s">
        <v>1</v>
      </c>
      <c r="F181" s="236" t="s">
        <v>295</v>
      </c>
      <c r="G181" s="233"/>
      <c r="H181" s="237">
        <v>188.46899999999999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159</v>
      </c>
      <c r="AU181" s="243" t="s">
        <v>86</v>
      </c>
      <c r="AV181" s="13" t="s">
        <v>86</v>
      </c>
      <c r="AW181" s="13" t="s">
        <v>32</v>
      </c>
      <c r="AX181" s="13" t="s">
        <v>84</v>
      </c>
      <c r="AY181" s="243" t="s">
        <v>150</v>
      </c>
    </row>
    <row r="182" s="2" customFormat="1" ht="37.8" customHeight="1">
      <c r="A182" s="39"/>
      <c r="B182" s="40"/>
      <c r="C182" s="219" t="s">
        <v>296</v>
      </c>
      <c r="D182" s="219" t="s">
        <v>153</v>
      </c>
      <c r="E182" s="220" t="s">
        <v>297</v>
      </c>
      <c r="F182" s="221" t="s">
        <v>298</v>
      </c>
      <c r="G182" s="222" t="s">
        <v>156</v>
      </c>
      <c r="H182" s="223">
        <v>162.721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157</v>
      </c>
      <c r="AT182" s="230" t="s">
        <v>153</v>
      </c>
      <c r="AU182" s="230" t="s">
        <v>86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157</v>
      </c>
      <c r="BM182" s="230" t="s">
        <v>299</v>
      </c>
    </row>
    <row r="183" s="13" customFormat="1">
      <c r="A183" s="13"/>
      <c r="B183" s="232"/>
      <c r="C183" s="233"/>
      <c r="D183" s="234" t="s">
        <v>159</v>
      </c>
      <c r="E183" s="235" t="s">
        <v>1</v>
      </c>
      <c r="F183" s="236" t="s">
        <v>300</v>
      </c>
      <c r="G183" s="233"/>
      <c r="H183" s="237">
        <v>313.73399999999998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86</v>
      </c>
      <c r="AV183" s="13" t="s">
        <v>86</v>
      </c>
      <c r="AW183" s="13" t="s">
        <v>32</v>
      </c>
      <c r="AX183" s="13" t="s">
        <v>76</v>
      </c>
      <c r="AY183" s="243" t="s">
        <v>150</v>
      </c>
    </row>
    <row r="184" s="13" customFormat="1">
      <c r="A184" s="13"/>
      <c r="B184" s="232"/>
      <c r="C184" s="233"/>
      <c r="D184" s="234" t="s">
        <v>159</v>
      </c>
      <c r="E184" s="235" t="s">
        <v>1</v>
      </c>
      <c r="F184" s="236" t="s">
        <v>301</v>
      </c>
      <c r="G184" s="233"/>
      <c r="H184" s="237">
        <v>3.1859999999999999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159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150</v>
      </c>
    </row>
    <row r="185" s="13" customFormat="1">
      <c r="A185" s="13"/>
      <c r="B185" s="232"/>
      <c r="C185" s="233"/>
      <c r="D185" s="234" t="s">
        <v>159</v>
      </c>
      <c r="E185" s="235" t="s">
        <v>1</v>
      </c>
      <c r="F185" s="236" t="s">
        <v>302</v>
      </c>
      <c r="G185" s="233"/>
      <c r="H185" s="237">
        <v>34.270000000000003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159</v>
      </c>
      <c r="AU185" s="243" t="s">
        <v>86</v>
      </c>
      <c r="AV185" s="13" t="s">
        <v>86</v>
      </c>
      <c r="AW185" s="13" t="s">
        <v>32</v>
      </c>
      <c r="AX185" s="13" t="s">
        <v>76</v>
      </c>
      <c r="AY185" s="243" t="s">
        <v>150</v>
      </c>
    </row>
    <row r="186" s="13" customFormat="1">
      <c r="A186" s="13"/>
      <c r="B186" s="232"/>
      <c r="C186" s="233"/>
      <c r="D186" s="234" t="s">
        <v>159</v>
      </c>
      <c r="E186" s="235" t="s">
        <v>1</v>
      </c>
      <c r="F186" s="236" t="s">
        <v>303</v>
      </c>
      <c r="G186" s="233"/>
      <c r="H186" s="237">
        <v>-188.46899999999999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159</v>
      </c>
      <c r="AU186" s="243" t="s">
        <v>86</v>
      </c>
      <c r="AV186" s="13" t="s">
        <v>86</v>
      </c>
      <c r="AW186" s="13" t="s">
        <v>32</v>
      </c>
      <c r="AX186" s="13" t="s">
        <v>76</v>
      </c>
      <c r="AY186" s="243" t="s">
        <v>150</v>
      </c>
    </row>
    <row r="187" s="14" customFormat="1">
      <c r="A187" s="14"/>
      <c r="B187" s="250"/>
      <c r="C187" s="251"/>
      <c r="D187" s="234" t="s">
        <v>159</v>
      </c>
      <c r="E187" s="252" t="s">
        <v>1</v>
      </c>
      <c r="F187" s="253" t="s">
        <v>254</v>
      </c>
      <c r="G187" s="251"/>
      <c r="H187" s="254">
        <v>162.72099999999995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159</v>
      </c>
      <c r="AU187" s="260" t="s">
        <v>86</v>
      </c>
      <c r="AV187" s="14" t="s">
        <v>157</v>
      </c>
      <c r="AW187" s="14" t="s">
        <v>32</v>
      </c>
      <c r="AX187" s="14" t="s">
        <v>84</v>
      </c>
      <c r="AY187" s="260" t="s">
        <v>150</v>
      </c>
    </row>
    <row r="188" s="2" customFormat="1" ht="24.15" customHeight="1">
      <c r="A188" s="39"/>
      <c r="B188" s="40"/>
      <c r="C188" s="219" t="s">
        <v>304</v>
      </c>
      <c r="D188" s="219" t="s">
        <v>153</v>
      </c>
      <c r="E188" s="220" t="s">
        <v>305</v>
      </c>
      <c r="F188" s="221" t="s">
        <v>306</v>
      </c>
      <c r="G188" s="222" t="s">
        <v>156</v>
      </c>
      <c r="H188" s="223">
        <v>188.46899999999999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157</v>
      </c>
      <c r="AT188" s="230" t="s">
        <v>153</v>
      </c>
      <c r="AU188" s="230" t="s">
        <v>86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157</v>
      </c>
      <c r="BM188" s="230" t="s">
        <v>307</v>
      </c>
    </row>
    <row r="189" s="13" customFormat="1">
      <c r="A189" s="13"/>
      <c r="B189" s="232"/>
      <c r="C189" s="233"/>
      <c r="D189" s="234" t="s">
        <v>159</v>
      </c>
      <c r="E189" s="235" t="s">
        <v>1</v>
      </c>
      <c r="F189" s="236" t="s">
        <v>308</v>
      </c>
      <c r="G189" s="233"/>
      <c r="H189" s="237">
        <v>188.46899999999999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159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150</v>
      </c>
    </row>
    <row r="190" s="2" customFormat="1" ht="24.15" customHeight="1">
      <c r="A190" s="39"/>
      <c r="B190" s="40"/>
      <c r="C190" s="219" t="s">
        <v>151</v>
      </c>
      <c r="D190" s="219" t="s">
        <v>153</v>
      </c>
      <c r="E190" s="220" t="s">
        <v>309</v>
      </c>
      <c r="F190" s="221" t="s">
        <v>310</v>
      </c>
      <c r="G190" s="222" t="s">
        <v>243</v>
      </c>
      <c r="H190" s="223">
        <v>320.54300000000001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157</v>
      </c>
      <c r="AT190" s="230" t="s">
        <v>153</v>
      </c>
      <c r="AU190" s="230" t="s">
        <v>86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157</v>
      </c>
      <c r="BM190" s="230" t="s">
        <v>311</v>
      </c>
    </row>
    <row r="191" s="13" customFormat="1">
      <c r="A191" s="13"/>
      <c r="B191" s="232"/>
      <c r="C191" s="233"/>
      <c r="D191" s="234" t="s">
        <v>159</v>
      </c>
      <c r="E191" s="235" t="s">
        <v>1</v>
      </c>
      <c r="F191" s="236" t="s">
        <v>312</v>
      </c>
      <c r="G191" s="233"/>
      <c r="H191" s="237">
        <v>311.988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159</v>
      </c>
      <c r="AU191" s="243" t="s">
        <v>86</v>
      </c>
      <c r="AV191" s="13" t="s">
        <v>86</v>
      </c>
      <c r="AW191" s="13" t="s">
        <v>32</v>
      </c>
      <c r="AX191" s="13" t="s">
        <v>76</v>
      </c>
      <c r="AY191" s="243" t="s">
        <v>150</v>
      </c>
    </row>
    <row r="192" s="13" customFormat="1">
      <c r="A192" s="13"/>
      <c r="B192" s="232"/>
      <c r="C192" s="233"/>
      <c r="D192" s="234" t="s">
        <v>159</v>
      </c>
      <c r="E192" s="235" t="s">
        <v>1</v>
      </c>
      <c r="F192" s="236" t="s">
        <v>313</v>
      </c>
      <c r="G192" s="233"/>
      <c r="H192" s="237">
        <v>1.8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159</v>
      </c>
      <c r="AU192" s="243" t="s">
        <v>86</v>
      </c>
      <c r="AV192" s="13" t="s">
        <v>86</v>
      </c>
      <c r="AW192" s="13" t="s">
        <v>32</v>
      </c>
      <c r="AX192" s="13" t="s">
        <v>76</v>
      </c>
      <c r="AY192" s="243" t="s">
        <v>150</v>
      </c>
    </row>
    <row r="193" s="13" customFormat="1">
      <c r="A193" s="13"/>
      <c r="B193" s="232"/>
      <c r="C193" s="233"/>
      <c r="D193" s="234" t="s">
        <v>159</v>
      </c>
      <c r="E193" s="235" t="s">
        <v>1</v>
      </c>
      <c r="F193" s="236" t="s">
        <v>314</v>
      </c>
      <c r="G193" s="233"/>
      <c r="H193" s="237">
        <v>6.7549999999999999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159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150</v>
      </c>
    </row>
    <row r="194" s="14" customFormat="1">
      <c r="A194" s="14"/>
      <c r="B194" s="250"/>
      <c r="C194" s="251"/>
      <c r="D194" s="234" t="s">
        <v>159</v>
      </c>
      <c r="E194" s="252" t="s">
        <v>1</v>
      </c>
      <c r="F194" s="253" t="s">
        <v>254</v>
      </c>
      <c r="G194" s="251"/>
      <c r="H194" s="254">
        <v>320.54300000000001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159</v>
      </c>
      <c r="AU194" s="260" t="s">
        <v>86</v>
      </c>
      <c r="AV194" s="14" t="s">
        <v>157</v>
      </c>
      <c r="AW194" s="14" t="s">
        <v>32</v>
      </c>
      <c r="AX194" s="14" t="s">
        <v>84</v>
      </c>
      <c r="AY194" s="260" t="s">
        <v>150</v>
      </c>
    </row>
    <row r="195" s="2" customFormat="1" ht="33" customHeight="1">
      <c r="A195" s="39"/>
      <c r="B195" s="40"/>
      <c r="C195" s="219" t="s">
        <v>315</v>
      </c>
      <c r="D195" s="219" t="s">
        <v>153</v>
      </c>
      <c r="E195" s="220" t="s">
        <v>316</v>
      </c>
      <c r="F195" s="221" t="s">
        <v>317</v>
      </c>
      <c r="G195" s="222" t="s">
        <v>165</v>
      </c>
      <c r="H195" s="223">
        <v>276.62599999999998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157</v>
      </c>
      <c r="AT195" s="230" t="s">
        <v>153</v>
      </c>
      <c r="AU195" s="230" t="s">
        <v>86</v>
      </c>
      <c r="AY195" s="18" t="s">
        <v>150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157</v>
      </c>
      <c r="BM195" s="230" t="s">
        <v>318</v>
      </c>
    </row>
    <row r="196" s="13" customFormat="1">
      <c r="A196" s="13"/>
      <c r="B196" s="232"/>
      <c r="C196" s="233"/>
      <c r="D196" s="234" t="s">
        <v>159</v>
      </c>
      <c r="E196" s="235" t="s">
        <v>1</v>
      </c>
      <c r="F196" s="236" t="s">
        <v>319</v>
      </c>
      <c r="G196" s="233"/>
      <c r="H196" s="237">
        <v>276.62599999999998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159</v>
      </c>
      <c r="AU196" s="243" t="s">
        <v>86</v>
      </c>
      <c r="AV196" s="13" t="s">
        <v>86</v>
      </c>
      <c r="AW196" s="13" t="s">
        <v>32</v>
      </c>
      <c r="AX196" s="13" t="s">
        <v>84</v>
      </c>
      <c r="AY196" s="243" t="s">
        <v>150</v>
      </c>
    </row>
    <row r="197" s="2" customFormat="1" ht="16.5" customHeight="1">
      <c r="A197" s="39"/>
      <c r="B197" s="40"/>
      <c r="C197" s="219" t="s">
        <v>320</v>
      </c>
      <c r="D197" s="219" t="s">
        <v>153</v>
      </c>
      <c r="E197" s="220" t="s">
        <v>321</v>
      </c>
      <c r="F197" s="221" t="s">
        <v>322</v>
      </c>
      <c r="G197" s="222" t="s">
        <v>156</v>
      </c>
      <c r="H197" s="223">
        <v>188.46899999999999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157</v>
      </c>
      <c r="AT197" s="230" t="s">
        <v>153</v>
      </c>
      <c r="AU197" s="230" t="s">
        <v>86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157</v>
      </c>
      <c r="BM197" s="230" t="s">
        <v>323</v>
      </c>
    </row>
    <row r="198" s="13" customFormat="1">
      <c r="A198" s="13"/>
      <c r="B198" s="232"/>
      <c r="C198" s="233"/>
      <c r="D198" s="234" t="s">
        <v>159</v>
      </c>
      <c r="E198" s="235" t="s">
        <v>1</v>
      </c>
      <c r="F198" s="236" t="s">
        <v>295</v>
      </c>
      <c r="G198" s="233"/>
      <c r="H198" s="237">
        <v>188.46899999999999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159</v>
      </c>
      <c r="AU198" s="243" t="s">
        <v>86</v>
      </c>
      <c r="AV198" s="13" t="s">
        <v>86</v>
      </c>
      <c r="AW198" s="13" t="s">
        <v>32</v>
      </c>
      <c r="AX198" s="13" t="s">
        <v>84</v>
      </c>
      <c r="AY198" s="243" t="s">
        <v>150</v>
      </c>
    </row>
    <row r="199" s="2" customFormat="1" ht="24.15" customHeight="1">
      <c r="A199" s="39"/>
      <c r="B199" s="40"/>
      <c r="C199" s="219" t="s">
        <v>8</v>
      </c>
      <c r="D199" s="219" t="s">
        <v>153</v>
      </c>
      <c r="E199" s="220" t="s">
        <v>324</v>
      </c>
      <c r="F199" s="221" t="s">
        <v>325</v>
      </c>
      <c r="G199" s="222" t="s">
        <v>156</v>
      </c>
      <c r="H199" s="223">
        <v>188.46899999999999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157</v>
      </c>
      <c r="AT199" s="230" t="s">
        <v>153</v>
      </c>
      <c r="AU199" s="230" t="s">
        <v>86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157</v>
      </c>
      <c r="BM199" s="230" t="s">
        <v>326</v>
      </c>
    </row>
    <row r="200" s="15" customFormat="1">
      <c r="A200" s="15"/>
      <c r="B200" s="261"/>
      <c r="C200" s="262"/>
      <c r="D200" s="234" t="s">
        <v>159</v>
      </c>
      <c r="E200" s="263" t="s">
        <v>1</v>
      </c>
      <c r="F200" s="264" t="s">
        <v>327</v>
      </c>
      <c r="G200" s="262"/>
      <c r="H200" s="263" t="s">
        <v>1</v>
      </c>
      <c r="I200" s="265"/>
      <c r="J200" s="262"/>
      <c r="K200" s="262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159</v>
      </c>
      <c r="AU200" s="270" t="s">
        <v>86</v>
      </c>
      <c r="AV200" s="15" t="s">
        <v>84</v>
      </c>
      <c r="AW200" s="15" t="s">
        <v>32</v>
      </c>
      <c r="AX200" s="15" t="s">
        <v>76</v>
      </c>
      <c r="AY200" s="270" t="s">
        <v>150</v>
      </c>
    </row>
    <row r="201" s="13" customFormat="1">
      <c r="A201" s="13"/>
      <c r="B201" s="232"/>
      <c r="C201" s="233"/>
      <c r="D201" s="234" t="s">
        <v>159</v>
      </c>
      <c r="E201" s="235" t="s">
        <v>1</v>
      </c>
      <c r="F201" s="236" t="s">
        <v>328</v>
      </c>
      <c r="G201" s="233"/>
      <c r="H201" s="237">
        <v>188.46899999999999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159</v>
      </c>
      <c r="AU201" s="243" t="s">
        <v>86</v>
      </c>
      <c r="AV201" s="13" t="s">
        <v>86</v>
      </c>
      <c r="AW201" s="13" t="s">
        <v>32</v>
      </c>
      <c r="AX201" s="13" t="s">
        <v>84</v>
      </c>
      <c r="AY201" s="243" t="s">
        <v>150</v>
      </c>
    </row>
    <row r="202" s="2" customFormat="1" ht="24.15" customHeight="1">
      <c r="A202" s="39"/>
      <c r="B202" s="40"/>
      <c r="C202" s="219" t="s">
        <v>329</v>
      </c>
      <c r="D202" s="219" t="s">
        <v>153</v>
      </c>
      <c r="E202" s="220" t="s">
        <v>330</v>
      </c>
      <c r="F202" s="221" t="s">
        <v>331</v>
      </c>
      <c r="G202" s="222" t="s">
        <v>243</v>
      </c>
      <c r="H202" s="223">
        <v>160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157</v>
      </c>
      <c r="AT202" s="230" t="s">
        <v>153</v>
      </c>
      <c r="AU202" s="230" t="s">
        <v>86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157</v>
      </c>
      <c r="BM202" s="230" t="s">
        <v>332</v>
      </c>
    </row>
    <row r="203" s="13" customFormat="1">
      <c r="A203" s="13"/>
      <c r="B203" s="232"/>
      <c r="C203" s="233"/>
      <c r="D203" s="234" t="s">
        <v>159</v>
      </c>
      <c r="E203" s="235" t="s">
        <v>1</v>
      </c>
      <c r="F203" s="236" t="s">
        <v>333</v>
      </c>
      <c r="G203" s="233"/>
      <c r="H203" s="237">
        <v>160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159</v>
      </c>
      <c r="AU203" s="243" t="s">
        <v>86</v>
      </c>
      <c r="AV203" s="13" t="s">
        <v>86</v>
      </c>
      <c r="AW203" s="13" t="s">
        <v>32</v>
      </c>
      <c r="AX203" s="13" t="s">
        <v>84</v>
      </c>
      <c r="AY203" s="243" t="s">
        <v>150</v>
      </c>
    </row>
    <row r="204" s="2" customFormat="1" ht="16.5" customHeight="1">
      <c r="A204" s="39"/>
      <c r="B204" s="40"/>
      <c r="C204" s="271" t="s">
        <v>334</v>
      </c>
      <c r="D204" s="271" t="s">
        <v>335</v>
      </c>
      <c r="E204" s="272" t="s">
        <v>336</v>
      </c>
      <c r="F204" s="273" t="s">
        <v>337</v>
      </c>
      <c r="G204" s="274" t="s">
        <v>338</v>
      </c>
      <c r="H204" s="275">
        <v>3.2000000000000002</v>
      </c>
      <c r="I204" s="276"/>
      <c r="J204" s="277">
        <f>ROUND(I204*H204,2)</f>
        <v>0</v>
      </c>
      <c r="K204" s="273" t="s">
        <v>1</v>
      </c>
      <c r="L204" s="278"/>
      <c r="M204" s="279" t="s">
        <v>1</v>
      </c>
      <c r="N204" s="280" t="s">
        <v>41</v>
      </c>
      <c r="O204" s="92"/>
      <c r="P204" s="228">
        <f>O204*H204</f>
        <v>0</v>
      </c>
      <c r="Q204" s="228">
        <v>0.001</v>
      </c>
      <c r="R204" s="228">
        <f>Q204*H204</f>
        <v>0.0032000000000000002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304</v>
      </c>
      <c r="AT204" s="230" t="s">
        <v>335</v>
      </c>
      <c r="AU204" s="230" t="s">
        <v>86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157</v>
      </c>
      <c r="BM204" s="230" t="s">
        <v>339</v>
      </c>
    </row>
    <row r="205" s="13" customFormat="1">
      <c r="A205" s="13"/>
      <c r="B205" s="232"/>
      <c r="C205" s="233"/>
      <c r="D205" s="234" t="s">
        <v>159</v>
      </c>
      <c r="E205" s="235" t="s">
        <v>1</v>
      </c>
      <c r="F205" s="236" t="s">
        <v>340</v>
      </c>
      <c r="G205" s="233"/>
      <c r="H205" s="237">
        <v>3.2000000000000002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159</v>
      </c>
      <c r="AU205" s="243" t="s">
        <v>86</v>
      </c>
      <c r="AV205" s="13" t="s">
        <v>86</v>
      </c>
      <c r="AW205" s="13" t="s">
        <v>32</v>
      </c>
      <c r="AX205" s="13" t="s">
        <v>84</v>
      </c>
      <c r="AY205" s="243" t="s">
        <v>150</v>
      </c>
    </row>
    <row r="206" s="2" customFormat="1" ht="24.15" customHeight="1">
      <c r="A206" s="39"/>
      <c r="B206" s="40"/>
      <c r="C206" s="219" t="s">
        <v>341</v>
      </c>
      <c r="D206" s="219" t="s">
        <v>153</v>
      </c>
      <c r="E206" s="220" t="s">
        <v>342</v>
      </c>
      <c r="F206" s="221" t="s">
        <v>343</v>
      </c>
      <c r="G206" s="222" t="s">
        <v>243</v>
      </c>
      <c r="H206" s="223">
        <v>160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157</v>
      </c>
      <c r="AT206" s="230" t="s">
        <v>153</v>
      </c>
      <c r="AU206" s="230" t="s">
        <v>86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157</v>
      </c>
      <c r="BM206" s="230" t="s">
        <v>344</v>
      </c>
    </row>
    <row r="207" s="13" customFormat="1">
      <c r="A207" s="13"/>
      <c r="B207" s="232"/>
      <c r="C207" s="233"/>
      <c r="D207" s="234" t="s">
        <v>159</v>
      </c>
      <c r="E207" s="235" t="s">
        <v>1</v>
      </c>
      <c r="F207" s="236" t="s">
        <v>333</v>
      </c>
      <c r="G207" s="233"/>
      <c r="H207" s="237">
        <v>160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159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150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86</v>
      </c>
      <c r="F208" s="217" t="s">
        <v>345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SUM(P209:P272)</f>
        <v>0</v>
      </c>
      <c r="Q208" s="211"/>
      <c r="R208" s="212">
        <f>SUM(R209:R272)</f>
        <v>312.00059876</v>
      </c>
      <c r="S208" s="211"/>
      <c r="T208" s="213">
        <f>SUM(T209:T272)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75</v>
      </c>
      <c r="AU208" s="215" t="s">
        <v>84</v>
      </c>
      <c r="AY208" s="214" t="s">
        <v>150</v>
      </c>
      <c r="BK208" s="216">
        <f>SUM(BK209:BK272)</f>
        <v>0</v>
      </c>
    </row>
    <row r="209" s="2" customFormat="1" ht="24.15" customHeight="1">
      <c r="A209" s="39"/>
      <c r="B209" s="40"/>
      <c r="C209" s="219" t="s">
        <v>346</v>
      </c>
      <c r="D209" s="219" t="s">
        <v>153</v>
      </c>
      <c r="E209" s="220" t="s">
        <v>347</v>
      </c>
      <c r="F209" s="221" t="s">
        <v>348</v>
      </c>
      <c r="G209" s="222" t="s">
        <v>349</v>
      </c>
      <c r="H209" s="223">
        <v>60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0.00048999999999999998</v>
      </c>
      <c r="R209" s="228">
        <f>Q209*H209</f>
        <v>0.029399999999999999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157</v>
      </c>
      <c r="AT209" s="230" t="s">
        <v>153</v>
      </c>
      <c r="AU209" s="230" t="s">
        <v>86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157</v>
      </c>
      <c r="BM209" s="230" t="s">
        <v>350</v>
      </c>
    </row>
    <row r="210" s="2" customFormat="1" ht="24.15" customHeight="1">
      <c r="A210" s="39"/>
      <c r="B210" s="40"/>
      <c r="C210" s="219" t="s">
        <v>351</v>
      </c>
      <c r="D210" s="219" t="s">
        <v>153</v>
      </c>
      <c r="E210" s="220" t="s">
        <v>352</v>
      </c>
      <c r="F210" s="221" t="s">
        <v>353</v>
      </c>
      <c r="G210" s="222" t="s">
        <v>156</v>
      </c>
      <c r="H210" s="223">
        <v>34.576999999999998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2.1600000000000001</v>
      </c>
      <c r="R210" s="228">
        <f>Q210*H210</f>
        <v>74.686319999999995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157</v>
      </c>
      <c r="AT210" s="230" t="s">
        <v>153</v>
      </c>
      <c r="AU210" s="230" t="s">
        <v>86</v>
      </c>
      <c r="AY210" s="18" t="s">
        <v>150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157</v>
      </c>
      <c r="BM210" s="230" t="s">
        <v>354</v>
      </c>
    </row>
    <row r="211" s="13" customFormat="1">
      <c r="A211" s="13"/>
      <c r="B211" s="232"/>
      <c r="C211" s="233"/>
      <c r="D211" s="234" t="s">
        <v>159</v>
      </c>
      <c r="E211" s="235" t="s">
        <v>1</v>
      </c>
      <c r="F211" s="236" t="s">
        <v>355</v>
      </c>
      <c r="G211" s="233"/>
      <c r="H211" s="237">
        <v>11.603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159</v>
      </c>
      <c r="AU211" s="243" t="s">
        <v>86</v>
      </c>
      <c r="AV211" s="13" t="s">
        <v>86</v>
      </c>
      <c r="AW211" s="13" t="s">
        <v>32</v>
      </c>
      <c r="AX211" s="13" t="s">
        <v>76</v>
      </c>
      <c r="AY211" s="243" t="s">
        <v>150</v>
      </c>
    </row>
    <row r="212" s="13" customFormat="1">
      <c r="A212" s="13"/>
      <c r="B212" s="232"/>
      <c r="C212" s="233"/>
      <c r="D212" s="234" t="s">
        <v>159</v>
      </c>
      <c r="E212" s="235" t="s">
        <v>1</v>
      </c>
      <c r="F212" s="236" t="s">
        <v>356</v>
      </c>
      <c r="G212" s="233"/>
      <c r="H212" s="237">
        <v>10.685000000000001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159</v>
      </c>
      <c r="AU212" s="243" t="s">
        <v>86</v>
      </c>
      <c r="AV212" s="13" t="s">
        <v>86</v>
      </c>
      <c r="AW212" s="13" t="s">
        <v>32</v>
      </c>
      <c r="AX212" s="13" t="s">
        <v>76</v>
      </c>
      <c r="AY212" s="243" t="s">
        <v>150</v>
      </c>
    </row>
    <row r="213" s="13" customFormat="1">
      <c r="A213" s="13"/>
      <c r="B213" s="232"/>
      <c r="C213" s="233"/>
      <c r="D213" s="234" t="s">
        <v>159</v>
      </c>
      <c r="E213" s="235" t="s">
        <v>1</v>
      </c>
      <c r="F213" s="236" t="s">
        <v>357</v>
      </c>
      <c r="G213" s="233"/>
      <c r="H213" s="237">
        <v>6.8419999999999996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159</v>
      </c>
      <c r="AU213" s="243" t="s">
        <v>86</v>
      </c>
      <c r="AV213" s="13" t="s">
        <v>86</v>
      </c>
      <c r="AW213" s="13" t="s">
        <v>32</v>
      </c>
      <c r="AX213" s="13" t="s">
        <v>76</v>
      </c>
      <c r="AY213" s="243" t="s">
        <v>150</v>
      </c>
    </row>
    <row r="214" s="13" customFormat="1">
      <c r="A214" s="13"/>
      <c r="B214" s="232"/>
      <c r="C214" s="233"/>
      <c r="D214" s="234" t="s">
        <v>159</v>
      </c>
      <c r="E214" s="235" t="s">
        <v>1</v>
      </c>
      <c r="F214" s="236" t="s">
        <v>358</v>
      </c>
      <c r="G214" s="233"/>
      <c r="H214" s="237">
        <v>5.4470000000000001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159</v>
      </c>
      <c r="AU214" s="243" t="s">
        <v>86</v>
      </c>
      <c r="AV214" s="13" t="s">
        <v>86</v>
      </c>
      <c r="AW214" s="13" t="s">
        <v>32</v>
      </c>
      <c r="AX214" s="13" t="s">
        <v>76</v>
      </c>
      <c r="AY214" s="243" t="s">
        <v>150</v>
      </c>
    </row>
    <row r="215" s="14" customFormat="1">
      <c r="A215" s="14"/>
      <c r="B215" s="250"/>
      <c r="C215" s="251"/>
      <c r="D215" s="234" t="s">
        <v>159</v>
      </c>
      <c r="E215" s="252" t="s">
        <v>1</v>
      </c>
      <c r="F215" s="253" t="s">
        <v>254</v>
      </c>
      <c r="G215" s="251"/>
      <c r="H215" s="254">
        <v>34.576999999999998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159</v>
      </c>
      <c r="AU215" s="260" t="s">
        <v>86</v>
      </c>
      <c r="AV215" s="14" t="s">
        <v>157</v>
      </c>
      <c r="AW215" s="14" t="s">
        <v>32</v>
      </c>
      <c r="AX215" s="14" t="s">
        <v>84</v>
      </c>
      <c r="AY215" s="260" t="s">
        <v>150</v>
      </c>
    </row>
    <row r="216" s="2" customFormat="1" ht="24.15" customHeight="1">
      <c r="A216" s="39"/>
      <c r="B216" s="40"/>
      <c r="C216" s="219" t="s">
        <v>359</v>
      </c>
      <c r="D216" s="219" t="s">
        <v>153</v>
      </c>
      <c r="E216" s="220" t="s">
        <v>360</v>
      </c>
      <c r="F216" s="221" t="s">
        <v>361</v>
      </c>
      <c r="G216" s="222" t="s">
        <v>156</v>
      </c>
      <c r="H216" s="223">
        <v>36.374000000000002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2.5018699999999998</v>
      </c>
      <c r="R216" s="228">
        <f>Q216*H216</f>
        <v>91.003019379999998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157</v>
      </c>
      <c r="AT216" s="230" t="s">
        <v>153</v>
      </c>
      <c r="AU216" s="230" t="s">
        <v>86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157</v>
      </c>
      <c r="BM216" s="230" t="s">
        <v>362</v>
      </c>
    </row>
    <row r="217" s="13" customFormat="1">
      <c r="A217" s="13"/>
      <c r="B217" s="232"/>
      <c r="C217" s="233"/>
      <c r="D217" s="234" t="s">
        <v>159</v>
      </c>
      <c r="E217" s="235" t="s">
        <v>1</v>
      </c>
      <c r="F217" s="236" t="s">
        <v>363</v>
      </c>
      <c r="G217" s="233"/>
      <c r="H217" s="237">
        <v>11.02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159</v>
      </c>
      <c r="AU217" s="243" t="s">
        <v>86</v>
      </c>
      <c r="AV217" s="13" t="s">
        <v>86</v>
      </c>
      <c r="AW217" s="13" t="s">
        <v>32</v>
      </c>
      <c r="AX217" s="13" t="s">
        <v>76</v>
      </c>
      <c r="AY217" s="243" t="s">
        <v>150</v>
      </c>
    </row>
    <row r="218" s="13" customFormat="1">
      <c r="A218" s="13"/>
      <c r="B218" s="232"/>
      <c r="C218" s="233"/>
      <c r="D218" s="234" t="s">
        <v>159</v>
      </c>
      <c r="E218" s="235" t="s">
        <v>1</v>
      </c>
      <c r="F218" s="236" t="s">
        <v>364</v>
      </c>
      <c r="G218" s="233"/>
      <c r="H218" s="237">
        <v>13.976000000000001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159</v>
      </c>
      <c r="AU218" s="243" t="s">
        <v>86</v>
      </c>
      <c r="AV218" s="13" t="s">
        <v>86</v>
      </c>
      <c r="AW218" s="13" t="s">
        <v>32</v>
      </c>
      <c r="AX218" s="13" t="s">
        <v>76</v>
      </c>
      <c r="AY218" s="243" t="s">
        <v>150</v>
      </c>
    </row>
    <row r="219" s="13" customFormat="1">
      <c r="A219" s="13"/>
      <c r="B219" s="232"/>
      <c r="C219" s="233"/>
      <c r="D219" s="234" t="s">
        <v>159</v>
      </c>
      <c r="E219" s="235" t="s">
        <v>1</v>
      </c>
      <c r="F219" s="236" t="s">
        <v>365</v>
      </c>
      <c r="G219" s="233"/>
      <c r="H219" s="237">
        <v>1.8380000000000001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159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150</v>
      </c>
    </row>
    <row r="220" s="13" customFormat="1">
      <c r="A220" s="13"/>
      <c r="B220" s="232"/>
      <c r="C220" s="233"/>
      <c r="D220" s="234" t="s">
        <v>159</v>
      </c>
      <c r="E220" s="235" t="s">
        <v>1</v>
      </c>
      <c r="F220" s="236" t="s">
        <v>366</v>
      </c>
      <c r="G220" s="233"/>
      <c r="H220" s="237">
        <v>9.5399999999999991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159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150</v>
      </c>
    </row>
    <row r="221" s="14" customFormat="1">
      <c r="A221" s="14"/>
      <c r="B221" s="250"/>
      <c r="C221" s="251"/>
      <c r="D221" s="234" t="s">
        <v>159</v>
      </c>
      <c r="E221" s="252" t="s">
        <v>174</v>
      </c>
      <c r="F221" s="253" t="s">
        <v>254</v>
      </c>
      <c r="G221" s="251"/>
      <c r="H221" s="254">
        <v>36.374000000000002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159</v>
      </c>
      <c r="AU221" s="260" t="s">
        <v>86</v>
      </c>
      <c r="AV221" s="14" t="s">
        <v>157</v>
      </c>
      <c r="AW221" s="14" t="s">
        <v>32</v>
      </c>
      <c r="AX221" s="14" t="s">
        <v>84</v>
      </c>
      <c r="AY221" s="260" t="s">
        <v>150</v>
      </c>
    </row>
    <row r="222" s="2" customFormat="1" ht="16.5" customHeight="1">
      <c r="A222" s="39"/>
      <c r="B222" s="40"/>
      <c r="C222" s="219" t="s">
        <v>367</v>
      </c>
      <c r="D222" s="219" t="s">
        <v>153</v>
      </c>
      <c r="E222" s="220" t="s">
        <v>368</v>
      </c>
      <c r="F222" s="221" t="s">
        <v>369</v>
      </c>
      <c r="G222" s="222" t="s">
        <v>243</v>
      </c>
      <c r="H222" s="223">
        <v>36.390000000000001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0.0029399999999999999</v>
      </c>
      <c r="R222" s="228">
        <f>Q222*H222</f>
        <v>0.1069866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157</v>
      </c>
      <c r="AT222" s="230" t="s">
        <v>153</v>
      </c>
      <c r="AU222" s="230" t="s">
        <v>86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157</v>
      </c>
      <c r="BM222" s="230" t="s">
        <v>370</v>
      </c>
    </row>
    <row r="223" s="13" customFormat="1">
      <c r="A223" s="13"/>
      <c r="B223" s="232"/>
      <c r="C223" s="233"/>
      <c r="D223" s="234" t="s">
        <v>159</v>
      </c>
      <c r="E223" s="235" t="s">
        <v>1</v>
      </c>
      <c r="F223" s="236" t="s">
        <v>371</v>
      </c>
      <c r="G223" s="233"/>
      <c r="H223" s="237">
        <v>36.390000000000001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159</v>
      </c>
      <c r="AU223" s="243" t="s">
        <v>86</v>
      </c>
      <c r="AV223" s="13" t="s">
        <v>86</v>
      </c>
      <c r="AW223" s="13" t="s">
        <v>32</v>
      </c>
      <c r="AX223" s="13" t="s">
        <v>84</v>
      </c>
      <c r="AY223" s="243" t="s">
        <v>150</v>
      </c>
    </row>
    <row r="224" s="2" customFormat="1" ht="16.5" customHeight="1">
      <c r="A224" s="39"/>
      <c r="B224" s="40"/>
      <c r="C224" s="219" t="s">
        <v>372</v>
      </c>
      <c r="D224" s="219" t="s">
        <v>153</v>
      </c>
      <c r="E224" s="220" t="s">
        <v>373</v>
      </c>
      <c r="F224" s="221" t="s">
        <v>374</v>
      </c>
      <c r="G224" s="222" t="s">
        <v>243</v>
      </c>
      <c r="H224" s="223">
        <v>36.390000000000001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157</v>
      </c>
      <c r="AT224" s="230" t="s">
        <v>153</v>
      </c>
      <c r="AU224" s="230" t="s">
        <v>86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157</v>
      </c>
      <c r="BM224" s="230" t="s">
        <v>375</v>
      </c>
    </row>
    <row r="225" s="2" customFormat="1" ht="16.5" customHeight="1">
      <c r="A225" s="39"/>
      <c r="B225" s="40"/>
      <c r="C225" s="219" t="s">
        <v>7</v>
      </c>
      <c r="D225" s="219" t="s">
        <v>153</v>
      </c>
      <c r="E225" s="220" t="s">
        <v>376</v>
      </c>
      <c r="F225" s="221" t="s">
        <v>377</v>
      </c>
      <c r="G225" s="222" t="s">
        <v>165</v>
      </c>
      <c r="H225" s="223">
        <v>1.6990000000000001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1.06277</v>
      </c>
      <c r="R225" s="228">
        <f>Q225*H225</f>
        <v>1.80564623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157</v>
      </c>
      <c r="AT225" s="230" t="s">
        <v>153</v>
      </c>
      <c r="AU225" s="230" t="s">
        <v>86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157</v>
      </c>
      <c r="BM225" s="230" t="s">
        <v>378</v>
      </c>
    </row>
    <row r="226" s="13" customFormat="1">
      <c r="A226" s="13"/>
      <c r="B226" s="232"/>
      <c r="C226" s="233"/>
      <c r="D226" s="234" t="s">
        <v>159</v>
      </c>
      <c r="E226" s="235" t="s">
        <v>1</v>
      </c>
      <c r="F226" s="236" t="s">
        <v>379</v>
      </c>
      <c r="G226" s="233"/>
      <c r="H226" s="237">
        <v>0.41799999999999998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159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150</v>
      </c>
    </row>
    <row r="227" s="13" customFormat="1">
      <c r="A227" s="13"/>
      <c r="B227" s="232"/>
      <c r="C227" s="233"/>
      <c r="D227" s="234" t="s">
        <v>159</v>
      </c>
      <c r="E227" s="235" t="s">
        <v>1</v>
      </c>
      <c r="F227" s="236" t="s">
        <v>380</v>
      </c>
      <c r="G227" s="233"/>
      <c r="H227" s="237">
        <v>0.70599999999999996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159</v>
      </c>
      <c r="AU227" s="243" t="s">
        <v>86</v>
      </c>
      <c r="AV227" s="13" t="s">
        <v>86</v>
      </c>
      <c r="AW227" s="13" t="s">
        <v>32</v>
      </c>
      <c r="AX227" s="13" t="s">
        <v>76</v>
      </c>
      <c r="AY227" s="243" t="s">
        <v>150</v>
      </c>
    </row>
    <row r="228" s="13" customFormat="1">
      <c r="A228" s="13"/>
      <c r="B228" s="232"/>
      <c r="C228" s="233"/>
      <c r="D228" s="234" t="s">
        <v>159</v>
      </c>
      <c r="E228" s="235" t="s">
        <v>1</v>
      </c>
      <c r="F228" s="236" t="s">
        <v>381</v>
      </c>
      <c r="G228" s="233"/>
      <c r="H228" s="237">
        <v>0.092999999999999999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159</v>
      </c>
      <c r="AU228" s="243" t="s">
        <v>86</v>
      </c>
      <c r="AV228" s="13" t="s">
        <v>86</v>
      </c>
      <c r="AW228" s="13" t="s">
        <v>32</v>
      </c>
      <c r="AX228" s="13" t="s">
        <v>76</v>
      </c>
      <c r="AY228" s="243" t="s">
        <v>150</v>
      </c>
    </row>
    <row r="229" s="13" customFormat="1">
      <c r="A229" s="13"/>
      <c r="B229" s="232"/>
      <c r="C229" s="233"/>
      <c r="D229" s="234" t="s">
        <v>159</v>
      </c>
      <c r="E229" s="235" t="s">
        <v>1</v>
      </c>
      <c r="F229" s="236" t="s">
        <v>382</v>
      </c>
      <c r="G229" s="233"/>
      <c r="H229" s="237">
        <v>0.48199999999999998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159</v>
      </c>
      <c r="AU229" s="243" t="s">
        <v>86</v>
      </c>
      <c r="AV229" s="13" t="s">
        <v>86</v>
      </c>
      <c r="AW229" s="13" t="s">
        <v>32</v>
      </c>
      <c r="AX229" s="13" t="s">
        <v>76</v>
      </c>
      <c r="AY229" s="243" t="s">
        <v>150</v>
      </c>
    </row>
    <row r="230" s="14" customFormat="1">
      <c r="A230" s="14"/>
      <c r="B230" s="250"/>
      <c r="C230" s="251"/>
      <c r="D230" s="234" t="s">
        <v>159</v>
      </c>
      <c r="E230" s="252" t="s">
        <v>1</v>
      </c>
      <c r="F230" s="253" t="s">
        <v>254</v>
      </c>
      <c r="G230" s="251"/>
      <c r="H230" s="254">
        <v>1.6989999999999998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159</v>
      </c>
      <c r="AU230" s="260" t="s">
        <v>86</v>
      </c>
      <c r="AV230" s="14" t="s">
        <v>157</v>
      </c>
      <c r="AW230" s="14" t="s">
        <v>32</v>
      </c>
      <c r="AX230" s="14" t="s">
        <v>84</v>
      </c>
      <c r="AY230" s="260" t="s">
        <v>150</v>
      </c>
    </row>
    <row r="231" s="2" customFormat="1" ht="16.5" customHeight="1">
      <c r="A231" s="39"/>
      <c r="B231" s="40"/>
      <c r="C231" s="219" t="s">
        <v>383</v>
      </c>
      <c r="D231" s="219" t="s">
        <v>153</v>
      </c>
      <c r="E231" s="220" t="s">
        <v>384</v>
      </c>
      <c r="F231" s="221" t="s">
        <v>385</v>
      </c>
      <c r="G231" s="222" t="s">
        <v>156</v>
      </c>
      <c r="H231" s="223">
        <v>41.505000000000003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2.5018699999999998</v>
      </c>
      <c r="R231" s="228">
        <f>Q231*H231</f>
        <v>103.84011434999999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157</v>
      </c>
      <c r="AT231" s="230" t="s">
        <v>153</v>
      </c>
      <c r="AU231" s="230" t="s">
        <v>86</v>
      </c>
      <c r="AY231" s="18" t="s">
        <v>150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157</v>
      </c>
      <c r="BM231" s="230" t="s">
        <v>386</v>
      </c>
    </row>
    <row r="232" s="15" customFormat="1">
      <c r="A232" s="15"/>
      <c r="B232" s="261"/>
      <c r="C232" s="262"/>
      <c r="D232" s="234" t="s">
        <v>159</v>
      </c>
      <c r="E232" s="263" t="s">
        <v>1</v>
      </c>
      <c r="F232" s="264" t="s">
        <v>387</v>
      </c>
      <c r="G232" s="262"/>
      <c r="H232" s="263" t="s">
        <v>1</v>
      </c>
      <c r="I232" s="265"/>
      <c r="J232" s="262"/>
      <c r="K232" s="262"/>
      <c r="L232" s="266"/>
      <c r="M232" s="267"/>
      <c r="N232" s="268"/>
      <c r="O232" s="268"/>
      <c r="P232" s="268"/>
      <c r="Q232" s="268"/>
      <c r="R232" s="268"/>
      <c r="S232" s="268"/>
      <c r="T232" s="26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0" t="s">
        <v>159</v>
      </c>
      <c r="AU232" s="270" t="s">
        <v>86</v>
      </c>
      <c r="AV232" s="15" t="s">
        <v>84</v>
      </c>
      <c r="AW232" s="15" t="s">
        <v>32</v>
      </c>
      <c r="AX232" s="15" t="s">
        <v>76</v>
      </c>
      <c r="AY232" s="270" t="s">
        <v>150</v>
      </c>
    </row>
    <row r="233" s="13" customFormat="1">
      <c r="A233" s="13"/>
      <c r="B233" s="232"/>
      <c r="C233" s="233"/>
      <c r="D233" s="234" t="s">
        <v>159</v>
      </c>
      <c r="E233" s="235" t="s">
        <v>1</v>
      </c>
      <c r="F233" s="236" t="s">
        <v>388</v>
      </c>
      <c r="G233" s="233"/>
      <c r="H233" s="237">
        <v>9.875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159</v>
      </c>
      <c r="AU233" s="243" t="s">
        <v>86</v>
      </c>
      <c r="AV233" s="13" t="s">
        <v>86</v>
      </c>
      <c r="AW233" s="13" t="s">
        <v>32</v>
      </c>
      <c r="AX233" s="13" t="s">
        <v>76</v>
      </c>
      <c r="AY233" s="243" t="s">
        <v>150</v>
      </c>
    </row>
    <row r="234" s="13" customFormat="1">
      <c r="A234" s="13"/>
      <c r="B234" s="232"/>
      <c r="C234" s="233"/>
      <c r="D234" s="234" t="s">
        <v>159</v>
      </c>
      <c r="E234" s="235" t="s">
        <v>1</v>
      </c>
      <c r="F234" s="236" t="s">
        <v>389</v>
      </c>
      <c r="G234" s="233"/>
      <c r="H234" s="237">
        <v>8.8000000000000007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159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150</v>
      </c>
    </row>
    <row r="235" s="15" customFormat="1">
      <c r="A235" s="15"/>
      <c r="B235" s="261"/>
      <c r="C235" s="262"/>
      <c r="D235" s="234" t="s">
        <v>159</v>
      </c>
      <c r="E235" s="263" t="s">
        <v>1</v>
      </c>
      <c r="F235" s="264" t="s">
        <v>390</v>
      </c>
      <c r="G235" s="262"/>
      <c r="H235" s="263" t="s">
        <v>1</v>
      </c>
      <c r="I235" s="265"/>
      <c r="J235" s="262"/>
      <c r="K235" s="262"/>
      <c r="L235" s="266"/>
      <c r="M235" s="267"/>
      <c r="N235" s="268"/>
      <c r="O235" s="268"/>
      <c r="P235" s="268"/>
      <c r="Q235" s="268"/>
      <c r="R235" s="268"/>
      <c r="S235" s="268"/>
      <c r="T235" s="26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0" t="s">
        <v>159</v>
      </c>
      <c r="AU235" s="270" t="s">
        <v>86</v>
      </c>
      <c r="AV235" s="15" t="s">
        <v>84</v>
      </c>
      <c r="AW235" s="15" t="s">
        <v>32</v>
      </c>
      <c r="AX235" s="15" t="s">
        <v>76</v>
      </c>
      <c r="AY235" s="270" t="s">
        <v>150</v>
      </c>
    </row>
    <row r="236" s="13" customFormat="1">
      <c r="A236" s="13"/>
      <c r="B236" s="232"/>
      <c r="C236" s="233"/>
      <c r="D236" s="234" t="s">
        <v>159</v>
      </c>
      <c r="E236" s="235" t="s">
        <v>1</v>
      </c>
      <c r="F236" s="236" t="s">
        <v>391</v>
      </c>
      <c r="G236" s="233"/>
      <c r="H236" s="237">
        <v>6.9800000000000004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159</v>
      </c>
      <c r="AU236" s="243" t="s">
        <v>86</v>
      </c>
      <c r="AV236" s="13" t="s">
        <v>86</v>
      </c>
      <c r="AW236" s="13" t="s">
        <v>32</v>
      </c>
      <c r="AX236" s="13" t="s">
        <v>76</v>
      </c>
      <c r="AY236" s="243" t="s">
        <v>150</v>
      </c>
    </row>
    <row r="237" s="13" customFormat="1">
      <c r="A237" s="13"/>
      <c r="B237" s="232"/>
      <c r="C237" s="233"/>
      <c r="D237" s="234" t="s">
        <v>159</v>
      </c>
      <c r="E237" s="235" t="s">
        <v>1</v>
      </c>
      <c r="F237" s="236" t="s">
        <v>392</v>
      </c>
      <c r="G237" s="233"/>
      <c r="H237" s="237">
        <v>3.0499999999999998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159</v>
      </c>
      <c r="AU237" s="243" t="s">
        <v>86</v>
      </c>
      <c r="AV237" s="13" t="s">
        <v>86</v>
      </c>
      <c r="AW237" s="13" t="s">
        <v>32</v>
      </c>
      <c r="AX237" s="13" t="s">
        <v>76</v>
      </c>
      <c r="AY237" s="243" t="s">
        <v>150</v>
      </c>
    </row>
    <row r="238" s="15" customFormat="1">
      <c r="A238" s="15"/>
      <c r="B238" s="261"/>
      <c r="C238" s="262"/>
      <c r="D238" s="234" t="s">
        <v>159</v>
      </c>
      <c r="E238" s="263" t="s">
        <v>1</v>
      </c>
      <c r="F238" s="264" t="s">
        <v>393</v>
      </c>
      <c r="G238" s="262"/>
      <c r="H238" s="263" t="s">
        <v>1</v>
      </c>
      <c r="I238" s="265"/>
      <c r="J238" s="262"/>
      <c r="K238" s="262"/>
      <c r="L238" s="266"/>
      <c r="M238" s="267"/>
      <c r="N238" s="268"/>
      <c r="O238" s="268"/>
      <c r="P238" s="268"/>
      <c r="Q238" s="268"/>
      <c r="R238" s="268"/>
      <c r="S238" s="268"/>
      <c r="T238" s="26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0" t="s">
        <v>159</v>
      </c>
      <c r="AU238" s="270" t="s">
        <v>86</v>
      </c>
      <c r="AV238" s="15" t="s">
        <v>84</v>
      </c>
      <c r="AW238" s="15" t="s">
        <v>32</v>
      </c>
      <c r="AX238" s="15" t="s">
        <v>76</v>
      </c>
      <c r="AY238" s="270" t="s">
        <v>150</v>
      </c>
    </row>
    <row r="239" s="13" customFormat="1">
      <c r="A239" s="13"/>
      <c r="B239" s="232"/>
      <c r="C239" s="233"/>
      <c r="D239" s="234" t="s">
        <v>159</v>
      </c>
      <c r="E239" s="235" t="s">
        <v>1</v>
      </c>
      <c r="F239" s="236" t="s">
        <v>394</v>
      </c>
      <c r="G239" s="233"/>
      <c r="H239" s="237">
        <v>2.198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159</v>
      </c>
      <c r="AU239" s="243" t="s">
        <v>86</v>
      </c>
      <c r="AV239" s="13" t="s">
        <v>86</v>
      </c>
      <c r="AW239" s="13" t="s">
        <v>32</v>
      </c>
      <c r="AX239" s="13" t="s">
        <v>76</v>
      </c>
      <c r="AY239" s="243" t="s">
        <v>150</v>
      </c>
    </row>
    <row r="240" s="15" customFormat="1">
      <c r="A240" s="15"/>
      <c r="B240" s="261"/>
      <c r="C240" s="262"/>
      <c r="D240" s="234" t="s">
        <v>159</v>
      </c>
      <c r="E240" s="263" t="s">
        <v>1</v>
      </c>
      <c r="F240" s="264" t="s">
        <v>395</v>
      </c>
      <c r="G240" s="262"/>
      <c r="H240" s="263" t="s">
        <v>1</v>
      </c>
      <c r="I240" s="265"/>
      <c r="J240" s="262"/>
      <c r="K240" s="262"/>
      <c r="L240" s="266"/>
      <c r="M240" s="267"/>
      <c r="N240" s="268"/>
      <c r="O240" s="268"/>
      <c r="P240" s="268"/>
      <c r="Q240" s="268"/>
      <c r="R240" s="268"/>
      <c r="S240" s="268"/>
      <c r="T240" s="26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0" t="s">
        <v>159</v>
      </c>
      <c r="AU240" s="270" t="s">
        <v>86</v>
      </c>
      <c r="AV240" s="15" t="s">
        <v>84</v>
      </c>
      <c r="AW240" s="15" t="s">
        <v>32</v>
      </c>
      <c r="AX240" s="15" t="s">
        <v>76</v>
      </c>
      <c r="AY240" s="270" t="s">
        <v>150</v>
      </c>
    </row>
    <row r="241" s="13" customFormat="1">
      <c r="A241" s="13"/>
      <c r="B241" s="232"/>
      <c r="C241" s="233"/>
      <c r="D241" s="234" t="s">
        <v>159</v>
      </c>
      <c r="E241" s="235" t="s">
        <v>1</v>
      </c>
      <c r="F241" s="236" t="s">
        <v>396</v>
      </c>
      <c r="G241" s="233"/>
      <c r="H241" s="237">
        <v>5.2240000000000002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159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150</v>
      </c>
    </row>
    <row r="242" s="15" customFormat="1">
      <c r="A242" s="15"/>
      <c r="B242" s="261"/>
      <c r="C242" s="262"/>
      <c r="D242" s="234" t="s">
        <v>159</v>
      </c>
      <c r="E242" s="263" t="s">
        <v>1</v>
      </c>
      <c r="F242" s="264" t="s">
        <v>397</v>
      </c>
      <c r="G242" s="262"/>
      <c r="H242" s="263" t="s">
        <v>1</v>
      </c>
      <c r="I242" s="265"/>
      <c r="J242" s="262"/>
      <c r="K242" s="262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159</v>
      </c>
      <c r="AU242" s="270" t="s">
        <v>86</v>
      </c>
      <c r="AV242" s="15" t="s">
        <v>84</v>
      </c>
      <c r="AW242" s="15" t="s">
        <v>32</v>
      </c>
      <c r="AX242" s="15" t="s">
        <v>76</v>
      </c>
      <c r="AY242" s="270" t="s">
        <v>150</v>
      </c>
    </row>
    <row r="243" s="13" customFormat="1">
      <c r="A243" s="13"/>
      <c r="B243" s="232"/>
      <c r="C243" s="233"/>
      <c r="D243" s="234" t="s">
        <v>159</v>
      </c>
      <c r="E243" s="235" t="s">
        <v>1</v>
      </c>
      <c r="F243" s="236" t="s">
        <v>398</v>
      </c>
      <c r="G243" s="233"/>
      <c r="H243" s="237">
        <v>3.6539999999999999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159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150</v>
      </c>
    </row>
    <row r="244" s="15" customFormat="1">
      <c r="A244" s="15"/>
      <c r="B244" s="261"/>
      <c r="C244" s="262"/>
      <c r="D244" s="234" t="s">
        <v>159</v>
      </c>
      <c r="E244" s="263" t="s">
        <v>1</v>
      </c>
      <c r="F244" s="264" t="s">
        <v>399</v>
      </c>
      <c r="G244" s="262"/>
      <c r="H244" s="263" t="s">
        <v>1</v>
      </c>
      <c r="I244" s="265"/>
      <c r="J244" s="262"/>
      <c r="K244" s="262"/>
      <c r="L244" s="266"/>
      <c r="M244" s="267"/>
      <c r="N244" s="268"/>
      <c r="O244" s="268"/>
      <c r="P244" s="268"/>
      <c r="Q244" s="268"/>
      <c r="R244" s="268"/>
      <c r="S244" s="268"/>
      <c r="T244" s="26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0" t="s">
        <v>159</v>
      </c>
      <c r="AU244" s="270" t="s">
        <v>86</v>
      </c>
      <c r="AV244" s="15" t="s">
        <v>84</v>
      </c>
      <c r="AW244" s="15" t="s">
        <v>32</v>
      </c>
      <c r="AX244" s="15" t="s">
        <v>76</v>
      </c>
      <c r="AY244" s="270" t="s">
        <v>150</v>
      </c>
    </row>
    <row r="245" s="13" customFormat="1">
      <c r="A245" s="13"/>
      <c r="B245" s="232"/>
      <c r="C245" s="233"/>
      <c r="D245" s="234" t="s">
        <v>159</v>
      </c>
      <c r="E245" s="235" t="s">
        <v>1</v>
      </c>
      <c r="F245" s="236" t="s">
        <v>400</v>
      </c>
      <c r="G245" s="233"/>
      <c r="H245" s="237">
        <v>0.32000000000000001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159</v>
      </c>
      <c r="AU245" s="243" t="s">
        <v>86</v>
      </c>
      <c r="AV245" s="13" t="s">
        <v>86</v>
      </c>
      <c r="AW245" s="13" t="s">
        <v>32</v>
      </c>
      <c r="AX245" s="13" t="s">
        <v>76</v>
      </c>
      <c r="AY245" s="243" t="s">
        <v>150</v>
      </c>
    </row>
    <row r="246" s="16" customFormat="1">
      <c r="A246" s="16"/>
      <c r="B246" s="281"/>
      <c r="C246" s="282"/>
      <c r="D246" s="234" t="s">
        <v>159</v>
      </c>
      <c r="E246" s="283" t="s">
        <v>1</v>
      </c>
      <c r="F246" s="284" t="s">
        <v>401</v>
      </c>
      <c r="G246" s="282"/>
      <c r="H246" s="285">
        <v>40.101000000000006</v>
      </c>
      <c r="I246" s="286"/>
      <c r="J246" s="282"/>
      <c r="K246" s="282"/>
      <c r="L246" s="287"/>
      <c r="M246" s="288"/>
      <c r="N246" s="289"/>
      <c r="O246" s="289"/>
      <c r="P246" s="289"/>
      <c r="Q246" s="289"/>
      <c r="R246" s="289"/>
      <c r="S246" s="289"/>
      <c r="T246" s="290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91" t="s">
        <v>159</v>
      </c>
      <c r="AU246" s="291" t="s">
        <v>86</v>
      </c>
      <c r="AV246" s="16" t="s">
        <v>167</v>
      </c>
      <c r="AW246" s="16" t="s">
        <v>32</v>
      </c>
      <c r="AX246" s="16" t="s">
        <v>76</v>
      </c>
      <c r="AY246" s="291" t="s">
        <v>150</v>
      </c>
    </row>
    <row r="247" s="15" customFormat="1">
      <c r="A247" s="15"/>
      <c r="B247" s="261"/>
      <c r="C247" s="262"/>
      <c r="D247" s="234" t="s">
        <v>159</v>
      </c>
      <c r="E247" s="263" t="s">
        <v>1</v>
      </c>
      <c r="F247" s="264" t="s">
        <v>402</v>
      </c>
      <c r="G247" s="262"/>
      <c r="H247" s="263" t="s">
        <v>1</v>
      </c>
      <c r="I247" s="265"/>
      <c r="J247" s="262"/>
      <c r="K247" s="262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159</v>
      </c>
      <c r="AU247" s="270" t="s">
        <v>86</v>
      </c>
      <c r="AV247" s="15" t="s">
        <v>84</v>
      </c>
      <c r="AW247" s="15" t="s">
        <v>32</v>
      </c>
      <c r="AX247" s="15" t="s">
        <v>76</v>
      </c>
      <c r="AY247" s="270" t="s">
        <v>150</v>
      </c>
    </row>
    <row r="248" s="13" customFormat="1">
      <c r="A248" s="13"/>
      <c r="B248" s="232"/>
      <c r="C248" s="233"/>
      <c r="D248" s="234" t="s">
        <v>159</v>
      </c>
      <c r="E248" s="235" t="s">
        <v>1</v>
      </c>
      <c r="F248" s="236" t="s">
        <v>403</v>
      </c>
      <c r="G248" s="233"/>
      <c r="H248" s="237">
        <v>1.4039999999999999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159</v>
      </c>
      <c r="AU248" s="243" t="s">
        <v>86</v>
      </c>
      <c r="AV248" s="13" t="s">
        <v>86</v>
      </c>
      <c r="AW248" s="13" t="s">
        <v>32</v>
      </c>
      <c r="AX248" s="13" t="s">
        <v>76</v>
      </c>
      <c r="AY248" s="243" t="s">
        <v>150</v>
      </c>
    </row>
    <row r="249" s="16" customFormat="1">
      <c r="A249" s="16"/>
      <c r="B249" s="281"/>
      <c r="C249" s="282"/>
      <c r="D249" s="234" t="s">
        <v>159</v>
      </c>
      <c r="E249" s="283" t="s">
        <v>1</v>
      </c>
      <c r="F249" s="284" t="s">
        <v>401</v>
      </c>
      <c r="G249" s="282"/>
      <c r="H249" s="285">
        <v>1.4039999999999999</v>
      </c>
      <c r="I249" s="286"/>
      <c r="J249" s="282"/>
      <c r="K249" s="282"/>
      <c r="L249" s="287"/>
      <c r="M249" s="288"/>
      <c r="N249" s="289"/>
      <c r="O249" s="289"/>
      <c r="P249" s="289"/>
      <c r="Q249" s="289"/>
      <c r="R249" s="289"/>
      <c r="S249" s="289"/>
      <c r="T249" s="290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91" t="s">
        <v>159</v>
      </c>
      <c r="AU249" s="291" t="s">
        <v>86</v>
      </c>
      <c r="AV249" s="16" t="s">
        <v>167</v>
      </c>
      <c r="AW249" s="16" t="s">
        <v>32</v>
      </c>
      <c r="AX249" s="16" t="s">
        <v>76</v>
      </c>
      <c r="AY249" s="291" t="s">
        <v>150</v>
      </c>
    </row>
    <row r="250" s="14" customFormat="1">
      <c r="A250" s="14"/>
      <c r="B250" s="250"/>
      <c r="C250" s="251"/>
      <c r="D250" s="234" t="s">
        <v>159</v>
      </c>
      <c r="E250" s="252" t="s">
        <v>1</v>
      </c>
      <c r="F250" s="253" t="s">
        <v>254</v>
      </c>
      <c r="G250" s="251"/>
      <c r="H250" s="254">
        <v>41.50500000000001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159</v>
      </c>
      <c r="AU250" s="260" t="s">
        <v>86</v>
      </c>
      <c r="AV250" s="14" t="s">
        <v>157</v>
      </c>
      <c r="AW250" s="14" t="s">
        <v>32</v>
      </c>
      <c r="AX250" s="14" t="s">
        <v>84</v>
      </c>
      <c r="AY250" s="260" t="s">
        <v>150</v>
      </c>
    </row>
    <row r="251" s="2" customFormat="1" ht="16.5" customHeight="1">
      <c r="A251" s="39"/>
      <c r="B251" s="40"/>
      <c r="C251" s="219" t="s">
        <v>404</v>
      </c>
      <c r="D251" s="219" t="s">
        <v>153</v>
      </c>
      <c r="E251" s="220" t="s">
        <v>405</v>
      </c>
      <c r="F251" s="221" t="s">
        <v>406</v>
      </c>
      <c r="G251" s="222" t="s">
        <v>243</v>
      </c>
      <c r="H251" s="223">
        <v>40</v>
      </c>
      <c r="I251" s="224"/>
      <c r="J251" s="225">
        <f>ROUND(I251*H251,2)</f>
        <v>0</v>
      </c>
      <c r="K251" s="221" t="s">
        <v>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0.0026900000000000001</v>
      </c>
      <c r="R251" s="228">
        <f>Q251*H251</f>
        <v>0.1076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157</v>
      </c>
      <c r="AT251" s="230" t="s">
        <v>153</v>
      </c>
      <c r="AU251" s="230" t="s">
        <v>86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157</v>
      </c>
      <c r="BM251" s="230" t="s">
        <v>407</v>
      </c>
    </row>
    <row r="252" s="13" customFormat="1">
      <c r="A252" s="13"/>
      <c r="B252" s="232"/>
      <c r="C252" s="233"/>
      <c r="D252" s="234" t="s">
        <v>159</v>
      </c>
      <c r="E252" s="235" t="s">
        <v>1</v>
      </c>
      <c r="F252" s="236" t="s">
        <v>408</v>
      </c>
      <c r="G252" s="233"/>
      <c r="H252" s="237">
        <v>40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159</v>
      </c>
      <c r="AU252" s="243" t="s">
        <v>86</v>
      </c>
      <c r="AV252" s="13" t="s">
        <v>86</v>
      </c>
      <c r="AW252" s="13" t="s">
        <v>32</v>
      </c>
      <c r="AX252" s="13" t="s">
        <v>84</v>
      </c>
      <c r="AY252" s="243" t="s">
        <v>150</v>
      </c>
    </row>
    <row r="253" s="2" customFormat="1" ht="16.5" customHeight="1">
      <c r="A253" s="39"/>
      <c r="B253" s="40"/>
      <c r="C253" s="219" t="s">
        <v>409</v>
      </c>
      <c r="D253" s="219" t="s">
        <v>153</v>
      </c>
      <c r="E253" s="220" t="s">
        <v>410</v>
      </c>
      <c r="F253" s="221" t="s">
        <v>411</v>
      </c>
      <c r="G253" s="222" t="s">
        <v>243</v>
      </c>
      <c r="H253" s="223">
        <v>40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157</v>
      </c>
      <c r="AT253" s="230" t="s">
        <v>153</v>
      </c>
      <c r="AU253" s="230" t="s">
        <v>86</v>
      </c>
      <c r="AY253" s="18" t="s">
        <v>150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157</v>
      </c>
      <c r="BM253" s="230" t="s">
        <v>412</v>
      </c>
    </row>
    <row r="254" s="2" customFormat="1" ht="24.15" customHeight="1">
      <c r="A254" s="39"/>
      <c r="B254" s="40"/>
      <c r="C254" s="219" t="s">
        <v>413</v>
      </c>
      <c r="D254" s="219" t="s">
        <v>153</v>
      </c>
      <c r="E254" s="220" t="s">
        <v>414</v>
      </c>
      <c r="F254" s="221" t="s">
        <v>415</v>
      </c>
      <c r="G254" s="222" t="s">
        <v>416</v>
      </c>
      <c r="H254" s="223">
        <v>3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0.013509999999999999</v>
      </c>
      <c r="R254" s="228">
        <f>Q254*H254</f>
        <v>0.040529999999999997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157</v>
      </c>
      <c r="AT254" s="230" t="s">
        <v>153</v>
      </c>
      <c r="AU254" s="230" t="s">
        <v>86</v>
      </c>
      <c r="AY254" s="18" t="s">
        <v>150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157</v>
      </c>
      <c r="BM254" s="230" t="s">
        <v>417</v>
      </c>
    </row>
    <row r="255" s="13" customFormat="1">
      <c r="A255" s="13"/>
      <c r="B255" s="232"/>
      <c r="C255" s="233"/>
      <c r="D255" s="234" t="s">
        <v>159</v>
      </c>
      <c r="E255" s="235" t="s">
        <v>1</v>
      </c>
      <c r="F255" s="236" t="s">
        <v>418</v>
      </c>
      <c r="G255" s="233"/>
      <c r="H255" s="237">
        <v>3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159</v>
      </c>
      <c r="AU255" s="243" t="s">
        <v>86</v>
      </c>
      <c r="AV255" s="13" t="s">
        <v>86</v>
      </c>
      <c r="AW255" s="13" t="s">
        <v>32</v>
      </c>
      <c r="AX255" s="13" t="s">
        <v>84</v>
      </c>
      <c r="AY255" s="243" t="s">
        <v>150</v>
      </c>
    </row>
    <row r="256" s="2" customFormat="1" ht="33" customHeight="1">
      <c r="A256" s="39"/>
      <c r="B256" s="40"/>
      <c r="C256" s="219" t="s">
        <v>419</v>
      </c>
      <c r="D256" s="219" t="s">
        <v>153</v>
      </c>
      <c r="E256" s="220" t="s">
        <v>420</v>
      </c>
      <c r="F256" s="221" t="s">
        <v>421</v>
      </c>
      <c r="G256" s="222" t="s">
        <v>243</v>
      </c>
      <c r="H256" s="223">
        <v>4.5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0.54959999999999998</v>
      </c>
      <c r="R256" s="228">
        <f>Q256*H256</f>
        <v>2.4731999999999998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157</v>
      </c>
      <c r="AT256" s="230" t="s">
        <v>153</v>
      </c>
      <c r="AU256" s="230" t="s">
        <v>86</v>
      </c>
      <c r="AY256" s="18" t="s">
        <v>150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157</v>
      </c>
      <c r="BM256" s="230" t="s">
        <v>422</v>
      </c>
    </row>
    <row r="257" s="13" customFormat="1">
      <c r="A257" s="13"/>
      <c r="B257" s="232"/>
      <c r="C257" s="233"/>
      <c r="D257" s="234" t="s">
        <v>159</v>
      </c>
      <c r="E257" s="235" t="s">
        <v>1</v>
      </c>
      <c r="F257" s="236" t="s">
        <v>423</v>
      </c>
      <c r="G257" s="233"/>
      <c r="H257" s="237">
        <v>4.5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159</v>
      </c>
      <c r="AU257" s="243" t="s">
        <v>86</v>
      </c>
      <c r="AV257" s="13" t="s">
        <v>86</v>
      </c>
      <c r="AW257" s="13" t="s">
        <v>32</v>
      </c>
      <c r="AX257" s="13" t="s">
        <v>84</v>
      </c>
      <c r="AY257" s="243" t="s">
        <v>150</v>
      </c>
    </row>
    <row r="258" s="2" customFormat="1" ht="33" customHeight="1">
      <c r="A258" s="39"/>
      <c r="B258" s="40"/>
      <c r="C258" s="219" t="s">
        <v>424</v>
      </c>
      <c r="D258" s="219" t="s">
        <v>153</v>
      </c>
      <c r="E258" s="220" t="s">
        <v>425</v>
      </c>
      <c r="F258" s="221" t="s">
        <v>426</v>
      </c>
      <c r="G258" s="222" t="s">
        <v>243</v>
      </c>
      <c r="H258" s="223">
        <v>51.240000000000002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0.73404000000000003</v>
      </c>
      <c r="R258" s="228">
        <f>Q258*H258</f>
        <v>37.6122096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157</v>
      </c>
      <c r="AT258" s="230" t="s">
        <v>153</v>
      </c>
      <c r="AU258" s="230" t="s">
        <v>86</v>
      </c>
      <c r="AY258" s="18" t="s">
        <v>150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157</v>
      </c>
      <c r="BM258" s="230" t="s">
        <v>427</v>
      </c>
    </row>
    <row r="259" s="15" customFormat="1">
      <c r="A259" s="15"/>
      <c r="B259" s="261"/>
      <c r="C259" s="262"/>
      <c r="D259" s="234" t="s">
        <v>159</v>
      </c>
      <c r="E259" s="263" t="s">
        <v>1</v>
      </c>
      <c r="F259" s="264" t="s">
        <v>428</v>
      </c>
      <c r="G259" s="262"/>
      <c r="H259" s="263" t="s">
        <v>1</v>
      </c>
      <c r="I259" s="265"/>
      <c r="J259" s="262"/>
      <c r="K259" s="262"/>
      <c r="L259" s="266"/>
      <c r="M259" s="267"/>
      <c r="N259" s="268"/>
      <c r="O259" s="268"/>
      <c r="P259" s="268"/>
      <c r="Q259" s="268"/>
      <c r="R259" s="268"/>
      <c r="S259" s="268"/>
      <c r="T259" s="26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0" t="s">
        <v>159</v>
      </c>
      <c r="AU259" s="270" t="s">
        <v>86</v>
      </c>
      <c r="AV259" s="15" t="s">
        <v>84</v>
      </c>
      <c r="AW259" s="15" t="s">
        <v>32</v>
      </c>
      <c r="AX259" s="15" t="s">
        <v>76</v>
      </c>
      <c r="AY259" s="270" t="s">
        <v>150</v>
      </c>
    </row>
    <row r="260" s="13" customFormat="1">
      <c r="A260" s="13"/>
      <c r="B260" s="232"/>
      <c r="C260" s="233"/>
      <c r="D260" s="234" t="s">
        <v>159</v>
      </c>
      <c r="E260" s="235" t="s">
        <v>1</v>
      </c>
      <c r="F260" s="236" t="s">
        <v>429</v>
      </c>
      <c r="G260" s="233"/>
      <c r="H260" s="237">
        <v>13.875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159</v>
      </c>
      <c r="AU260" s="243" t="s">
        <v>86</v>
      </c>
      <c r="AV260" s="13" t="s">
        <v>86</v>
      </c>
      <c r="AW260" s="13" t="s">
        <v>32</v>
      </c>
      <c r="AX260" s="13" t="s">
        <v>76</v>
      </c>
      <c r="AY260" s="243" t="s">
        <v>150</v>
      </c>
    </row>
    <row r="261" s="15" customFormat="1">
      <c r="A261" s="15"/>
      <c r="B261" s="261"/>
      <c r="C261" s="262"/>
      <c r="D261" s="234" t="s">
        <v>159</v>
      </c>
      <c r="E261" s="263" t="s">
        <v>1</v>
      </c>
      <c r="F261" s="264" t="s">
        <v>430</v>
      </c>
      <c r="G261" s="262"/>
      <c r="H261" s="263" t="s">
        <v>1</v>
      </c>
      <c r="I261" s="265"/>
      <c r="J261" s="262"/>
      <c r="K261" s="262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159</v>
      </c>
      <c r="AU261" s="270" t="s">
        <v>86</v>
      </c>
      <c r="AV261" s="15" t="s">
        <v>84</v>
      </c>
      <c r="AW261" s="15" t="s">
        <v>32</v>
      </c>
      <c r="AX261" s="15" t="s">
        <v>76</v>
      </c>
      <c r="AY261" s="270" t="s">
        <v>150</v>
      </c>
    </row>
    <row r="262" s="13" customFormat="1">
      <c r="A262" s="13"/>
      <c r="B262" s="232"/>
      <c r="C262" s="233"/>
      <c r="D262" s="234" t="s">
        <v>159</v>
      </c>
      <c r="E262" s="235" t="s">
        <v>1</v>
      </c>
      <c r="F262" s="236" t="s">
        <v>431</v>
      </c>
      <c r="G262" s="233"/>
      <c r="H262" s="237">
        <v>16.399999999999999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159</v>
      </c>
      <c r="AU262" s="243" t="s">
        <v>86</v>
      </c>
      <c r="AV262" s="13" t="s">
        <v>86</v>
      </c>
      <c r="AW262" s="13" t="s">
        <v>32</v>
      </c>
      <c r="AX262" s="13" t="s">
        <v>76</v>
      </c>
      <c r="AY262" s="243" t="s">
        <v>150</v>
      </c>
    </row>
    <row r="263" s="15" customFormat="1">
      <c r="A263" s="15"/>
      <c r="B263" s="261"/>
      <c r="C263" s="262"/>
      <c r="D263" s="234" t="s">
        <v>159</v>
      </c>
      <c r="E263" s="263" t="s">
        <v>1</v>
      </c>
      <c r="F263" s="264" t="s">
        <v>390</v>
      </c>
      <c r="G263" s="262"/>
      <c r="H263" s="263" t="s">
        <v>1</v>
      </c>
      <c r="I263" s="265"/>
      <c r="J263" s="262"/>
      <c r="K263" s="262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159</v>
      </c>
      <c r="AU263" s="270" t="s">
        <v>86</v>
      </c>
      <c r="AV263" s="15" t="s">
        <v>84</v>
      </c>
      <c r="AW263" s="15" t="s">
        <v>32</v>
      </c>
      <c r="AX263" s="15" t="s">
        <v>76</v>
      </c>
      <c r="AY263" s="270" t="s">
        <v>150</v>
      </c>
    </row>
    <row r="264" s="13" customFormat="1">
      <c r="A264" s="13"/>
      <c r="B264" s="232"/>
      <c r="C264" s="233"/>
      <c r="D264" s="234" t="s">
        <v>159</v>
      </c>
      <c r="E264" s="235" t="s">
        <v>1</v>
      </c>
      <c r="F264" s="236" t="s">
        <v>432</v>
      </c>
      <c r="G264" s="233"/>
      <c r="H264" s="237">
        <v>8.0500000000000007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159</v>
      </c>
      <c r="AU264" s="243" t="s">
        <v>86</v>
      </c>
      <c r="AV264" s="13" t="s">
        <v>86</v>
      </c>
      <c r="AW264" s="13" t="s">
        <v>32</v>
      </c>
      <c r="AX264" s="13" t="s">
        <v>76</v>
      </c>
      <c r="AY264" s="243" t="s">
        <v>150</v>
      </c>
    </row>
    <row r="265" s="13" customFormat="1">
      <c r="A265" s="13"/>
      <c r="B265" s="232"/>
      <c r="C265" s="233"/>
      <c r="D265" s="234" t="s">
        <v>159</v>
      </c>
      <c r="E265" s="235" t="s">
        <v>1</v>
      </c>
      <c r="F265" s="236" t="s">
        <v>433</v>
      </c>
      <c r="G265" s="233"/>
      <c r="H265" s="237">
        <v>3.1400000000000001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159</v>
      </c>
      <c r="AU265" s="243" t="s">
        <v>86</v>
      </c>
      <c r="AV265" s="13" t="s">
        <v>86</v>
      </c>
      <c r="AW265" s="13" t="s">
        <v>32</v>
      </c>
      <c r="AX265" s="13" t="s">
        <v>76</v>
      </c>
      <c r="AY265" s="243" t="s">
        <v>150</v>
      </c>
    </row>
    <row r="266" s="13" customFormat="1">
      <c r="A266" s="13"/>
      <c r="B266" s="232"/>
      <c r="C266" s="233"/>
      <c r="D266" s="234" t="s">
        <v>159</v>
      </c>
      <c r="E266" s="235" t="s">
        <v>1</v>
      </c>
      <c r="F266" s="236" t="s">
        <v>434</v>
      </c>
      <c r="G266" s="233"/>
      <c r="H266" s="237">
        <v>2.6749999999999998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159</v>
      </c>
      <c r="AU266" s="243" t="s">
        <v>86</v>
      </c>
      <c r="AV266" s="13" t="s">
        <v>86</v>
      </c>
      <c r="AW266" s="13" t="s">
        <v>32</v>
      </c>
      <c r="AX266" s="13" t="s">
        <v>76</v>
      </c>
      <c r="AY266" s="243" t="s">
        <v>150</v>
      </c>
    </row>
    <row r="267" s="15" customFormat="1">
      <c r="A267" s="15"/>
      <c r="B267" s="261"/>
      <c r="C267" s="262"/>
      <c r="D267" s="234" t="s">
        <v>159</v>
      </c>
      <c r="E267" s="263" t="s">
        <v>1</v>
      </c>
      <c r="F267" s="264" t="s">
        <v>393</v>
      </c>
      <c r="G267" s="262"/>
      <c r="H267" s="263" t="s">
        <v>1</v>
      </c>
      <c r="I267" s="265"/>
      <c r="J267" s="262"/>
      <c r="K267" s="262"/>
      <c r="L267" s="266"/>
      <c r="M267" s="267"/>
      <c r="N267" s="268"/>
      <c r="O267" s="268"/>
      <c r="P267" s="268"/>
      <c r="Q267" s="268"/>
      <c r="R267" s="268"/>
      <c r="S267" s="268"/>
      <c r="T267" s="26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0" t="s">
        <v>159</v>
      </c>
      <c r="AU267" s="270" t="s">
        <v>86</v>
      </c>
      <c r="AV267" s="15" t="s">
        <v>84</v>
      </c>
      <c r="AW267" s="15" t="s">
        <v>32</v>
      </c>
      <c r="AX267" s="15" t="s">
        <v>76</v>
      </c>
      <c r="AY267" s="270" t="s">
        <v>150</v>
      </c>
    </row>
    <row r="268" s="13" customFormat="1">
      <c r="A268" s="13"/>
      <c r="B268" s="232"/>
      <c r="C268" s="233"/>
      <c r="D268" s="234" t="s">
        <v>159</v>
      </c>
      <c r="E268" s="235" t="s">
        <v>1</v>
      </c>
      <c r="F268" s="236" t="s">
        <v>435</v>
      </c>
      <c r="G268" s="233"/>
      <c r="H268" s="237">
        <v>4.2999999999999998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159</v>
      </c>
      <c r="AU268" s="243" t="s">
        <v>86</v>
      </c>
      <c r="AV268" s="13" t="s">
        <v>86</v>
      </c>
      <c r="AW268" s="13" t="s">
        <v>32</v>
      </c>
      <c r="AX268" s="13" t="s">
        <v>76</v>
      </c>
      <c r="AY268" s="243" t="s">
        <v>150</v>
      </c>
    </row>
    <row r="269" s="13" customFormat="1">
      <c r="A269" s="13"/>
      <c r="B269" s="232"/>
      <c r="C269" s="233"/>
      <c r="D269" s="234" t="s">
        <v>159</v>
      </c>
      <c r="E269" s="235" t="s">
        <v>1</v>
      </c>
      <c r="F269" s="236" t="s">
        <v>436</v>
      </c>
      <c r="G269" s="233"/>
      <c r="H269" s="237">
        <v>2.7999999999999998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159</v>
      </c>
      <c r="AU269" s="243" t="s">
        <v>86</v>
      </c>
      <c r="AV269" s="13" t="s">
        <v>86</v>
      </c>
      <c r="AW269" s="13" t="s">
        <v>32</v>
      </c>
      <c r="AX269" s="13" t="s">
        <v>76</v>
      </c>
      <c r="AY269" s="243" t="s">
        <v>150</v>
      </c>
    </row>
    <row r="270" s="14" customFormat="1">
      <c r="A270" s="14"/>
      <c r="B270" s="250"/>
      <c r="C270" s="251"/>
      <c r="D270" s="234" t="s">
        <v>159</v>
      </c>
      <c r="E270" s="252" t="s">
        <v>1</v>
      </c>
      <c r="F270" s="253" t="s">
        <v>254</v>
      </c>
      <c r="G270" s="251"/>
      <c r="H270" s="254">
        <v>51.239999999999995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159</v>
      </c>
      <c r="AU270" s="260" t="s">
        <v>86</v>
      </c>
      <c r="AV270" s="14" t="s">
        <v>157</v>
      </c>
      <c r="AW270" s="14" t="s">
        <v>32</v>
      </c>
      <c r="AX270" s="14" t="s">
        <v>84</v>
      </c>
      <c r="AY270" s="260" t="s">
        <v>150</v>
      </c>
    </row>
    <row r="271" s="2" customFormat="1" ht="24.15" customHeight="1">
      <c r="A271" s="39"/>
      <c r="B271" s="40"/>
      <c r="C271" s="219" t="s">
        <v>437</v>
      </c>
      <c r="D271" s="219" t="s">
        <v>153</v>
      </c>
      <c r="E271" s="220" t="s">
        <v>438</v>
      </c>
      <c r="F271" s="221" t="s">
        <v>439</v>
      </c>
      <c r="G271" s="222" t="s">
        <v>165</v>
      </c>
      <c r="H271" s="223">
        <v>0.27900000000000003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1.0593999999999999</v>
      </c>
      <c r="R271" s="228">
        <f>Q271*H271</f>
        <v>0.29557260000000002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157</v>
      </c>
      <c r="AT271" s="230" t="s">
        <v>153</v>
      </c>
      <c r="AU271" s="230" t="s">
        <v>86</v>
      </c>
      <c r="AY271" s="18" t="s">
        <v>150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157</v>
      </c>
      <c r="BM271" s="230" t="s">
        <v>440</v>
      </c>
    </row>
    <row r="272" s="13" customFormat="1">
      <c r="A272" s="13"/>
      <c r="B272" s="232"/>
      <c r="C272" s="233"/>
      <c r="D272" s="234" t="s">
        <v>159</v>
      </c>
      <c r="E272" s="235" t="s">
        <v>1</v>
      </c>
      <c r="F272" s="236" t="s">
        <v>441</v>
      </c>
      <c r="G272" s="233"/>
      <c r="H272" s="237">
        <v>0.27900000000000003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159</v>
      </c>
      <c r="AU272" s="243" t="s">
        <v>86</v>
      </c>
      <c r="AV272" s="13" t="s">
        <v>86</v>
      </c>
      <c r="AW272" s="13" t="s">
        <v>32</v>
      </c>
      <c r="AX272" s="13" t="s">
        <v>84</v>
      </c>
      <c r="AY272" s="243" t="s">
        <v>150</v>
      </c>
    </row>
    <row r="273" s="12" customFormat="1" ht="22.8" customHeight="1">
      <c r="A273" s="12"/>
      <c r="B273" s="203"/>
      <c r="C273" s="204"/>
      <c r="D273" s="205" t="s">
        <v>75</v>
      </c>
      <c r="E273" s="217" t="s">
        <v>167</v>
      </c>
      <c r="F273" s="217" t="s">
        <v>442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SUM(P274:P346)</f>
        <v>0</v>
      </c>
      <c r="Q273" s="211"/>
      <c r="R273" s="212">
        <f>SUM(R274:R346)</f>
        <v>178.41183509999999</v>
      </c>
      <c r="S273" s="211"/>
      <c r="T273" s="213">
        <f>SUM(T274:T346)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84</v>
      </c>
      <c r="AT273" s="215" t="s">
        <v>75</v>
      </c>
      <c r="AU273" s="215" t="s">
        <v>84</v>
      </c>
      <c r="AY273" s="214" t="s">
        <v>150</v>
      </c>
      <c r="BK273" s="216">
        <f>SUM(BK274:BK346)</f>
        <v>0</v>
      </c>
    </row>
    <row r="274" s="2" customFormat="1" ht="37.8" customHeight="1">
      <c r="A274" s="39"/>
      <c r="B274" s="40"/>
      <c r="C274" s="219" t="s">
        <v>443</v>
      </c>
      <c r="D274" s="219" t="s">
        <v>153</v>
      </c>
      <c r="E274" s="220" t="s">
        <v>444</v>
      </c>
      <c r="F274" s="221" t="s">
        <v>445</v>
      </c>
      <c r="G274" s="222" t="s">
        <v>243</v>
      </c>
      <c r="H274" s="223">
        <v>271.368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0.54959999999999998</v>
      </c>
      <c r="R274" s="228">
        <f>Q274*H274</f>
        <v>149.14385279999999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157</v>
      </c>
      <c r="AT274" s="230" t="s">
        <v>153</v>
      </c>
      <c r="AU274" s="230" t="s">
        <v>86</v>
      </c>
      <c r="AY274" s="18" t="s">
        <v>150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157</v>
      </c>
      <c r="BM274" s="230" t="s">
        <v>446</v>
      </c>
    </row>
    <row r="275" s="15" customFormat="1">
      <c r="A275" s="15"/>
      <c r="B275" s="261"/>
      <c r="C275" s="262"/>
      <c r="D275" s="234" t="s">
        <v>159</v>
      </c>
      <c r="E275" s="263" t="s">
        <v>1</v>
      </c>
      <c r="F275" s="264" t="s">
        <v>447</v>
      </c>
      <c r="G275" s="262"/>
      <c r="H275" s="263" t="s">
        <v>1</v>
      </c>
      <c r="I275" s="265"/>
      <c r="J275" s="262"/>
      <c r="K275" s="262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159</v>
      </c>
      <c r="AU275" s="270" t="s">
        <v>86</v>
      </c>
      <c r="AV275" s="15" t="s">
        <v>84</v>
      </c>
      <c r="AW275" s="15" t="s">
        <v>32</v>
      </c>
      <c r="AX275" s="15" t="s">
        <v>76</v>
      </c>
      <c r="AY275" s="270" t="s">
        <v>150</v>
      </c>
    </row>
    <row r="276" s="13" customFormat="1">
      <c r="A276" s="13"/>
      <c r="B276" s="232"/>
      <c r="C276" s="233"/>
      <c r="D276" s="234" t="s">
        <v>159</v>
      </c>
      <c r="E276" s="235" t="s">
        <v>1</v>
      </c>
      <c r="F276" s="236" t="s">
        <v>448</v>
      </c>
      <c r="G276" s="233"/>
      <c r="H276" s="237">
        <v>71.573999999999998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159</v>
      </c>
      <c r="AU276" s="243" t="s">
        <v>86</v>
      </c>
      <c r="AV276" s="13" t="s">
        <v>86</v>
      </c>
      <c r="AW276" s="13" t="s">
        <v>32</v>
      </c>
      <c r="AX276" s="13" t="s">
        <v>76</v>
      </c>
      <c r="AY276" s="243" t="s">
        <v>150</v>
      </c>
    </row>
    <row r="277" s="13" customFormat="1">
      <c r="A277" s="13"/>
      <c r="B277" s="232"/>
      <c r="C277" s="233"/>
      <c r="D277" s="234" t="s">
        <v>159</v>
      </c>
      <c r="E277" s="235" t="s">
        <v>1</v>
      </c>
      <c r="F277" s="236" t="s">
        <v>449</v>
      </c>
      <c r="G277" s="233"/>
      <c r="H277" s="237">
        <v>44.063000000000002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159</v>
      </c>
      <c r="AU277" s="243" t="s">
        <v>86</v>
      </c>
      <c r="AV277" s="13" t="s">
        <v>86</v>
      </c>
      <c r="AW277" s="13" t="s">
        <v>32</v>
      </c>
      <c r="AX277" s="13" t="s">
        <v>76</v>
      </c>
      <c r="AY277" s="243" t="s">
        <v>150</v>
      </c>
    </row>
    <row r="278" s="15" customFormat="1">
      <c r="A278" s="15"/>
      <c r="B278" s="261"/>
      <c r="C278" s="262"/>
      <c r="D278" s="234" t="s">
        <v>159</v>
      </c>
      <c r="E278" s="263" t="s">
        <v>1</v>
      </c>
      <c r="F278" s="264" t="s">
        <v>450</v>
      </c>
      <c r="G278" s="262"/>
      <c r="H278" s="263" t="s">
        <v>1</v>
      </c>
      <c r="I278" s="265"/>
      <c r="J278" s="262"/>
      <c r="K278" s="262"/>
      <c r="L278" s="266"/>
      <c r="M278" s="267"/>
      <c r="N278" s="268"/>
      <c r="O278" s="268"/>
      <c r="P278" s="268"/>
      <c r="Q278" s="268"/>
      <c r="R278" s="268"/>
      <c r="S278" s="268"/>
      <c r="T278" s="26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0" t="s">
        <v>159</v>
      </c>
      <c r="AU278" s="270" t="s">
        <v>86</v>
      </c>
      <c r="AV278" s="15" t="s">
        <v>84</v>
      </c>
      <c r="AW278" s="15" t="s">
        <v>32</v>
      </c>
      <c r="AX278" s="15" t="s">
        <v>76</v>
      </c>
      <c r="AY278" s="270" t="s">
        <v>150</v>
      </c>
    </row>
    <row r="279" s="13" customFormat="1">
      <c r="A279" s="13"/>
      <c r="B279" s="232"/>
      <c r="C279" s="233"/>
      <c r="D279" s="234" t="s">
        <v>159</v>
      </c>
      <c r="E279" s="235" t="s">
        <v>1</v>
      </c>
      <c r="F279" s="236" t="s">
        <v>451</v>
      </c>
      <c r="G279" s="233"/>
      <c r="H279" s="237">
        <v>76.439999999999998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159</v>
      </c>
      <c r="AU279" s="243" t="s">
        <v>86</v>
      </c>
      <c r="AV279" s="13" t="s">
        <v>86</v>
      </c>
      <c r="AW279" s="13" t="s">
        <v>32</v>
      </c>
      <c r="AX279" s="13" t="s">
        <v>76</v>
      </c>
      <c r="AY279" s="243" t="s">
        <v>150</v>
      </c>
    </row>
    <row r="280" s="13" customFormat="1">
      <c r="A280" s="13"/>
      <c r="B280" s="232"/>
      <c r="C280" s="233"/>
      <c r="D280" s="234" t="s">
        <v>159</v>
      </c>
      <c r="E280" s="235" t="s">
        <v>1</v>
      </c>
      <c r="F280" s="236" t="s">
        <v>452</v>
      </c>
      <c r="G280" s="233"/>
      <c r="H280" s="237">
        <v>27.125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159</v>
      </c>
      <c r="AU280" s="243" t="s">
        <v>86</v>
      </c>
      <c r="AV280" s="13" t="s">
        <v>86</v>
      </c>
      <c r="AW280" s="13" t="s">
        <v>32</v>
      </c>
      <c r="AX280" s="13" t="s">
        <v>76</v>
      </c>
      <c r="AY280" s="243" t="s">
        <v>150</v>
      </c>
    </row>
    <row r="281" s="13" customFormat="1">
      <c r="A281" s="13"/>
      <c r="B281" s="232"/>
      <c r="C281" s="233"/>
      <c r="D281" s="234" t="s">
        <v>159</v>
      </c>
      <c r="E281" s="235" t="s">
        <v>1</v>
      </c>
      <c r="F281" s="236" t="s">
        <v>453</v>
      </c>
      <c r="G281" s="233"/>
      <c r="H281" s="237">
        <v>23.75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159</v>
      </c>
      <c r="AU281" s="243" t="s">
        <v>86</v>
      </c>
      <c r="AV281" s="13" t="s">
        <v>86</v>
      </c>
      <c r="AW281" s="13" t="s">
        <v>32</v>
      </c>
      <c r="AX281" s="13" t="s">
        <v>76</v>
      </c>
      <c r="AY281" s="243" t="s">
        <v>150</v>
      </c>
    </row>
    <row r="282" s="15" customFormat="1">
      <c r="A282" s="15"/>
      <c r="B282" s="261"/>
      <c r="C282" s="262"/>
      <c r="D282" s="234" t="s">
        <v>159</v>
      </c>
      <c r="E282" s="263" t="s">
        <v>1</v>
      </c>
      <c r="F282" s="264" t="s">
        <v>454</v>
      </c>
      <c r="G282" s="262"/>
      <c r="H282" s="263" t="s">
        <v>1</v>
      </c>
      <c r="I282" s="265"/>
      <c r="J282" s="262"/>
      <c r="K282" s="262"/>
      <c r="L282" s="266"/>
      <c r="M282" s="267"/>
      <c r="N282" s="268"/>
      <c r="O282" s="268"/>
      <c r="P282" s="268"/>
      <c r="Q282" s="268"/>
      <c r="R282" s="268"/>
      <c r="S282" s="268"/>
      <c r="T282" s="26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0" t="s">
        <v>159</v>
      </c>
      <c r="AU282" s="270" t="s">
        <v>86</v>
      </c>
      <c r="AV282" s="15" t="s">
        <v>84</v>
      </c>
      <c r="AW282" s="15" t="s">
        <v>32</v>
      </c>
      <c r="AX282" s="15" t="s">
        <v>76</v>
      </c>
      <c r="AY282" s="270" t="s">
        <v>150</v>
      </c>
    </row>
    <row r="283" s="13" customFormat="1">
      <c r="A283" s="13"/>
      <c r="B283" s="232"/>
      <c r="C283" s="233"/>
      <c r="D283" s="234" t="s">
        <v>159</v>
      </c>
      <c r="E283" s="235" t="s">
        <v>1</v>
      </c>
      <c r="F283" s="236" t="s">
        <v>455</v>
      </c>
      <c r="G283" s="233"/>
      <c r="H283" s="237">
        <v>22.138000000000002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159</v>
      </c>
      <c r="AU283" s="243" t="s">
        <v>86</v>
      </c>
      <c r="AV283" s="13" t="s">
        <v>86</v>
      </c>
      <c r="AW283" s="13" t="s">
        <v>32</v>
      </c>
      <c r="AX283" s="13" t="s">
        <v>76</v>
      </c>
      <c r="AY283" s="243" t="s">
        <v>150</v>
      </c>
    </row>
    <row r="284" s="13" customFormat="1">
      <c r="A284" s="13"/>
      <c r="B284" s="232"/>
      <c r="C284" s="233"/>
      <c r="D284" s="234" t="s">
        <v>159</v>
      </c>
      <c r="E284" s="235" t="s">
        <v>1</v>
      </c>
      <c r="F284" s="236" t="s">
        <v>456</v>
      </c>
      <c r="G284" s="233"/>
      <c r="H284" s="237">
        <v>16.039999999999999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159</v>
      </c>
      <c r="AU284" s="243" t="s">
        <v>86</v>
      </c>
      <c r="AV284" s="13" t="s">
        <v>86</v>
      </c>
      <c r="AW284" s="13" t="s">
        <v>32</v>
      </c>
      <c r="AX284" s="13" t="s">
        <v>76</v>
      </c>
      <c r="AY284" s="243" t="s">
        <v>150</v>
      </c>
    </row>
    <row r="285" s="15" customFormat="1">
      <c r="A285" s="15"/>
      <c r="B285" s="261"/>
      <c r="C285" s="262"/>
      <c r="D285" s="234" t="s">
        <v>159</v>
      </c>
      <c r="E285" s="263" t="s">
        <v>1</v>
      </c>
      <c r="F285" s="264" t="s">
        <v>457</v>
      </c>
      <c r="G285" s="262"/>
      <c r="H285" s="263" t="s">
        <v>1</v>
      </c>
      <c r="I285" s="265"/>
      <c r="J285" s="262"/>
      <c r="K285" s="262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159</v>
      </c>
      <c r="AU285" s="270" t="s">
        <v>86</v>
      </c>
      <c r="AV285" s="15" t="s">
        <v>84</v>
      </c>
      <c r="AW285" s="15" t="s">
        <v>32</v>
      </c>
      <c r="AX285" s="15" t="s">
        <v>76</v>
      </c>
      <c r="AY285" s="270" t="s">
        <v>150</v>
      </c>
    </row>
    <row r="286" s="13" customFormat="1">
      <c r="A286" s="13"/>
      <c r="B286" s="232"/>
      <c r="C286" s="233"/>
      <c r="D286" s="234" t="s">
        <v>159</v>
      </c>
      <c r="E286" s="235" t="s">
        <v>1</v>
      </c>
      <c r="F286" s="236" t="s">
        <v>458</v>
      </c>
      <c r="G286" s="233"/>
      <c r="H286" s="237">
        <v>0.75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159</v>
      </c>
      <c r="AU286" s="243" t="s">
        <v>86</v>
      </c>
      <c r="AV286" s="13" t="s">
        <v>86</v>
      </c>
      <c r="AW286" s="13" t="s">
        <v>32</v>
      </c>
      <c r="AX286" s="13" t="s">
        <v>76</v>
      </c>
      <c r="AY286" s="243" t="s">
        <v>150</v>
      </c>
    </row>
    <row r="287" s="15" customFormat="1">
      <c r="A287" s="15"/>
      <c r="B287" s="261"/>
      <c r="C287" s="262"/>
      <c r="D287" s="234" t="s">
        <v>159</v>
      </c>
      <c r="E287" s="263" t="s">
        <v>1</v>
      </c>
      <c r="F287" s="264" t="s">
        <v>459</v>
      </c>
      <c r="G287" s="262"/>
      <c r="H287" s="263" t="s">
        <v>1</v>
      </c>
      <c r="I287" s="265"/>
      <c r="J287" s="262"/>
      <c r="K287" s="262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159</v>
      </c>
      <c r="AU287" s="270" t="s">
        <v>86</v>
      </c>
      <c r="AV287" s="15" t="s">
        <v>84</v>
      </c>
      <c r="AW287" s="15" t="s">
        <v>32</v>
      </c>
      <c r="AX287" s="15" t="s">
        <v>76</v>
      </c>
      <c r="AY287" s="270" t="s">
        <v>150</v>
      </c>
    </row>
    <row r="288" s="13" customFormat="1">
      <c r="A288" s="13"/>
      <c r="B288" s="232"/>
      <c r="C288" s="233"/>
      <c r="D288" s="234" t="s">
        <v>159</v>
      </c>
      <c r="E288" s="235" t="s">
        <v>1</v>
      </c>
      <c r="F288" s="236" t="s">
        <v>460</v>
      </c>
      <c r="G288" s="233"/>
      <c r="H288" s="237">
        <v>0.875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159</v>
      </c>
      <c r="AU288" s="243" t="s">
        <v>86</v>
      </c>
      <c r="AV288" s="13" t="s">
        <v>86</v>
      </c>
      <c r="AW288" s="13" t="s">
        <v>32</v>
      </c>
      <c r="AX288" s="13" t="s">
        <v>76</v>
      </c>
      <c r="AY288" s="243" t="s">
        <v>150</v>
      </c>
    </row>
    <row r="289" s="15" customFormat="1">
      <c r="A289" s="15"/>
      <c r="B289" s="261"/>
      <c r="C289" s="262"/>
      <c r="D289" s="234" t="s">
        <v>159</v>
      </c>
      <c r="E289" s="263" t="s">
        <v>1</v>
      </c>
      <c r="F289" s="264" t="s">
        <v>461</v>
      </c>
      <c r="G289" s="262"/>
      <c r="H289" s="263" t="s">
        <v>1</v>
      </c>
      <c r="I289" s="265"/>
      <c r="J289" s="262"/>
      <c r="K289" s="262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159</v>
      </c>
      <c r="AU289" s="270" t="s">
        <v>86</v>
      </c>
      <c r="AV289" s="15" t="s">
        <v>84</v>
      </c>
      <c r="AW289" s="15" t="s">
        <v>32</v>
      </c>
      <c r="AX289" s="15" t="s">
        <v>76</v>
      </c>
      <c r="AY289" s="270" t="s">
        <v>150</v>
      </c>
    </row>
    <row r="290" s="13" customFormat="1">
      <c r="A290" s="13"/>
      <c r="B290" s="232"/>
      <c r="C290" s="233"/>
      <c r="D290" s="234" t="s">
        <v>159</v>
      </c>
      <c r="E290" s="235" t="s">
        <v>1</v>
      </c>
      <c r="F290" s="236" t="s">
        <v>462</v>
      </c>
      <c r="G290" s="233"/>
      <c r="H290" s="237">
        <v>19.875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159</v>
      </c>
      <c r="AU290" s="243" t="s">
        <v>86</v>
      </c>
      <c r="AV290" s="13" t="s">
        <v>86</v>
      </c>
      <c r="AW290" s="13" t="s">
        <v>32</v>
      </c>
      <c r="AX290" s="13" t="s">
        <v>76</v>
      </c>
      <c r="AY290" s="243" t="s">
        <v>150</v>
      </c>
    </row>
    <row r="291" s="13" customFormat="1">
      <c r="A291" s="13"/>
      <c r="B291" s="232"/>
      <c r="C291" s="233"/>
      <c r="D291" s="234" t="s">
        <v>159</v>
      </c>
      <c r="E291" s="235" t="s">
        <v>1</v>
      </c>
      <c r="F291" s="236" t="s">
        <v>463</v>
      </c>
      <c r="G291" s="233"/>
      <c r="H291" s="237">
        <v>4.4000000000000004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159</v>
      </c>
      <c r="AU291" s="243" t="s">
        <v>86</v>
      </c>
      <c r="AV291" s="13" t="s">
        <v>86</v>
      </c>
      <c r="AW291" s="13" t="s">
        <v>32</v>
      </c>
      <c r="AX291" s="13" t="s">
        <v>76</v>
      </c>
      <c r="AY291" s="243" t="s">
        <v>150</v>
      </c>
    </row>
    <row r="292" s="13" customFormat="1">
      <c r="A292" s="13"/>
      <c r="B292" s="232"/>
      <c r="C292" s="233"/>
      <c r="D292" s="234" t="s">
        <v>159</v>
      </c>
      <c r="E292" s="235" t="s">
        <v>1</v>
      </c>
      <c r="F292" s="236" t="s">
        <v>464</v>
      </c>
      <c r="G292" s="233"/>
      <c r="H292" s="237">
        <v>2.4380000000000002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159</v>
      </c>
      <c r="AU292" s="243" t="s">
        <v>86</v>
      </c>
      <c r="AV292" s="13" t="s">
        <v>86</v>
      </c>
      <c r="AW292" s="13" t="s">
        <v>32</v>
      </c>
      <c r="AX292" s="13" t="s">
        <v>76</v>
      </c>
      <c r="AY292" s="243" t="s">
        <v>150</v>
      </c>
    </row>
    <row r="293" s="15" customFormat="1">
      <c r="A293" s="15"/>
      <c r="B293" s="261"/>
      <c r="C293" s="262"/>
      <c r="D293" s="234" t="s">
        <v>159</v>
      </c>
      <c r="E293" s="263" t="s">
        <v>1</v>
      </c>
      <c r="F293" s="264" t="s">
        <v>465</v>
      </c>
      <c r="G293" s="262"/>
      <c r="H293" s="263" t="s">
        <v>1</v>
      </c>
      <c r="I293" s="265"/>
      <c r="J293" s="262"/>
      <c r="K293" s="262"/>
      <c r="L293" s="266"/>
      <c r="M293" s="267"/>
      <c r="N293" s="268"/>
      <c r="O293" s="268"/>
      <c r="P293" s="268"/>
      <c r="Q293" s="268"/>
      <c r="R293" s="268"/>
      <c r="S293" s="268"/>
      <c r="T293" s="26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0" t="s">
        <v>159</v>
      </c>
      <c r="AU293" s="270" t="s">
        <v>86</v>
      </c>
      <c r="AV293" s="15" t="s">
        <v>84</v>
      </c>
      <c r="AW293" s="15" t="s">
        <v>32</v>
      </c>
      <c r="AX293" s="15" t="s">
        <v>76</v>
      </c>
      <c r="AY293" s="270" t="s">
        <v>150</v>
      </c>
    </row>
    <row r="294" s="13" customFormat="1">
      <c r="A294" s="13"/>
      <c r="B294" s="232"/>
      <c r="C294" s="233"/>
      <c r="D294" s="234" t="s">
        <v>159</v>
      </c>
      <c r="E294" s="235" t="s">
        <v>1</v>
      </c>
      <c r="F294" s="236" t="s">
        <v>466</v>
      </c>
      <c r="G294" s="233"/>
      <c r="H294" s="237">
        <v>-47.850000000000001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159</v>
      </c>
      <c r="AU294" s="243" t="s">
        <v>86</v>
      </c>
      <c r="AV294" s="13" t="s">
        <v>86</v>
      </c>
      <c r="AW294" s="13" t="s">
        <v>32</v>
      </c>
      <c r="AX294" s="13" t="s">
        <v>76</v>
      </c>
      <c r="AY294" s="243" t="s">
        <v>150</v>
      </c>
    </row>
    <row r="295" s="16" customFormat="1">
      <c r="A295" s="16"/>
      <c r="B295" s="281"/>
      <c r="C295" s="282"/>
      <c r="D295" s="234" t="s">
        <v>159</v>
      </c>
      <c r="E295" s="283" t="s">
        <v>1</v>
      </c>
      <c r="F295" s="284" t="s">
        <v>401</v>
      </c>
      <c r="G295" s="282"/>
      <c r="H295" s="285">
        <v>261.61799999999994</v>
      </c>
      <c r="I295" s="286"/>
      <c r="J295" s="282"/>
      <c r="K295" s="282"/>
      <c r="L295" s="287"/>
      <c r="M295" s="288"/>
      <c r="N295" s="289"/>
      <c r="O295" s="289"/>
      <c r="P295" s="289"/>
      <c r="Q295" s="289"/>
      <c r="R295" s="289"/>
      <c r="S295" s="289"/>
      <c r="T295" s="290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91" t="s">
        <v>159</v>
      </c>
      <c r="AU295" s="291" t="s">
        <v>86</v>
      </c>
      <c r="AV295" s="16" t="s">
        <v>167</v>
      </c>
      <c r="AW295" s="16" t="s">
        <v>32</v>
      </c>
      <c r="AX295" s="16" t="s">
        <v>76</v>
      </c>
      <c r="AY295" s="291" t="s">
        <v>150</v>
      </c>
    </row>
    <row r="296" s="15" customFormat="1">
      <c r="A296" s="15"/>
      <c r="B296" s="261"/>
      <c r="C296" s="262"/>
      <c r="D296" s="234" t="s">
        <v>159</v>
      </c>
      <c r="E296" s="263" t="s">
        <v>1</v>
      </c>
      <c r="F296" s="264" t="s">
        <v>467</v>
      </c>
      <c r="G296" s="262"/>
      <c r="H296" s="263" t="s">
        <v>1</v>
      </c>
      <c r="I296" s="265"/>
      <c r="J296" s="262"/>
      <c r="K296" s="262"/>
      <c r="L296" s="266"/>
      <c r="M296" s="267"/>
      <c r="N296" s="268"/>
      <c r="O296" s="268"/>
      <c r="P296" s="268"/>
      <c r="Q296" s="268"/>
      <c r="R296" s="268"/>
      <c r="S296" s="268"/>
      <c r="T296" s="26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0" t="s">
        <v>159</v>
      </c>
      <c r="AU296" s="270" t="s">
        <v>86</v>
      </c>
      <c r="AV296" s="15" t="s">
        <v>84</v>
      </c>
      <c r="AW296" s="15" t="s">
        <v>32</v>
      </c>
      <c r="AX296" s="15" t="s">
        <v>76</v>
      </c>
      <c r="AY296" s="270" t="s">
        <v>150</v>
      </c>
    </row>
    <row r="297" s="13" customFormat="1">
      <c r="A297" s="13"/>
      <c r="B297" s="232"/>
      <c r="C297" s="233"/>
      <c r="D297" s="234" t="s">
        <v>159</v>
      </c>
      <c r="E297" s="235" t="s">
        <v>1</v>
      </c>
      <c r="F297" s="236" t="s">
        <v>468</v>
      </c>
      <c r="G297" s="233"/>
      <c r="H297" s="237">
        <v>9.75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159</v>
      </c>
      <c r="AU297" s="243" t="s">
        <v>86</v>
      </c>
      <c r="AV297" s="13" t="s">
        <v>86</v>
      </c>
      <c r="AW297" s="13" t="s">
        <v>32</v>
      </c>
      <c r="AX297" s="13" t="s">
        <v>76</v>
      </c>
      <c r="AY297" s="243" t="s">
        <v>150</v>
      </c>
    </row>
    <row r="298" s="16" customFormat="1">
      <c r="A298" s="16"/>
      <c r="B298" s="281"/>
      <c r="C298" s="282"/>
      <c r="D298" s="234" t="s">
        <v>159</v>
      </c>
      <c r="E298" s="283" t="s">
        <v>1</v>
      </c>
      <c r="F298" s="284" t="s">
        <v>401</v>
      </c>
      <c r="G298" s="282"/>
      <c r="H298" s="285">
        <v>9.75</v>
      </c>
      <c r="I298" s="286"/>
      <c r="J298" s="282"/>
      <c r="K298" s="282"/>
      <c r="L298" s="287"/>
      <c r="M298" s="288"/>
      <c r="N298" s="289"/>
      <c r="O298" s="289"/>
      <c r="P298" s="289"/>
      <c r="Q298" s="289"/>
      <c r="R298" s="289"/>
      <c r="S298" s="289"/>
      <c r="T298" s="290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91" t="s">
        <v>159</v>
      </c>
      <c r="AU298" s="291" t="s">
        <v>86</v>
      </c>
      <c r="AV298" s="16" t="s">
        <v>167</v>
      </c>
      <c r="AW298" s="16" t="s">
        <v>32</v>
      </c>
      <c r="AX298" s="16" t="s">
        <v>76</v>
      </c>
      <c r="AY298" s="291" t="s">
        <v>150</v>
      </c>
    </row>
    <row r="299" s="14" customFormat="1">
      <c r="A299" s="14"/>
      <c r="B299" s="250"/>
      <c r="C299" s="251"/>
      <c r="D299" s="234" t="s">
        <v>159</v>
      </c>
      <c r="E299" s="252" t="s">
        <v>1</v>
      </c>
      <c r="F299" s="253" t="s">
        <v>254</v>
      </c>
      <c r="G299" s="251"/>
      <c r="H299" s="254">
        <v>271.36799999999994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159</v>
      </c>
      <c r="AU299" s="260" t="s">
        <v>86</v>
      </c>
      <c r="AV299" s="14" t="s">
        <v>157</v>
      </c>
      <c r="AW299" s="14" t="s">
        <v>32</v>
      </c>
      <c r="AX299" s="14" t="s">
        <v>84</v>
      </c>
      <c r="AY299" s="260" t="s">
        <v>150</v>
      </c>
    </row>
    <row r="300" s="2" customFormat="1" ht="21.75" customHeight="1">
      <c r="A300" s="39"/>
      <c r="B300" s="40"/>
      <c r="C300" s="219" t="s">
        <v>469</v>
      </c>
      <c r="D300" s="219" t="s">
        <v>153</v>
      </c>
      <c r="E300" s="220" t="s">
        <v>470</v>
      </c>
      <c r="F300" s="221" t="s">
        <v>471</v>
      </c>
      <c r="G300" s="222" t="s">
        <v>243</v>
      </c>
      <c r="H300" s="223">
        <v>98.894000000000005</v>
      </c>
      <c r="I300" s="224"/>
      <c r="J300" s="225">
        <f>ROUND(I300*H300,2)</f>
        <v>0</v>
      </c>
      <c r="K300" s="221" t="s">
        <v>1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0.20430999999999999</v>
      </c>
      <c r="R300" s="228">
        <f>Q300*H300</f>
        <v>20.205033140000001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157</v>
      </c>
      <c r="AT300" s="230" t="s">
        <v>153</v>
      </c>
      <c r="AU300" s="230" t="s">
        <v>86</v>
      </c>
      <c r="AY300" s="18" t="s">
        <v>150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157</v>
      </c>
      <c r="BM300" s="230" t="s">
        <v>472</v>
      </c>
    </row>
    <row r="301" s="15" customFormat="1">
      <c r="A301" s="15"/>
      <c r="B301" s="261"/>
      <c r="C301" s="262"/>
      <c r="D301" s="234" t="s">
        <v>159</v>
      </c>
      <c r="E301" s="263" t="s">
        <v>1</v>
      </c>
      <c r="F301" s="264" t="s">
        <v>473</v>
      </c>
      <c r="G301" s="262"/>
      <c r="H301" s="263" t="s">
        <v>1</v>
      </c>
      <c r="I301" s="265"/>
      <c r="J301" s="262"/>
      <c r="K301" s="262"/>
      <c r="L301" s="266"/>
      <c r="M301" s="267"/>
      <c r="N301" s="268"/>
      <c r="O301" s="268"/>
      <c r="P301" s="268"/>
      <c r="Q301" s="268"/>
      <c r="R301" s="268"/>
      <c r="S301" s="268"/>
      <c r="T301" s="26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0" t="s">
        <v>159</v>
      </c>
      <c r="AU301" s="270" t="s">
        <v>86</v>
      </c>
      <c r="AV301" s="15" t="s">
        <v>84</v>
      </c>
      <c r="AW301" s="15" t="s">
        <v>32</v>
      </c>
      <c r="AX301" s="15" t="s">
        <v>76</v>
      </c>
      <c r="AY301" s="270" t="s">
        <v>150</v>
      </c>
    </row>
    <row r="302" s="13" customFormat="1">
      <c r="A302" s="13"/>
      <c r="B302" s="232"/>
      <c r="C302" s="233"/>
      <c r="D302" s="234" t="s">
        <v>159</v>
      </c>
      <c r="E302" s="235" t="s">
        <v>1</v>
      </c>
      <c r="F302" s="236" t="s">
        <v>474</v>
      </c>
      <c r="G302" s="233"/>
      <c r="H302" s="237">
        <v>15.635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159</v>
      </c>
      <c r="AU302" s="243" t="s">
        <v>86</v>
      </c>
      <c r="AV302" s="13" t="s">
        <v>86</v>
      </c>
      <c r="AW302" s="13" t="s">
        <v>32</v>
      </c>
      <c r="AX302" s="13" t="s">
        <v>76</v>
      </c>
      <c r="AY302" s="243" t="s">
        <v>150</v>
      </c>
    </row>
    <row r="303" s="13" customFormat="1">
      <c r="A303" s="13"/>
      <c r="B303" s="232"/>
      <c r="C303" s="233"/>
      <c r="D303" s="234" t="s">
        <v>159</v>
      </c>
      <c r="E303" s="235" t="s">
        <v>1</v>
      </c>
      <c r="F303" s="236" t="s">
        <v>475</v>
      </c>
      <c r="G303" s="233"/>
      <c r="H303" s="237">
        <v>7.1040000000000001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159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150</v>
      </c>
    </row>
    <row r="304" s="13" customFormat="1">
      <c r="A304" s="13"/>
      <c r="B304" s="232"/>
      <c r="C304" s="233"/>
      <c r="D304" s="234" t="s">
        <v>159</v>
      </c>
      <c r="E304" s="235" t="s">
        <v>1</v>
      </c>
      <c r="F304" s="236" t="s">
        <v>476</v>
      </c>
      <c r="G304" s="233"/>
      <c r="H304" s="237">
        <v>14.709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159</v>
      </c>
      <c r="AU304" s="243" t="s">
        <v>86</v>
      </c>
      <c r="AV304" s="13" t="s">
        <v>86</v>
      </c>
      <c r="AW304" s="13" t="s">
        <v>32</v>
      </c>
      <c r="AX304" s="13" t="s">
        <v>76</v>
      </c>
      <c r="AY304" s="243" t="s">
        <v>150</v>
      </c>
    </row>
    <row r="305" s="13" customFormat="1">
      <c r="A305" s="13"/>
      <c r="B305" s="232"/>
      <c r="C305" s="233"/>
      <c r="D305" s="234" t="s">
        <v>159</v>
      </c>
      <c r="E305" s="235" t="s">
        <v>1</v>
      </c>
      <c r="F305" s="236" t="s">
        <v>477</v>
      </c>
      <c r="G305" s="233"/>
      <c r="H305" s="237">
        <v>19.678000000000001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159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150</v>
      </c>
    </row>
    <row r="306" s="16" customFormat="1">
      <c r="A306" s="16"/>
      <c r="B306" s="281"/>
      <c r="C306" s="282"/>
      <c r="D306" s="234" t="s">
        <v>159</v>
      </c>
      <c r="E306" s="283" t="s">
        <v>1</v>
      </c>
      <c r="F306" s="284" t="s">
        <v>401</v>
      </c>
      <c r="G306" s="282"/>
      <c r="H306" s="285">
        <v>57.126000000000005</v>
      </c>
      <c r="I306" s="286"/>
      <c r="J306" s="282"/>
      <c r="K306" s="282"/>
      <c r="L306" s="287"/>
      <c r="M306" s="288"/>
      <c r="N306" s="289"/>
      <c r="O306" s="289"/>
      <c r="P306" s="289"/>
      <c r="Q306" s="289"/>
      <c r="R306" s="289"/>
      <c r="S306" s="289"/>
      <c r="T306" s="290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91" t="s">
        <v>159</v>
      </c>
      <c r="AU306" s="291" t="s">
        <v>86</v>
      </c>
      <c r="AV306" s="16" t="s">
        <v>167</v>
      </c>
      <c r="AW306" s="16" t="s">
        <v>32</v>
      </c>
      <c r="AX306" s="16" t="s">
        <v>76</v>
      </c>
      <c r="AY306" s="291" t="s">
        <v>150</v>
      </c>
    </row>
    <row r="307" s="15" customFormat="1">
      <c r="A307" s="15"/>
      <c r="B307" s="261"/>
      <c r="C307" s="262"/>
      <c r="D307" s="234" t="s">
        <v>159</v>
      </c>
      <c r="E307" s="263" t="s">
        <v>1</v>
      </c>
      <c r="F307" s="264" t="s">
        <v>478</v>
      </c>
      <c r="G307" s="262"/>
      <c r="H307" s="263" t="s">
        <v>1</v>
      </c>
      <c r="I307" s="265"/>
      <c r="J307" s="262"/>
      <c r="K307" s="262"/>
      <c r="L307" s="266"/>
      <c r="M307" s="267"/>
      <c r="N307" s="268"/>
      <c r="O307" s="268"/>
      <c r="P307" s="268"/>
      <c r="Q307" s="268"/>
      <c r="R307" s="268"/>
      <c r="S307" s="268"/>
      <c r="T307" s="26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0" t="s">
        <v>159</v>
      </c>
      <c r="AU307" s="270" t="s">
        <v>86</v>
      </c>
      <c r="AV307" s="15" t="s">
        <v>84</v>
      </c>
      <c r="AW307" s="15" t="s">
        <v>32</v>
      </c>
      <c r="AX307" s="15" t="s">
        <v>76</v>
      </c>
      <c r="AY307" s="270" t="s">
        <v>150</v>
      </c>
    </row>
    <row r="308" s="13" customFormat="1">
      <c r="A308" s="13"/>
      <c r="B308" s="232"/>
      <c r="C308" s="233"/>
      <c r="D308" s="234" t="s">
        <v>159</v>
      </c>
      <c r="E308" s="235" t="s">
        <v>1</v>
      </c>
      <c r="F308" s="236" t="s">
        <v>479</v>
      </c>
      <c r="G308" s="233"/>
      <c r="H308" s="237">
        <v>18.768000000000001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159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150</v>
      </c>
    </row>
    <row r="309" s="13" customFormat="1">
      <c r="A309" s="13"/>
      <c r="B309" s="232"/>
      <c r="C309" s="233"/>
      <c r="D309" s="234" t="s">
        <v>159</v>
      </c>
      <c r="E309" s="235" t="s">
        <v>1</v>
      </c>
      <c r="F309" s="236" t="s">
        <v>480</v>
      </c>
      <c r="G309" s="233"/>
      <c r="H309" s="237">
        <v>5.5339999999999998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159</v>
      </c>
      <c r="AU309" s="243" t="s">
        <v>86</v>
      </c>
      <c r="AV309" s="13" t="s">
        <v>86</v>
      </c>
      <c r="AW309" s="13" t="s">
        <v>32</v>
      </c>
      <c r="AX309" s="13" t="s">
        <v>76</v>
      </c>
      <c r="AY309" s="243" t="s">
        <v>150</v>
      </c>
    </row>
    <row r="310" s="13" customFormat="1">
      <c r="A310" s="13"/>
      <c r="B310" s="232"/>
      <c r="C310" s="233"/>
      <c r="D310" s="234" t="s">
        <v>159</v>
      </c>
      <c r="E310" s="235" t="s">
        <v>1</v>
      </c>
      <c r="F310" s="236" t="s">
        <v>481</v>
      </c>
      <c r="G310" s="233"/>
      <c r="H310" s="237">
        <v>4.4649999999999999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159</v>
      </c>
      <c r="AU310" s="243" t="s">
        <v>86</v>
      </c>
      <c r="AV310" s="13" t="s">
        <v>86</v>
      </c>
      <c r="AW310" s="13" t="s">
        <v>32</v>
      </c>
      <c r="AX310" s="13" t="s">
        <v>76</v>
      </c>
      <c r="AY310" s="243" t="s">
        <v>150</v>
      </c>
    </row>
    <row r="311" s="13" customFormat="1">
      <c r="A311" s="13"/>
      <c r="B311" s="232"/>
      <c r="C311" s="233"/>
      <c r="D311" s="234" t="s">
        <v>159</v>
      </c>
      <c r="E311" s="235" t="s">
        <v>1</v>
      </c>
      <c r="F311" s="236" t="s">
        <v>482</v>
      </c>
      <c r="G311" s="233"/>
      <c r="H311" s="237">
        <v>5.1600000000000001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159</v>
      </c>
      <c r="AU311" s="243" t="s">
        <v>86</v>
      </c>
      <c r="AV311" s="13" t="s">
        <v>86</v>
      </c>
      <c r="AW311" s="13" t="s">
        <v>32</v>
      </c>
      <c r="AX311" s="13" t="s">
        <v>76</v>
      </c>
      <c r="AY311" s="243" t="s">
        <v>150</v>
      </c>
    </row>
    <row r="312" s="13" customFormat="1">
      <c r="A312" s="13"/>
      <c r="B312" s="232"/>
      <c r="C312" s="233"/>
      <c r="D312" s="234" t="s">
        <v>159</v>
      </c>
      <c r="E312" s="235" t="s">
        <v>1</v>
      </c>
      <c r="F312" s="236" t="s">
        <v>483</v>
      </c>
      <c r="G312" s="233"/>
      <c r="H312" s="237">
        <v>7.8410000000000002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159</v>
      </c>
      <c r="AU312" s="243" t="s">
        <v>86</v>
      </c>
      <c r="AV312" s="13" t="s">
        <v>86</v>
      </c>
      <c r="AW312" s="13" t="s">
        <v>32</v>
      </c>
      <c r="AX312" s="13" t="s">
        <v>76</v>
      </c>
      <c r="AY312" s="243" t="s">
        <v>150</v>
      </c>
    </row>
    <row r="313" s="16" customFormat="1">
      <c r="A313" s="16"/>
      <c r="B313" s="281"/>
      <c r="C313" s="282"/>
      <c r="D313" s="234" t="s">
        <v>159</v>
      </c>
      <c r="E313" s="283" t="s">
        <v>1</v>
      </c>
      <c r="F313" s="284" t="s">
        <v>401</v>
      </c>
      <c r="G313" s="282"/>
      <c r="H313" s="285">
        <v>41.768000000000001</v>
      </c>
      <c r="I313" s="286"/>
      <c r="J313" s="282"/>
      <c r="K313" s="282"/>
      <c r="L313" s="287"/>
      <c r="M313" s="288"/>
      <c r="N313" s="289"/>
      <c r="O313" s="289"/>
      <c r="P313" s="289"/>
      <c r="Q313" s="289"/>
      <c r="R313" s="289"/>
      <c r="S313" s="289"/>
      <c r="T313" s="290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91" t="s">
        <v>159</v>
      </c>
      <c r="AU313" s="291" t="s">
        <v>86</v>
      </c>
      <c r="AV313" s="16" t="s">
        <v>167</v>
      </c>
      <c r="AW313" s="16" t="s">
        <v>32</v>
      </c>
      <c r="AX313" s="16" t="s">
        <v>76</v>
      </c>
      <c r="AY313" s="291" t="s">
        <v>150</v>
      </c>
    </row>
    <row r="314" s="14" customFormat="1">
      <c r="A314" s="14"/>
      <c r="B314" s="250"/>
      <c r="C314" s="251"/>
      <c r="D314" s="234" t="s">
        <v>159</v>
      </c>
      <c r="E314" s="252" t="s">
        <v>1</v>
      </c>
      <c r="F314" s="253" t="s">
        <v>254</v>
      </c>
      <c r="G314" s="251"/>
      <c r="H314" s="254">
        <v>98.894000000000005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159</v>
      </c>
      <c r="AU314" s="260" t="s">
        <v>86</v>
      </c>
      <c r="AV314" s="14" t="s">
        <v>157</v>
      </c>
      <c r="AW314" s="14" t="s">
        <v>32</v>
      </c>
      <c r="AX314" s="14" t="s">
        <v>84</v>
      </c>
      <c r="AY314" s="260" t="s">
        <v>150</v>
      </c>
    </row>
    <row r="315" s="2" customFormat="1" ht="16.5" customHeight="1">
      <c r="A315" s="39"/>
      <c r="B315" s="40"/>
      <c r="C315" s="219" t="s">
        <v>484</v>
      </c>
      <c r="D315" s="219" t="s">
        <v>153</v>
      </c>
      <c r="E315" s="220" t="s">
        <v>485</v>
      </c>
      <c r="F315" s="221" t="s">
        <v>486</v>
      </c>
      <c r="G315" s="222" t="s">
        <v>165</v>
      </c>
      <c r="H315" s="223">
        <v>2.714</v>
      </c>
      <c r="I315" s="224"/>
      <c r="J315" s="225">
        <f>ROUND(I315*H315,2)</f>
        <v>0</v>
      </c>
      <c r="K315" s="221" t="s">
        <v>1</v>
      </c>
      <c r="L315" s="45"/>
      <c r="M315" s="226" t="s">
        <v>1</v>
      </c>
      <c r="N315" s="227" t="s">
        <v>41</v>
      </c>
      <c r="O315" s="92"/>
      <c r="P315" s="228">
        <f>O315*H315</f>
        <v>0</v>
      </c>
      <c r="Q315" s="228">
        <v>1.04922</v>
      </c>
      <c r="R315" s="228">
        <f>Q315*H315</f>
        <v>2.8475830800000002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157</v>
      </c>
      <c r="AT315" s="230" t="s">
        <v>153</v>
      </c>
      <c r="AU315" s="230" t="s">
        <v>86</v>
      </c>
      <c r="AY315" s="18" t="s">
        <v>150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84</v>
      </c>
      <c r="BK315" s="231">
        <f>ROUND(I315*H315,2)</f>
        <v>0</v>
      </c>
      <c r="BL315" s="18" t="s">
        <v>157</v>
      </c>
      <c r="BM315" s="230" t="s">
        <v>487</v>
      </c>
    </row>
    <row r="316" s="13" customFormat="1">
      <c r="A316" s="13"/>
      <c r="B316" s="232"/>
      <c r="C316" s="233"/>
      <c r="D316" s="234" t="s">
        <v>159</v>
      </c>
      <c r="E316" s="235" t="s">
        <v>1</v>
      </c>
      <c r="F316" s="236" t="s">
        <v>488</v>
      </c>
      <c r="G316" s="233"/>
      <c r="H316" s="237">
        <v>2.714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159</v>
      </c>
      <c r="AU316" s="243" t="s">
        <v>86</v>
      </c>
      <c r="AV316" s="13" t="s">
        <v>86</v>
      </c>
      <c r="AW316" s="13" t="s">
        <v>32</v>
      </c>
      <c r="AX316" s="13" t="s">
        <v>84</v>
      </c>
      <c r="AY316" s="243" t="s">
        <v>150</v>
      </c>
    </row>
    <row r="317" s="2" customFormat="1" ht="24.15" customHeight="1">
      <c r="A317" s="39"/>
      <c r="B317" s="40"/>
      <c r="C317" s="219" t="s">
        <v>489</v>
      </c>
      <c r="D317" s="219" t="s">
        <v>153</v>
      </c>
      <c r="E317" s="220" t="s">
        <v>490</v>
      </c>
      <c r="F317" s="221" t="s">
        <v>491</v>
      </c>
      <c r="G317" s="222" t="s">
        <v>416</v>
      </c>
      <c r="H317" s="223">
        <v>6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0.017590000000000001</v>
      </c>
      <c r="R317" s="228">
        <f>Q317*H317</f>
        <v>0.10554000000000001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157</v>
      </c>
      <c r="AT317" s="230" t="s">
        <v>153</v>
      </c>
      <c r="AU317" s="230" t="s">
        <v>86</v>
      </c>
      <c r="AY317" s="18" t="s">
        <v>150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157</v>
      </c>
      <c r="BM317" s="230" t="s">
        <v>492</v>
      </c>
    </row>
    <row r="318" s="13" customFormat="1">
      <c r="A318" s="13"/>
      <c r="B318" s="232"/>
      <c r="C318" s="233"/>
      <c r="D318" s="234" t="s">
        <v>159</v>
      </c>
      <c r="E318" s="235" t="s">
        <v>1</v>
      </c>
      <c r="F318" s="236" t="s">
        <v>493</v>
      </c>
      <c r="G318" s="233"/>
      <c r="H318" s="237">
        <v>4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159</v>
      </c>
      <c r="AU318" s="243" t="s">
        <v>86</v>
      </c>
      <c r="AV318" s="13" t="s">
        <v>86</v>
      </c>
      <c r="AW318" s="13" t="s">
        <v>32</v>
      </c>
      <c r="AX318" s="13" t="s">
        <v>76</v>
      </c>
      <c r="AY318" s="243" t="s">
        <v>150</v>
      </c>
    </row>
    <row r="319" s="13" customFormat="1">
      <c r="A319" s="13"/>
      <c r="B319" s="232"/>
      <c r="C319" s="233"/>
      <c r="D319" s="234" t="s">
        <v>159</v>
      </c>
      <c r="E319" s="235" t="s">
        <v>1</v>
      </c>
      <c r="F319" s="236" t="s">
        <v>494</v>
      </c>
      <c r="G319" s="233"/>
      <c r="H319" s="237">
        <v>2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159</v>
      </c>
      <c r="AU319" s="243" t="s">
        <v>86</v>
      </c>
      <c r="AV319" s="13" t="s">
        <v>86</v>
      </c>
      <c r="AW319" s="13" t="s">
        <v>32</v>
      </c>
      <c r="AX319" s="13" t="s">
        <v>76</v>
      </c>
      <c r="AY319" s="243" t="s">
        <v>150</v>
      </c>
    </row>
    <row r="320" s="14" customFormat="1">
      <c r="A320" s="14"/>
      <c r="B320" s="250"/>
      <c r="C320" s="251"/>
      <c r="D320" s="234" t="s">
        <v>159</v>
      </c>
      <c r="E320" s="252" t="s">
        <v>1</v>
      </c>
      <c r="F320" s="253" t="s">
        <v>254</v>
      </c>
      <c r="G320" s="251"/>
      <c r="H320" s="254">
        <v>6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159</v>
      </c>
      <c r="AU320" s="260" t="s">
        <v>86</v>
      </c>
      <c r="AV320" s="14" t="s">
        <v>157</v>
      </c>
      <c r="AW320" s="14" t="s">
        <v>32</v>
      </c>
      <c r="AX320" s="14" t="s">
        <v>84</v>
      </c>
      <c r="AY320" s="260" t="s">
        <v>150</v>
      </c>
    </row>
    <row r="321" s="2" customFormat="1" ht="21.75" customHeight="1">
      <c r="A321" s="39"/>
      <c r="B321" s="40"/>
      <c r="C321" s="219" t="s">
        <v>495</v>
      </c>
      <c r="D321" s="219" t="s">
        <v>153</v>
      </c>
      <c r="E321" s="220" t="s">
        <v>496</v>
      </c>
      <c r="F321" s="221" t="s">
        <v>497</v>
      </c>
      <c r="G321" s="222" t="s">
        <v>416</v>
      </c>
      <c r="H321" s="223">
        <v>8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41</v>
      </c>
      <c r="O321" s="92"/>
      <c r="P321" s="228">
        <f>O321*H321</f>
        <v>0</v>
      </c>
      <c r="Q321" s="228">
        <v>0.017590000000000001</v>
      </c>
      <c r="R321" s="228">
        <f>Q321*H321</f>
        <v>0.14072000000000001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157</v>
      </c>
      <c r="AT321" s="230" t="s">
        <v>153</v>
      </c>
      <c r="AU321" s="230" t="s">
        <v>86</v>
      </c>
      <c r="AY321" s="18" t="s">
        <v>150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157</v>
      </c>
      <c r="BM321" s="230" t="s">
        <v>498</v>
      </c>
    </row>
    <row r="322" s="13" customFormat="1">
      <c r="A322" s="13"/>
      <c r="B322" s="232"/>
      <c r="C322" s="233"/>
      <c r="D322" s="234" t="s">
        <v>159</v>
      </c>
      <c r="E322" s="235" t="s">
        <v>1</v>
      </c>
      <c r="F322" s="236" t="s">
        <v>499</v>
      </c>
      <c r="G322" s="233"/>
      <c r="H322" s="237">
        <v>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159</v>
      </c>
      <c r="AU322" s="243" t="s">
        <v>86</v>
      </c>
      <c r="AV322" s="13" t="s">
        <v>86</v>
      </c>
      <c r="AW322" s="13" t="s">
        <v>32</v>
      </c>
      <c r="AX322" s="13" t="s">
        <v>84</v>
      </c>
      <c r="AY322" s="243" t="s">
        <v>150</v>
      </c>
    </row>
    <row r="323" s="2" customFormat="1" ht="24.15" customHeight="1">
      <c r="A323" s="39"/>
      <c r="B323" s="40"/>
      <c r="C323" s="219" t="s">
        <v>500</v>
      </c>
      <c r="D323" s="219" t="s">
        <v>153</v>
      </c>
      <c r="E323" s="220" t="s">
        <v>501</v>
      </c>
      <c r="F323" s="221" t="s">
        <v>502</v>
      </c>
      <c r="G323" s="222" t="s">
        <v>416</v>
      </c>
      <c r="H323" s="223">
        <v>7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41</v>
      </c>
      <c r="O323" s="92"/>
      <c r="P323" s="228">
        <f>O323*H323</f>
        <v>0</v>
      </c>
      <c r="Q323" s="228">
        <v>0.020709999999999999</v>
      </c>
      <c r="R323" s="228">
        <f>Q323*H323</f>
        <v>0.14496999999999999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157</v>
      </c>
      <c r="AT323" s="230" t="s">
        <v>153</v>
      </c>
      <c r="AU323" s="230" t="s">
        <v>86</v>
      </c>
      <c r="AY323" s="18" t="s">
        <v>150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157</v>
      </c>
      <c r="BM323" s="230" t="s">
        <v>503</v>
      </c>
    </row>
    <row r="324" s="13" customFormat="1">
      <c r="A324" s="13"/>
      <c r="B324" s="232"/>
      <c r="C324" s="233"/>
      <c r="D324" s="234" t="s">
        <v>159</v>
      </c>
      <c r="E324" s="235" t="s">
        <v>1</v>
      </c>
      <c r="F324" s="236" t="s">
        <v>504</v>
      </c>
      <c r="G324" s="233"/>
      <c r="H324" s="237">
        <v>7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159</v>
      </c>
      <c r="AU324" s="243" t="s">
        <v>86</v>
      </c>
      <c r="AV324" s="13" t="s">
        <v>86</v>
      </c>
      <c r="AW324" s="13" t="s">
        <v>32</v>
      </c>
      <c r="AX324" s="13" t="s">
        <v>84</v>
      </c>
      <c r="AY324" s="243" t="s">
        <v>150</v>
      </c>
    </row>
    <row r="325" s="2" customFormat="1" ht="21.75" customHeight="1">
      <c r="A325" s="39"/>
      <c r="B325" s="40"/>
      <c r="C325" s="219" t="s">
        <v>505</v>
      </c>
      <c r="D325" s="219" t="s">
        <v>153</v>
      </c>
      <c r="E325" s="220" t="s">
        <v>506</v>
      </c>
      <c r="F325" s="221" t="s">
        <v>507</v>
      </c>
      <c r="G325" s="222" t="s">
        <v>416</v>
      </c>
      <c r="H325" s="223">
        <v>9</v>
      </c>
      <c r="I325" s="224"/>
      <c r="J325" s="225">
        <f>ROUND(I325*H325,2)</f>
        <v>0</v>
      </c>
      <c r="K325" s="221" t="s">
        <v>1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0.020709999999999999</v>
      </c>
      <c r="R325" s="228">
        <f>Q325*H325</f>
        <v>0.18639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157</v>
      </c>
      <c r="AT325" s="230" t="s">
        <v>153</v>
      </c>
      <c r="AU325" s="230" t="s">
        <v>86</v>
      </c>
      <c r="AY325" s="18" t="s">
        <v>150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157</v>
      </c>
      <c r="BM325" s="230" t="s">
        <v>508</v>
      </c>
    </row>
    <row r="326" s="2" customFormat="1" ht="24.15" customHeight="1">
      <c r="A326" s="39"/>
      <c r="B326" s="40"/>
      <c r="C326" s="219" t="s">
        <v>509</v>
      </c>
      <c r="D326" s="219" t="s">
        <v>153</v>
      </c>
      <c r="E326" s="220" t="s">
        <v>510</v>
      </c>
      <c r="F326" s="221" t="s">
        <v>511</v>
      </c>
      <c r="G326" s="222" t="s">
        <v>416</v>
      </c>
      <c r="H326" s="223">
        <v>4</v>
      </c>
      <c r="I326" s="224"/>
      <c r="J326" s="225">
        <f>ROUND(I326*H326,2)</f>
        <v>0</v>
      </c>
      <c r="K326" s="221" t="s">
        <v>1</v>
      </c>
      <c r="L326" s="45"/>
      <c r="M326" s="226" t="s">
        <v>1</v>
      </c>
      <c r="N326" s="227" t="s">
        <v>41</v>
      </c>
      <c r="O326" s="92"/>
      <c r="P326" s="228">
        <f>O326*H326</f>
        <v>0</v>
      </c>
      <c r="Q326" s="228">
        <v>0.068260000000000001</v>
      </c>
      <c r="R326" s="228">
        <f>Q326*H326</f>
        <v>0.27304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157</v>
      </c>
      <c r="AT326" s="230" t="s">
        <v>153</v>
      </c>
      <c r="AU326" s="230" t="s">
        <v>86</v>
      </c>
      <c r="AY326" s="18" t="s">
        <v>150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84</v>
      </c>
      <c r="BK326" s="231">
        <f>ROUND(I326*H326,2)</f>
        <v>0</v>
      </c>
      <c r="BL326" s="18" t="s">
        <v>157</v>
      </c>
      <c r="BM326" s="230" t="s">
        <v>512</v>
      </c>
    </row>
    <row r="327" s="13" customFormat="1">
      <c r="A327" s="13"/>
      <c r="B327" s="232"/>
      <c r="C327" s="233"/>
      <c r="D327" s="234" t="s">
        <v>159</v>
      </c>
      <c r="E327" s="235" t="s">
        <v>1</v>
      </c>
      <c r="F327" s="236" t="s">
        <v>513</v>
      </c>
      <c r="G327" s="233"/>
      <c r="H327" s="237">
        <v>4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159</v>
      </c>
      <c r="AU327" s="243" t="s">
        <v>86</v>
      </c>
      <c r="AV327" s="13" t="s">
        <v>86</v>
      </c>
      <c r="AW327" s="13" t="s">
        <v>32</v>
      </c>
      <c r="AX327" s="13" t="s">
        <v>84</v>
      </c>
      <c r="AY327" s="243" t="s">
        <v>150</v>
      </c>
    </row>
    <row r="328" s="2" customFormat="1" ht="24.15" customHeight="1">
      <c r="A328" s="39"/>
      <c r="B328" s="40"/>
      <c r="C328" s="219" t="s">
        <v>514</v>
      </c>
      <c r="D328" s="219" t="s">
        <v>153</v>
      </c>
      <c r="E328" s="220" t="s">
        <v>515</v>
      </c>
      <c r="F328" s="221" t="s">
        <v>516</v>
      </c>
      <c r="G328" s="222" t="s">
        <v>416</v>
      </c>
      <c r="H328" s="223">
        <v>3</v>
      </c>
      <c r="I328" s="224"/>
      <c r="J328" s="225">
        <f>ROUND(I328*H328,2)</f>
        <v>0</v>
      </c>
      <c r="K328" s="221" t="s">
        <v>1</v>
      </c>
      <c r="L328" s="45"/>
      <c r="M328" s="226" t="s">
        <v>1</v>
      </c>
      <c r="N328" s="227" t="s">
        <v>41</v>
      </c>
      <c r="O328" s="92"/>
      <c r="P328" s="228">
        <f>O328*H328</f>
        <v>0</v>
      </c>
      <c r="Q328" s="228">
        <v>0.078259999999999996</v>
      </c>
      <c r="R328" s="228">
        <f>Q328*H328</f>
        <v>0.23477999999999999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157</v>
      </c>
      <c r="AT328" s="230" t="s">
        <v>153</v>
      </c>
      <c r="AU328" s="230" t="s">
        <v>86</v>
      </c>
      <c r="AY328" s="18" t="s">
        <v>150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84</v>
      </c>
      <c r="BK328" s="231">
        <f>ROUND(I328*H328,2)</f>
        <v>0</v>
      </c>
      <c r="BL328" s="18" t="s">
        <v>157</v>
      </c>
      <c r="BM328" s="230" t="s">
        <v>517</v>
      </c>
    </row>
    <row r="329" s="13" customFormat="1">
      <c r="A329" s="13"/>
      <c r="B329" s="232"/>
      <c r="C329" s="233"/>
      <c r="D329" s="234" t="s">
        <v>159</v>
      </c>
      <c r="E329" s="235" t="s">
        <v>1</v>
      </c>
      <c r="F329" s="236" t="s">
        <v>518</v>
      </c>
      <c r="G329" s="233"/>
      <c r="H329" s="237">
        <v>3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159</v>
      </c>
      <c r="AU329" s="243" t="s">
        <v>86</v>
      </c>
      <c r="AV329" s="13" t="s">
        <v>86</v>
      </c>
      <c r="AW329" s="13" t="s">
        <v>32</v>
      </c>
      <c r="AX329" s="13" t="s">
        <v>84</v>
      </c>
      <c r="AY329" s="243" t="s">
        <v>150</v>
      </c>
    </row>
    <row r="330" s="2" customFormat="1" ht="24.15" customHeight="1">
      <c r="A330" s="39"/>
      <c r="B330" s="40"/>
      <c r="C330" s="219" t="s">
        <v>519</v>
      </c>
      <c r="D330" s="219" t="s">
        <v>153</v>
      </c>
      <c r="E330" s="220" t="s">
        <v>520</v>
      </c>
      <c r="F330" s="221" t="s">
        <v>521</v>
      </c>
      <c r="G330" s="222" t="s">
        <v>416</v>
      </c>
      <c r="H330" s="223">
        <v>3</v>
      </c>
      <c r="I330" s="224"/>
      <c r="J330" s="225">
        <f>ROUND(I330*H330,2)</f>
        <v>0</v>
      </c>
      <c r="K330" s="221" t="s">
        <v>1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0.091259999999999994</v>
      </c>
      <c r="R330" s="228">
        <f>Q330*H330</f>
        <v>0.27377999999999997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157</v>
      </c>
      <c r="AT330" s="230" t="s">
        <v>153</v>
      </c>
      <c r="AU330" s="230" t="s">
        <v>86</v>
      </c>
      <c r="AY330" s="18" t="s">
        <v>150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157</v>
      </c>
      <c r="BM330" s="230" t="s">
        <v>522</v>
      </c>
    </row>
    <row r="331" s="2" customFormat="1" ht="24.15" customHeight="1">
      <c r="A331" s="39"/>
      <c r="B331" s="40"/>
      <c r="C331" s="219" t="s">
        <v>523</v>
      </c>
      <c r="D331" s="219" t="s">
        <v>153</v>
      </c>
      <c r="E331" s="220" t="s">
        <v>524</v>
      </c>
      <c r="F331" s="221" t="s">
        <v>525</v>
      </c>
      <c r="G331" s="222" t="s">
        <v>416</v>
      </c>
      <c r="H331" s="223">
        <v>2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0.11733</v>
      </c>
      <c r="R331" s="228">
        <f>Q331*H331</f>
        <v>0.23466000000000001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157</v>
      </c>
      <c r="AT331" s="230" t="s">
        <v>153</v>
      </c>
      <c r="AU331" s="230" t="s">
        <v>86</v>
      </c>
      <c r="AY331" s="18" t="s">
        <v>150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157</v>
      </c>
      <c r="BM331" s="230" t="s">
        <v>526</v>
      </c>
    </row>
    <row r="332" s="2" customFormat="1" ht="24.15" customHeight="1">
      <c r="A332" s="39"/>
      <c r="B332" s="40"/>
      <c r="C332" s="219" t="s">
        <v>527</v>
      </c>
      <c r="D332" s="219" t="s">
        <v>153</v>
      </c>
      <c r="E332" s="220" t="s">
        <v>528</v>
      </c>
      <c r="F332" s="221" t="s">
        <v>529</v>
      </c>
      <c r="G332" s="222" t="s">
        <v>416</v>
      </c>
      <c r="H332" s="223">
        <v>2</v>
      </c>
      <c r="I332" s="224"/>
      <c r="J332" s="225">
        <f>ROUND(I332*H332,2)</f>
        <v>0</v>
      </c>
      <c r="K332" s="221" t="s">
        <v>1</v>
      </c>
      <c r="L332" s="45"/>
      <c r="M332" s="226" t="s">
        <v>1</v>
      </c>
      <c r="N332" s="227" t="s">
        <v>41</v>
      </c>
      <c r="O332" s="92"/>
      <c r="P332" s="228">
        <f>O332*H332</f>
        <v>0</v>
      </c>
      <c r="Q332" s="228">
        <v>0.15339</v>
      </c>
      <c r="R332" s="228">
        <f>Q332*H332</f>
        <v>0.30678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157</v>
      </c>
      <c r="AT332" s="230" t="s">
        <v>153</v>
      </c>
      <c r="AU332" s="230" t="s">
        <v>86</v>
      </c>
      <c r="AY332" s="18" t="s">
        <v>150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84</v>
      </c>
      <c r="BK332" s="231">
        <f>ROUND(I332*H332,2)</f>
        <v>0</v>
      </c>
      <c r="BL332" s="18" t="s">
        <v>157</v>
      </c>
      <c r="BM332" s="230" t="s">
        <v>530</v>
      </c>
    </row>
    <row r="333" s="2" customFormat="1" ht="24.15" customHeight="1">
      <c r="A333" s="39"/>
      <c r="B333" s="40"/>
      <c r="C333" s="219" t="s">
        <v>531</v>
      </c>
      <c r="D333" s="219" t="s">
        <v>153</v>
      </c>
      <c r="E333" s="220" t="s">
        <v>532</v>
      </c>
      <c r="F333" s="221" t="s">
        <v>533</v>
      </c>
      <c r="G333" s="222" t="s">
        <v>243</v>
      </c>
      <c r="H333" s="223">
        <v>2.6970000000000001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0.061719999999999997</v>
      </c>
      <c r="R333" s="228">
        <f>Q333*H333</f>
        <v>0.16645884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157</v>
      </c>
      <c r="AT333" s="230" t="s">
        <v>153</v>
      </c>
      <c r="AU333" s="230" t="s">
        <v>86</v>
      </c>
      <c r="AY333" s="18" t="s">
        <v>150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157</v>
      </c>
      <c r="BM333" s="230" t="s">
        <v>534</v>
      </c>
    </row>
    <row r="334" s="13" customFormat="1">
      <c r="A334" s="13"/>
      <c r="B334" s="232"/>
      <c r="C334" s="233"/>
      <c r="D334" s="234" t="s">
        <v>159</v>
      </c>
      <c r="E334" s="235" t="s">
        <v>1</v>
      </c>
      <c r="F334" s="236" t="s">
        <v>535</v>
      </c>
      <c r="G334" s="233"/>
      <c r="H334" s="237">
        <v>2.6970000000000001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159</v>
      </c>
      <c r="AU334" s="243" t="s">
        <v>86</v>
      </c>
      <c r="AV334" s="13" t="s">
        <v>86</v>
      </c>
      <c r="AW334" s="13" t="s">
        <v>32</v>
      </c>
      <c r="AX334" s="13" t="s">
        <v>84</v>
      </c>
      <c r="AY334" s="243" t="s">
        <v>150</v>
      </c>
    </row>
    <row r="335" s="2" customFormat="1" ht="24.15" customHeight="1">
      <c r="A335" s="39"/>
      <c r="B335" s="40"/>
      <c r="C335" s="219" t="s">
        <v>536</v>
      </c>
      <c r="D335" s="219" t="s">
        <v>153</v>
      </c>
      <c r="E335" s="220" t="s">
        <v>537</v>
      </c>
      <c r="F335" s="221" t="s">
        <v>538</v>
      </c>
      <c r="G335" s="222" t="s">
        <v>243</v>
      </c>
      <c r="H335" s="223">
        <v>52.244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41</v>
      </c>
      <c r="O335" s="92"/>
      <c r="P335" s="228">
        <f>O335*H335</f>
        <v>0</v>
      </c>
      <c r="Q335" s="228">
        <v>0.079210000000000003</v>
      </c>
      <c r="R335" s="228">
        <f>Q335*H335</f>
        <v>4.1382472400000001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157</v>
      </c>
      <c r="AT335" s="230" t="s">
        <v>153</v>
      </c>
      <c r="AU335" s="230" t="s">
        <v>86</v>
      </c>
      <c r="AY335" s="18" t="s">
        <v>150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84</v>
      </c>
      <c r="BK335" s="231">
        <f>ROUND(I335*H335,2)</f>
        <v>0</v>
      </c>
      <c r="BL335" s="18" t="s">
        <v>157</v>
      </c>
      <c r="BM335" s="230" t="s">
        <v>539</v>
      </c>
    </row>
    <row r="336" s="13" customFormat="1">
      <c r="A336" s="13"/>
      <c r="B336" s="232"/>
      <c r="C336" s="233"/>
      <c r="D336" s="234" t="s">
        <v>159</v>
      </c>
      <c r="E336" s="235" t="s">
        <v>1</v>
      </c>
      <c r="F336" s="236" t="s">
        <v>540</v>
      </c>
      <c r="G336" s="233"/>
      <c r="H336" s="237">
        <v>8.0579999999999998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159</v>
      </c>
      <c r="AU336" s="243" t="s">
        <v>86</v>
      </c>
      <c r="AV336" s="13" t="s">
        <v>86</v>
      </c>
      <c r="AW336" s="13" t="s">
        <v>32</v>
      </c>
      <c r="AX336" s="13" t="s">
        <v>76</v>
      </c>
      <c r="AY336" s="243" t="s">
        <v>150</v>
      </c>
    </row>
    <row r="337" s="13" customFormat="1">
      <c r="A337" s="13"/>
      <c r="B337" s="232"/>
      <c r="C337" s="233"/>
      <c r="D337" s="234" t="s">
        <v>159</v>
      </c>
      <c r="E337" s="235" t="s">
        <v>1</v>
      </c>
      <c r="F337" s="236" t="s">
        <v>541</v>
      </c>
      <c r="G337" s="233"/>
      <c r="H337" s="237">
        <v>5.4649999999999999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159</v>
      </c>
      <c r="AU337" s="243" t="s">
        <v>86</v>
      </c>
      <c r="AV337" s="13" t="s">
        <v>86</v>
      </c>
      <c r="AW337" s="13" t="s">
        <v>32</v>
      </c>
      <c r="AX337" s="13" t="s">
        <v>76</v>
      </c>
      <c r="AY337" s="243" t="s">
        <v>150</v>
      </c>
    </row>
    <row r="338" s="13" customFormat="1">
      <c r="A338" s="13"/>
      <c r="B338" s="232"/>
      <c r="C338" s="233"/>
      <c r="D338" s="234" t="s">
        <v>159</v>
      </c>
      <c r="E338" s="235" t="s">
        <v>1</v>
      </c>
      <c r="F338" s="236" t="s">
        <v>542</v>
      </c>
      <c r="G338" s="233"/>
      <c r="H338" s="237">
        <v>18.423999999999999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159</v>
      </c>
      <c r="AU338" s="243" t="s">
        <v>86</v>
      </c>
      <c r="AV338" s="13" t="s">
        <v>86</v>
      </c>
      <c r="AW338" s="13" t="s">
        <v>32</v>
      </c>
      <c r="AX338" s="13" t="s">
        <v>76</v>
      </c>
      <c r="AY338" s="243" t="s">
        <v>150</v>
      </c>
    </row>
    <row r="339" s="13" customFormat="1">
      <c r="A339" s="13"/>
      <c r="B339" s="232"/>
      <c r="C339" s="233"/>
      <c r="D339" s="234" t="s">
        <v>159</v>
      </c>
      <c r="E339" s="235" t="s">
        <v>1</v>
      </c>
      <c r="F339" s="236" t="s">
        <v>543</v>
      </c>
      <c r="G339" s="233"/>
      <c r="H339" s="237">
        <v>7.9009999999999998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159</v>
      </c>
      <c r="AU339" s="243" t="s">
        <v>86</v>
      </c>
      <c r="AV339" s="13" t="s">
        <v>86</v>
      </c>
      <c r="AW339" s="13" t="s">
        <v>32</v>
      </c>
      <c r="AX339" s="13" t="s">
        <v>76</v>
      </c>
      <c r="AY339" s="243" t="s">
        <v>150</v>
      </c>
    </row>
    <row r="340" s="13" customFormat="1">
      <c r="A340" s="13"/>
      <c r="B340" s="232"/>
      <c r="C340" s="233"/>
      <c r="D340" s="234" t="s">
        <v>159</v>
      </c>
      <c r="E340" s="235" t="s">
        <v>1</v>
      </c>
      <c r="F340" s="236" t="s">
        <v>544</v>
      </c>
      <c r="G340" s="233"/>
      <c r="H340" s="237">
        <v>7.9009999999999998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159</v>
      </c>
      <c r="AU340" s="243" t="s">
        <v>86</v>
      </c>
      <c r="AV340" s="13" t="s">
        <v>86</v>
      </c>
      <c r="AW340" s="13" t="s">
        <v>32</v>
      </c>
      <c r="AX340" s="13" t="s">
        <v>76</v>
      </c>
      <c r="AY340" s="243" t="s">
        <v>150</v>
      </c>
    </row>
    <row r="341" s="13" customFormat="1">
      <c r="A341" s="13"/>
      <c r="B341" s="232"/>
      <c r="C341" s="233"/>
      <c r="D341" s="234" t="s">
        <v>159</v>
      </c>
      <c r="E341" s="235" t="s">
        <v>1</v>
      </c>
      <c r="F341" s="236" t="s">
        <v>545</v>
      </c>
      <c r="G341" s="233"/>
      <c r="H341" s="237">
        <v>4.4950000000000001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159</v>
      </c>
      <c r="AU341" s="243" t="s">
        <v>86</v>
      </c>
      <c r="AV341" s="13" t="s">
        <v>86</v>
      </c>
      <c r="AW341" s="13" t="s">
        <v>32</v>
      </c>
      <c r="AX341" s="13" t="s">
        <v>76</v>
      </c>
      <c r="AY341" s="243" t="s">
        <v>150</v>
      </c>
    </row>
    <row r="342" s="14" customFormat="1">
      <c r="A342" s="14"/>
      <c r="B342" s="250"/>
      <c r="C342" s="251"/>
      <c r="D342" s="234" t="s">
        <v>159</v>
      </c>
      <c r="E342" s="252" t="s">
        <v>1</v>
      </c>
      <c r="F342" s="253" t="s">
        <v>254</v>
      </c>
      <c r="G342" s="251"/>
      <c r="H342" s="254">
        <v>52.243999999999993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159</v>
      </c>
      <c r="AU342" s="260" t="s">
        <v>86</v>
      </c>
      <c r="AV342" s="14" t="s">
        <v>157</v>
      </c>
      <c r="AW342" s="14" t="s">
        <v>32</v>
      </c>
      <c r="AX342" s="14" t="s">
        <v>84</v>
      </c>
      <c r="AY342" s="260" t="s">
        <v>150</v>
      </c>
    </row>
    <row r="343" s="2" customFormat="1" ht="24.15" customHeight="1">
      <c r="A343" s="39"/>
      <c r="B343" s="40"/>
      <c r="C343" s="219" t="s">
        <v>546</v>
      </c>
      <c r="D343" s="219" t="s">
        <v>153</v>
      </c>
      <c r="E343" s="220" t="s">
        <v>547</v>
      </c>
      <c r="F343" s="221" t="s">
        <v>548</v>
      </c>
      <c r="G343" s="222" t="s">
        <v>349</v>
      </c>
      <c r="H343" s="223">
        <v>50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41</v>
      </c>
      <c r="O343" s="92"/>
      <c r="P343" s="228">
        <f>O343*H343</f>
        <v>0</v>
      </c>
      <c r="Q343" s="228">
        <v>0.00020000000000000001</v>
      </c>
      <c r="R343" s="228">
        <f>Q343*H343</f>
        <v>0.01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157</v>
      </c>
      <c r="AT343" s="230" t="s">
        <v>153</v>
      </c>
      <c r="AU343" s="230" t="s">
        <v>86</v>
      </c>
      <c r="AY343" s="18" t="s">
        <v>150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84</v>
      </c>
      <c r="BK343" s="231">
        <f>ROUND(I343*H343,2)</f>
        <v>0</v>
      </c>
      <c r="BL343" s="18" t="s">
        <v>157</v>
      </c>
      <c r="BM343" s="230" t="s">
        <v>549</v>
      </c>
    </row>
    <row r="344" s="13" customFormat="1">
      <c r="A344" s="13"/>
      <c r="B344" s="232"/>
      <c r="C344" s="233"/>
      <c r="D344" s="234" t="s">
        <v>159</v>
      </c>
      <c r="E344" s="235" t="s">
        <v>1</v>
      </c>
      <c r="F344" s="236" t="s">
        <v>550</v>
      </c>
      <c r="G344" s="233"/>
      <c r="H344" s="237">
        <v>43.5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159</v>
      </c>
      <c r="AU344" s="243" t="s">
        <v>86</v>
      </c>
      <c r="AV344" s="13" t="s">
        <v>86</v>
      </c>
      <c r="AW344" s="13" t="s">
        <v>32</v>
      </c>
      <c r="AX344" s="13" t="s">
        <v>76</v>
      </c>
      <c r="AY344" s="243" t="s">
        <v>150</v>
      </c>
    </row>
    <row r="345" s="13" customFormat="1">
      <c r="A345" s="13"/>
      <c r="B345" s="232"/>
      <c r="C345" s="233"/>
      <c r="D345" s="234" t="s">
        <v>159</v>
      </c>
      <c r="E345" s="235" t="s">
        <v>1</v>
      </c>
      <c r="F345" s="236" t="s">
        <v>551</v>
      </c>
      <c r="G345" s="233"/>
      <c r="H345" s="237">
        <v>6.5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159</v>
      </c>
      <c r="AU345" s="243" t="s">
        <v>86</v>
      </c>
      <c r="AV345" s="13" t="s">
        <v>86</v>
      </c>
      <c r="AW345" s="13" t="s">
        <v>32</v>
      </c>
      <c r="AX345" s="13" t="s">
        <v>76</v>
      </c>
      <c r="AY345" s="243" t="s">
        <v>150</v>
      </c>
    </row>
    <row r="346" s="14" customFormat="1">
      <c r="A346" s="14"/>
      <c r="B346" s="250"/>
      <c r="C346" s="251"/>
      <c r="D346" s="234" t="s">
        <v>159</v>
      </c>
      <c r="E346" s="252" t="s">
        <v>1</v>
      </c>
      <c r="F346" s="253" t="s">
        <v>254</v>
      </c>
      <c r="G346" s="251"/>
      <c r="H346" s="254">
        <v>50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159</v>
      </c>
      <c r="AU346" s="260" t="s">
        <v>86</v>
      </c>
      <c r="AV346" s="14" t="s">
        <v>157</v>
      </c>
      <c r="AW346" s="14" t="s">
        <v>32</v>
      </c>
      <c r="AX346" s="14" t="s">
        <v>84</v>
      </c>
      <c r="AY346" s="260" t="s">
        <v>150</v>
      </c>
    </row>
    <row r="347" s="12" customFormat="1" ht="22.8" customHeight="1">
      <c r="A347" s="12"/>
      <c r="B347" s="203"/>
      <c r="C347" s="204"/>
      <c r="D347" s="205" t="s">
        <v>75</v>
      </c>
      <c r="E347" s="217" t="s">
        <v>157</v>
      </c>
      <c r="F347" s="217" t="s">
        <v>552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SUM(P348:P402)</f>
        <v>0</v>
      </c>
      <c r="Q347" s="211"/>
      <c r="R347" s="212">
        <f>SUM(R348:R402)</f>
        <v>62.58218067</v>
      </c>
      <c r="S347" s="211"/>
      <c r="T347" s="213">
        <f>SUM(T348:T402)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84</v>
      </c>
      <c r="AT347" s="215" t="s">
        <v>75</v>
      </c>
      <c r="AU347" s="215" t="s">
        <v>84</v>
      </c>
      <c r="AY347" s="214" t="s">
        <v>150</v>
      </c>
      <c r="BK347" s="216">
        <f>SUM(BK348:BK402)</f>
        <v>0</v>
      </c>
    </row>
    <row r="348" s="2" customFormat="1" ht="33" customHeight="1">
      <c r="A348" s="39"/>
      <c r="B348" s="40"/>
      <c r="C348" s="219" t="s">
        <v>553</v>
      </c>
      <c r="D348" s="219" t="s">
        <v>153</v>
      </c>
      <c r="E348" s="220" t="s">
        <v>554</v>
      </c>
      <c r="F348" s="221" t="s">
        <v>555</v>
      </c>
      <c r="G348" s="222" t="s">
        <v>416</v>
      </c>
      <c r="H348" s="223">
        <v>9</v>
      </c>
      <c r="I348" s="224"/>
      <c r="J348" s="225">
        <f>ROUND(I348*H348,2)</f>
        <v>0</v>
      </c>
      <c r="K348" s="221" t="s">
        <v>1</v>
      </c>
      <c r="L348" s="45"/>
      <c r="M348" s="226" t="s">
        <v>1</v>
      </c>
      <c r="N348" s="227" t="s">
        <v>41</v>
      </c>
      <c r="O348" s="92"/>
      <c r="P348" s="228">
        <f>O348*H348</f>
        <v>0</v>
      </c>
      <c r="Q348" s="228">
        <v>0.12901000000000001</v>
      </c>
      <c r="R348" s="228">
        <f>Q348*H348</f>
        <v>1.1610900000000002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157</v>
      </c>
      <c r="AT348" s="230" t="s">
        <v>153</v>
      </c>
      <c r="AU348" s="230" t="s">
        <v>86</v>
      </c>
      <c r="AY348" s="18" t="s">
        <v>150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84</v>
      </c>
      <c r="BK348" s="231">
        <f>ROUND(I348*H348,2)</f>
        <v>0</v>
      </c>
      <c r="BL348" s="18" t="s">
        <v>157</v>
      </c>
      <c r="BM348" s="230" t="s">
        <v>556</v>
      </c>
    </row>
    <row r="349" s="13" customFormat="1">
      <c r="A349" s="13"/>
      <c r="B349" s="232"/>
      <c r="C349" s="233"/>
      <c r="D349" s="234" t="s">
        <v>159</v>
      </c>
      <c r="E349" s="235" t="s">
        <v>1</v>
      </c>
      <c r="F349" s="236" t="s">
        <v>557</v>
      </c>
      <c r="G349" s="233"/>
      <c r="H349" s="237">
        <v>9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159</v>
      </c>
      <c r="AU349" s="243" t="s">
        <v>86</v>
      </c>
      <c r="AV349" s="13" t="s">
        <v>86</v>
      </c>
      <c r="AW349" s="13" t="s">
        <v>32</v>
      </c>
      <c r="AX349" s="13" t="s">
        <v>84</v>
      </c>
      <c r="AY349" s="243" t="s">
        <v>150</v>
      </c>
    </row>
    <row r="350" s="2" customFormat="1" ht="24.15" customHeight="1">
      <c r="A350" s="39"/>
      <c r="B350" s="40"/>
      <c r="C350" s="271" t="s">
        <v>558</v>
      </c>
      <c r="D350" s="271" t="s">
        <v>335</v>
      </c>
      <c r="E350" s="272" t="s">
        <v>559</v>
      </c>
      <c r="F350" s="273" t="s">
        <v>560</v>
      </c>
      <c r="G350" s="274" t="s">
        <v>349</v>
      </c>
      <c r="H350" s="275">
        <v>88.450000000000003</v>
      </c>
      <c r="I350" s="276"/>
      <c r="J350" s="277">
        <f>ROUND(I350*H350,2)</f>
        <v>0</v>
      </c>
      <c r="K350" s="273" t="s">
        <v>1</v>
      </c>
      <c r="L350" s="278"/>
      <c r="M350" s="279" t="s">
        <v>1</v>
      </c>
      <c r="N350" s="280" t="s">
        <v>41</v>
      </c>
      <c r="O350" s="92"/>
      <c r="P350" s="228">
        <f>O350*H350</f>
        <v>0</v>
      </c>
      <c r="Q350" s="228">
        <v>0.41299999999999998</v>
      </c>
      <c r="R350" s="228">
        <f>Q350*H350</f>
        <v>36.529849999999996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304</v>
      </c>
      <c r="AT350" s="230" t="s">
        <v>335</v>
      </c>
      <c r="AU350" s="230" t="s">
        <v>86</v>
      </c>
      <c r="AY350" s="18" t="s">
        <v>150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0</v>
      </c>
      <c r="BL350" s="18" t="s">
        <v>157</v>
      </c>
      <c r="BM350" s="230" t="s">
        <v>561</v>
      </c>
    </row>
    <row r="351" s="13" customFormat="1">
      <c r="A351" s="13"/>
      <c r="B351" s="232"/>
      <c r="C351" s="233"/>
      <c r="D351" s="234" t="s">
        <v>159</v>
      </c>
      <c r="E351" s="235" t="s">
        <v>1</v>
      </c>
      <c r="F351" s="236" t="s">
        <v>562</v>
      </c>
      <c r="G351" s="233"/>
      <c r="H351" s="237">
        <v>88.450000000000003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159</v>
      </c>
      <c r="AU351" s="243" t="s">
        <v>86</v>
      </c>
      <c r="AV351" s="13" t="s">
        <v>86</v>
      </c>
      <c r="AW351" s="13" t="s">
        <v>32</v>
      </c>
      <c r="AX351" s="13" t="s">
        <v>84</v>
      </c>
      <c r="AY351" s="243" t="s">
        <v>150</v>
      </c>
    </row>
    <row r="352" s="2" customFormat="1" ht="33" customHeight="1">
      <c r="A352" s="39"/>
      <c r="B352" s="40"/>
      <c r="C352" s="219" t="s">
        <v>563</v>
      </c>
      <c r="D352" s="219" t="s">
        <v>153</v>
      </c>
      <c r="E352" s="220" t="s">
        <v>564</v>
      </c>
      <c r="F352" s="221" t="s">
        <v>565</v>
      </c>
      <c r="G352" s="222" t="s">
        <v>165</v>
      </c>
      <c r="H352" s="223">
        <v>0.040000000000000001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41</v>
      </c>
      <c r="O352" s="92"/>
      <c r="P352" s="228">
        <f>O352*H352</f>
        <v>0</v>
      </c>
      <c r="Q352" s="228">
        <v>0.019539999999999998</v>
      </c>
      <c r="R352" s="228">
        <f>Q352*H352</f>
        <v>0.00078159999999999992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157</v>
      </c>
      <c r="AT352" s="230" t="s">
        <v>153</v>
      </c>
      <c r="AU352" s="230" t="s">
        <v>86</v>
      </c>
      <c r="AY352" s="18" t="s">
        <v>150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84</v>
      </c>
      <c r="BK352" s="231">
        <f>ROUND(I352*H352,2)</f>
        <v>0</v>
      </c>
      <c r="BL352" s="18" t="s">
        <v>157</v>
      </c>
      <c r="BM352" s="230" t="s">
        <v>566</v>
      </c>
    </row>
    <row r="353" s="15" customFormat="1">
      <c r="A353" s="15"/>
      <c r="B353" s="261"/>
      <c r="C353" s="262"/>
      <c r="D353" s="234" t="s">
        <v>159</v>
      </c>
      <c r="E353" s="263" t="s">
        <v>1</v>
      </c>
      <c r="F353" s="264" t="s">
        <v>567</v>
      </c>
      <c r="G353" s="262"/>
      <c r="H353" s="263" t="s">
        <v>1</v>
      </c>
      <c r="I353" s="265"/>
      <c r="J353" s="262"/>
      <c r="K353" s="262"/>
      <c r="L353" s="266"/>
      <c r="M353" s="267"/>
      <c r="N353" s="268"/>
      <c r="O353" s="268"/>
      <c r="P353" s="268"/>
      <c r="Q353" s="268"/>
      <c r="R353" s="268"/>
      <c r="S353" s="268"/>
      <c r="T353" s="26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0" t="s">
        <v>159</v>
      </c>
      <c r="AU353" s="270" t="s">
        <v>86</v>
      </c>
      <c r="AV353" s="15" t="s">
        <v>84</v>
      </c>
      <c r="AW353" s="15" t="s">
        <v>32</v>
      </c>
      <c r="AX353" s="15" t="s">
        <v>76</v>
      </c>
      <c r="AY353" s="270" t="s">
        <v>150</v>
      </c>
    </row>
    <row r="354" s="13" customFormat="1">
      <c r="A354" s="13"/>
      <c r="B354" s="232"/>
      <c r="C354" s="233"/>
      <c r="D354" s="234" t="s">
        <v>159</v>
      </c>
      <c r="E354" s="235" t="s">
        <v>1</v>
      </c>
      <c r="F354" s="236" t="s">
        <v>568</v>
      </c>
      <c r="G354" s="233"/>
      <c r="H354" s="237">
        <v>0.021000000000000001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159</v>
      </c>
      <c r="AU354" s="243" t="s">
        <v>86</v>
      </c>
      <c r="AV354" s="13" t="s">
        <v>86</v>
      </c>
      <c r="AW354" s="13" t="s">
        <v>32</v>
      </c>
      <c r="AX354" s="13" t="s">
        <v>76</v>
      </c>
      <c r="AY354" s="243" t="s">
        <v>150</v>
      </c>
    </row>
    <row r="355" s="13" customFormat="1">
      <c r="A355" s="13"/>
      <c r="B355" s="232"/>
      <c r="C355" s="233"/>
      <c r="D355" s="234" t="s">
        <v>159</v>
      </c>
      <c r="E355" s="235" t="s">
        <v>1</v>
      </c>
      <c r="F355" s="236" t="s">
        <v>569</v>
      </c>
      <c r="G355" s="233"/>
      <c r="H355" s="237">
        <v>0.019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159</v>
      </c>
      <c r="AU355" s="243" t="s">
        <v>86</v>
      </c>
      <c r="AV355" s="13" t="s">
        <v>86</v>
      </c>
      <c r="AW355" s="13" t="s">
        <v>32</v>
      </c>
      <c r="AX355" s="13" t="s">
        <v>76</v>
      </c>
      <c r="AY355" s="243" t="s">
        <v>150</v>
      </c>
    </row>
    <row r="356" s="14" customFormat="1">
      <c r="A356" s="14"/>
      <c r="B356" s="250"/>
      <c r="C356" s="251"/>
      <c r="D356" s="234" t="s">
        <v>159</v>
      </c>
      <c r="E356" s="252" t="s">
        <v>1</v>
      </c>
      <c r="F356" s="253" t="s">
        <v>254</v>
      </c>
      <c r="G356" s="251"/>
      <c r="H356" s="254">
        <v>0.040000000000000001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159</v>
      </c>
      <c r="AU356" s="260" t="s">
        <v>86</v>
      </c>
      <c r="AV356" s="14" t="s">
        <v>157</v>
      </c>
      <c r="AW356" s="14" t="s">
        <v>32</v>
      </c>
      <c r="AX356" s="14" t="s">
        <v>84</v>
      </c>
      <c r="AY356" s="260" t="s">
        <v>150</v>
      </c>
    </row>
    <row r="357" s="2" customFormat="1" ht="24.15" customHeight="1">
      <c r="A357" s="39"/>
      <c r="B357" s="40"/>
      <c r="C357" s="271" t="s">
        <v>570</v>
      </c>
      <c r="D357" s="271" t="s">
        <v>335</v>
      </c>
      <c r="E357" s="272" t="s">
        <v>571</v>
      </c>
      <c r="F357" s="273" t="s">
        <v>572</v>
      </c>
      <c r="G357" s="274" t="s">
        <v>165</v>
      </c>
      <c r="H357" s="275">
        <v>0.042999999999999997</v>
      </c>
      <c r="I357" s="276"/>
      <c r="J357" s="277">
        <f>ROUND(I357*H357,2)</f>
        <v>0</v>
      </c>
      <c r="K357" s="273" t="s">
        <v>1</v>
      </c>
      <c r="L357" s="278"/>
      <c r="M357" s="279" t="s">
        <v>1</v>
      </c>
      <c r="N357" s="280" t="s">
        <v>41</v>
      </c>
      <c r="O357" s="92"/>
      <c r="P357" s="228">
        <f>O357*H357</f>
        <v>0</v>
      </c>
      <c r="Q357" s="228">
        <v>1</v>
      </c>
      <c r="R357" s="228">
        <f>Q357*H357</f>
        <v>0.042999999999999997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304</v>
      </c>
      <c r="AT357" s="230" t="s">
        <v>335</v>
      </c>
      <c r="AU357" s="230" t="s">
        <v>86</v>
      </c>
      <c r="AY357" s="18" t="s">
        <v>150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0</v>
      </c>
      <c r="BL357" s="18" t="s">
        <v>157</v>
      </c>
      <c r="BM357" s="230" t="s">
        <v>573</v>
      </c>
    </row>
    <row r="358" s="13" customFormat="1">
      <c r="A358" s="13"/>
      <c r="B358" s="232"/>
      <c r="C358" s="233"/>
      <c r="D358" s="234" t="s">
        <v>159</v>
      </c>
      <c r="E358" s="235" t="s">
        <v>1</v>
      </c>
      <c r="F358" s="236" t="s">
        <v>574</v>
      </c>
      <c r="G358" s="233"/>
      <c r="H358" s="237">
        <v>0.042999999999999997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159</v>
      </c>
      <c r="AU358" s="243" t="s">
        <v>86</v>
      </c>
      <c r="AV358" s="13" t="s">
        <v>86</v>
      </c>
      <c r="AW358" s="13" t="s">
        <v>32</v>
      </c>
      <c r="AX358" s="13" t="s">
        <v>84</v>
      </c>
      <c r="AY358" s="243" t="s">
        <v>150</v>
      </c>
    </row>
    <row r="359" s="2" customFormat="1" ht="33" customHeight="1">
      <c r="A359" s="39"/>
      <c r="B359" s="40"/>
      <c r="C359" s="219" t="s">
        <v>575</v>
      </c>
      <c r="D359" s="219" t="s">
        <v>153</v>
      </c>
      <c r="E359" s="220" t="s">
        <v>576</v>
      </c>
      <c r="F359" s="221" t="s">
        <v>577</v>
      </c>
      <c r="G359" s="222" t="s">
        <v>165</v>
      </c>
      <c r="H359" s="223">
        <v>0.61699999999999999</v>
      </c>
      <c r="I359" s="224"/>
      <c r="J359" s="225">
        <f>ROUND(I359*H359,2)</f>
        <v>0</v>
      </c>
      <c r="K359" s="221" t="s">
        <v>1</v>
      </c>
      <c r="L359" s="45"/>
      <c r="M359" s="226" t="s">
        <v>1</v>
      </c>
      <c r="N359" s="227" t="s">
        <v>41</v>
      </c>
      <c r="O359" s="92"/>
      <c r="P359" s="228">
        <f>O359*H359</f>
        <v>0</v>
      </c>
      <c r="Q359" s="228">
        <v>0.01221</v>
      </c>
      <c r="R359" s="228">
        <f>Q359*H359</f>
        <v>0.0075335699999999998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157</v>
      </c>
      <c r="AT359" s="230" t="s">
        <v>153</v>
      </c>
      <c r="AU359" s="230" t="s">
        <v>86</v>
      </c>
      <c r="AY359" s="18" t="s">
        <v>150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84</v>
      </c>
      <c r="BK359" s="231">
        <f>ROUND(I359*H359,2)</f>
        <v>0</v>
      </c>
      <c r="BL359" s="18" t="s">
        <v>157</v>
      </c>
      <c r="BM359" s="230" t="s">
        <v>578</v>
      </c>
    </row>
    <row r="360" s="13" customFormat="1">
      <c r="A360" s="13"/>
      <c r="B360" s="232"/>
      <c r="C360" s="233"/>
      <c r="D360" s="234" t="s">
        <v>159</v>
      </c>
      <c r="E360" s="235" t="s">
        <v>1</v>
      </c>
      <c r="F360" s="236" t="s">
        <v>579</v>
      </c>
      <c r="G360" s="233"/>
      <c r="H360" s="237">
        <v>0.436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159</v>
      </c>
      <c r="AU360" s="243" t="s">
        <v>86</v>
      </c>
      <c r="AV360" s="13" t="s">
        <v>86</v>
      </c>
      <c r="AW360" s="13" t="s">
        <v>32</v>
      </c>
      <c r="AX360" s="13" t="s">
        <v>76</v>
      </c>
      <c r="AY360" s="243" t="s">
        <v>150</v>
      </c>
    </row>
    <row r="361" s="13" customFormat="1">
      <c r="A361" s="13"/>
      <c r="B361" s="232"/>
      <c r="C361" s="233"/>
      <c r="D361" s="234" t="s">
        <v>159</v>
      </c>
      <c r="E361" s="235" t="s">
        <v>1</v>
      </c>
      <c r="F361" s="236" t="s">
        <v>580</v>
      </c>
      <c r="G361" s="233"/>
      <c r="H361" s="237">
        <v>0.18099999999999999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159</v>
      </c>
      <c r="AU361" s="243" t="s">
        <v>86</v>
      </c>
      <c r="AV361" s="13" t="s">
        <v>86</v>
      </c>
      <c r="AW361" s="13" t="s">
        <v>32</v>
      </c>
      <c r="AX361" s="13" t="s">
        <v>76</v>
      </c>
      <c r="AY361" s="243" t="s">
        <v>150</v>
      </c>
    </row>
    <row r="362" s="14" customFormat="1">
      <c r="A362" s="14"/>
      <c r="B362" s="250"/>
      <c r="C362" s="251"/>
      <c r="D362" s="234" t="s">
        <v>159</v>
      </c>
      <c r="E362" s="252" t="s">
        <v>1</v>
      </c>
      <c r="F362" s="253" t="s">
        <v>254</v>
      </c>
      <c r="G362" s="251"/>
      <c r="H362" s="254">
        <v>0.61699999999999999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159</v>
      </c>
      <c r="AU362" s="260" t="s">
        <v>86</v>
      </c>
      <c r="AV362" s="14" t="s">
        <v>157</v>
      </c>
      <c r="AW362" s="14" t="s">
        <v>32</v>
      </c>
      <c r="AX362" s="14" t="s">
        <v>84</v>
      </c>
      <c r="AY362" s="260" t="s">
        <v>150</v>
      </c>
    </row>
    <row r="363" s="2" customFormat="1" ht="24.15" customHeight="1">
      <c r="A363" s="39"/>
      <c r="B363" s="40"/>
      <c r="C363" s="271" t="s">
        <v>581</v>
      </c>
      <c r="D363" s="271" t="s">
        <v>335</v>
      </c>
      <c r="E363" s="272" t="s">
        <v>582</v>
      </c>
      <c r="F363" s="273" t="s">
        <v>583</v>
      </c>
      <c r="G363" s="274" t="s">
        <v>165</v>
      </c>
      <c r="H363" s="275">
        <v>0.47099999999999997</v>
      </c>
      <c r="I363" s="276"/>
      <c r="J363" s="277">
        <f>ROUND(I363*H363,2)</f>
        <v>0</v>
      </c>
      <c r="K363" s="273" t="s">
        <v>1</v>
      </c>
      <c r="L363" s="278"/>
      <c r="M363" s="279" t="s">
        <v>1</v>
      </c>
      <c r="N363" s="280" t="s">
        <v>41</v>
      </c>
      <c r="O363" s="92"/>
      <c r="P363" s="228">
        <f>O363*H363</f>
        <v>0</v>
      </c>
      <c r="Q363" s="228">
        <v>1</v>
      </c>
      <c r="R363" s="228">
        <f>Q363*H363</f>
        <v>0.47099999999999997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304</v>
      </c>
      <c r="AT363" s="230" t="s">
        <v>335</v>
      </c>
      <c r="AU363" s="230" t="s">
        <v>86</v>
      </c>
      <c r="AY363" s="18" t="s">
        <v>150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84</v>
      </c>
      <c r="BK363" s="231">
        <f>ROUND(I363*H363,2)</f>
        <v>0</v>
      </c>
      <c r="BL363" s="18" t="s">
        <v>157</v>
      </c>
      <c r="BM363" s="230" t="s">
        <v>584</v>
      </c>
    </row>
    <row r="364" s="13" customFormat="1">
      <c r="A364" s="13"/>
      <c r="B364" s="232"/>
      <c r="C364" s="233"/>
      <c r="D364" s="234" t="s">
        <v>159</v>
      </c>
      <c r="E364" s="235" t="s">
        <v>1</v>
      </c>
      <c r="F364" s="236" t="s">
        <v>579</v>
      </c>
      <c r="G364" s="233"/>
      <c r="H364" s="237">
        <v>0.436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159</v>
      </c>
      <c r="AU364" s="243" t="s">
        <v>86</v>
      </c>
      <c r="AV364" s="13" t="s">
        <v>86</v>
      </c>
      <c r="AW364" s="13" t="s">
        <v>32</v>
      </c>
      <c r="AX364" s="13" t="s">
        <v>76</v>
      </c>
      <c r="AY364" s="243" t="s">
        <v>150</v>
      </c>
    </row>
    <row r="365" s="13" customFormat="1">
      <c r="A365" s="13"/>
      <c r="B365" s="232"/>
      <c r="C365" s="233"/>
      <c r="D365" s="234" t="s">
        <v>159</v>
      </c>
      <c r="E365" s="235" t="s">
        <v>1</v>
      </c>
      <c r="F365" s="236" t="s">
        <v>585</v>
      </c>
      <c r="G365" s="233"/>
      <c r="H365" s="237">
        <v>0.47099999999999997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159</v>
      </c>
      <c r="AU365" s="243" t="s">
        <v>86</v>
      </c>
      <c r="AV365" s="13" t="s">
        <v>86</v>
      </c>
      <c r="AW365" s="13" t="s">
        <v>32</v>
      </c>
      <c r="AX365" s="13" t="s">
        <v>84</v>
      </c>
      <c r="AY365" s="243" t="s">
        <v>150</v>
      </c>
    </row>
    <row r="366" s="2" customFormat="1" ht="24.15" customHeight="1">
      <c r="A366" s="39"/>
      <c r="B366" s="40"/>
      <c r="C366" s="271" t="s">
        <v>586</v>
      </c>
      <c r="D366" s="271" t="s">
        <v>335</v>
      </c>
      <c r="E366" s="272" t="s">
        <v>587</v>
      </c>
      <c r="F366" s="273" t="s">
        <v>588</v>
      </c>
      <c r="G366" s="274" t="s">
        <v>165</v>
      </c>
      <c r="H366" s="275">
        <v>0.19500000000000001</v>
      </c>
      <c r="I366" s="276"/>
      <c r="J366" s="277">
        <f>ROUND(I366*H366,2)</f>
        <v>0</v>
      </c>
      <c r="K366" s="273" t="s">
        <v>1</v>
      </c>
      <c r="L366" s="278"/>
      <c r="M366" s="279" t="s">
        <v>1</v>
      </c>
      <c r="N366" s="280" t="s">
        <v>41</v>
      </c>
      <c r="O366" s="92"/>
      <c r="P366" s="228">
        <f>O366*H366</f>
        <v>0</v>
      </c>
      <c r="Q366" s="228">
        <v>1</v>
      </c>
      <c r="R366" s="228">
        <f>Q366*H366</f>
        <v>0.19500000000000001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304</v>
      </c>
      <c r="AT366" s="230" t="s">
        <v>335</v>
      </c>
      <c r="AU366" s="230" t="s">
        <v>86</v>
      </c>
      <c r="AY366" s="18" t="s">
        <v>150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157</v>
      </c>
      <c r="BM366" s="230" t="s">
        <v>589</v>
      </c>
    </row>
    <row r="367" s="13" customFormat="1">
      <c r="A367" s="13"/>
      <c r="B367" s="232"/>
      <c r="C367" s="233"/>
      <c r="D367" s="234" t="s">
        <v>159</v>
      </c>
      <c r="E367" s="235" t="s">
        <v>1</v>
      </c>
      <c r="F367" s="236" t="s">
        <v>580</v>
      </c>
      <c r="G367" s="233"/>
      <c r="H367" s="237">
        <v>0.18099999999999999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159</v>
      </c>
      <c r="AU367" s="243" t="s">
        <v>86</v>
      </c>
      <c r="AV367" s="13" t="s">
        <v>86</v>
      </c>
      <c r="AW367" s="13" t="s">
        <v>32</v>
      </c>
      <c r="AX367" s="13" t="s">
        <v>76</v>
      </c>
      <c r="AY367" s="243" t="s">
        <v>150</v>
      </c>
    </row>
    <row r="368" s="13" customFormat="1">
      <c r="A368" s="13"/>
      <c r="B368" s="232"/>
      <c r="C368" s="233"/>
      <c r="D368" s="234" t="s">
        <v>159</v>
      </c>
      <c r="E368" s="235" t="s">
        <v>1</v>
      </c>
      <c r="F368" s="236" t="s">
        <v>590</v>
      </c>
      <c r="G368" s="233"/>
      <c r="H368" s="237">
        <v>0.19500000000000001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159</v>
      </c>
      <c r="AU368" s="243" t="s">
        <v>86</v>
      </c>
      <c r="AV368" s="13" t="s">
        <v>86</v>
      </c>
      <c r="AW368" s="13" t="s">
        <v>32</v>
      </c>
      <c r="AX368" s="13" t="s">
        <v>84</v>
      </c>
      <c r="AY368" s="243" t="s">
        <v>150</v>
      </c>
    </row>
    <row r="369" s="2" customFormat="1" ht="24.15" customHeight="1">
      <c r="A369" s="39"/>
      <c r="B369" s="40"/>
      <c r="C369" s="219" t="s">
        <v>591</v>
      </c>
      <c r="D369" s="219" t="s">
        <v>153</v>
      </c>
      <c r="E369" s="220" t="s">
        <v>592</v>
      </c>
      <c r="F369" s="221" t="s">
        <v>593</v>
      </c>
      <c r="G369" s="222" t="s">
        <v>349</v>
      </c>
      <c r="H369" s="223">
        <v>50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41</v>
      </c>
      <c r="O369" s="92"/>
      <c r="P369" s="228">
        <f>O369*H369</f>
        <v>0</v>
      </c>
      <c r="Q369" s="228">
        <v>0.01098</v>
      </c>
      <c r="R369" s="228">
        <f>Q369*H369</f>
        <v>0.54900000000000004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157</v>
      </c>
      <c r="AT369" s="230" t="s">
        <v>153</v>
      </c>
      <c r="AU369" s="230" t="s">
        <v>86</v>
      </c>
      <c r="AY369" s="18" t="s">
        <v>150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0</v>
      </c>
      <c r="BL369" s="18" t="s">
        <v>157</v>
      </c>
      <c r="BM369" s="230" t="s">
        <v>594</v>
      </c>
    </row>
    <row r="370" s="2" customFormat="1" ht="16.5" customHeight="1">
      <c r="A370" s="39"/>
      <c r="B370" s="40"/>
      <c r="C370" s="219" t="s">
        <v>595</v>
      </c>
      <c r="D370" s="219" t="s">
        <v>153</v>
      </c>
      <c r="E370" s="220" t="s">
        <v>596</v>
      </c>
      <c r="F370" s="221" t="s">
        <v>597</v>
      </c>
      <c r="G370" s="222" t="s">
        <v>156</v>
      </c>
      <c r="H370" s="223">
        <v>6.8010000000000002</v>
      </c>
      <c r="I370" s="224"/>
      <c r="J370" s="225">
        <f>ROUND(I370*H370,2)</f>
        <v>0</v>
      </c>
      <c r="K370" s="221" t="s">
        <v>1</v>
      </c>
      <c r="L370" s="45"/>
      <c r="M370" s="226" t="s">
        <v>1</v>
      </c>
      <c r="N370" s="227" t="s">
        <v>41</v>
      </c>
      <c r="O370" s="92"/>
      <c r="P370" s="228">
        <f>O370*H370</f>
        <v>0</v>
      </c>
      <c r="Q370" s="228">
        <v>2.5019800000000001</v>
      </c>
      <c r="R370" s="228">
        <f>Q370*H370</f>
        <v>17.015965980000001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157</v>
      </c>
      <c r="AT370" s="230" t="s">
        <v>153</v>
      </c>
      <c r="AU370" s="230" t="s">
        <v>86</v>
      </c>
      <c r="AY370" s="18" t="s">
        <v>150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84</v>
      </c>
      <c r="BK370" s="231">
        <f>ROUND(I370*H370,2)</f>
        <v>0</v>
      </c>
      <c r="BL370" s="18" t="s">
        <v>157</v>
      </c>
      <c r="BM370" s="230" t="s">
        <v>598</v>
      </c>
    </row>
    <row r="371" s="15" customFormat="1">
      <c r="A371" s="15"/>
      <c r="B371" s="261"/>
      <c r="C371" s="262"/>
      <c r="D371" s="234" t="s">
        <v>159</v>
      </c>
      <c r="E371" s="263" t="s">
        <v>1</v>
      </c>
      <c r="F371" s="264" t="s">
        <v>599</v>
      </c>
      <c r="G371" s="262"/>
      <c r="H371" s="263" t="s">
        <v>1</v>
      </c>
      <c r="I371" s="265"/>
      <c r="J371" s="262"/>
      <c r="K371" s="262"/>
      <c r="L371" s="266"/>
      <c r="M371" s="267"/>
      <c r="N371" s="268"/>
      <c r="O371" s="268"/>
      <c r="P371" s="268"/>
      <c r="Q371" s="268"/>
      <c r="R371" s="268"/>
      <c r="S371" s="268"/>
      <c r="T371" s="26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0" t="s">
        <v>159</v>
      </c>
      <c r="AU371" s="270" t="s">
        <v>86</v>
      </c>
      <c r="AV371" s="15" t="s">
        <v>84</v>
      </c>
      <c r="AW371" s="15" t="s">
        <v>32</v>
      </c>
      <c r="AX371" s="15" t="s">
        <v>76</v>
      </c>
      <c r="AY371" s="270" t="s">
        <v>150</v>
      </c>
    </row>
    <row r="372" s="13" customFormat="1">
      <c r="A372" s="13"/>
      <c r="B372" s="232"/>
      <c r="C372" s="233"/>
      <c r="D372" s="234" t="s">
        <v>159</v>
      </c>
      <c r="E372" s="235" t="s">
        <v>1</v>
      </c>
      <c r="F372" s="236" t="s">
        <v>600</v>
      </c>
      <c r="G372" s="233"/>
      <c r="H372" s="237">
        <v>0.82299999999999995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159</v>
      </c>
      <c r="AU372" s="243" t="s">
        <v>86</v>
      </c>
      <c r="AV372" s="13" t="s">
        <v>86</v>
      </c>
      <c r="AW372" s="13" t="s">
        <v>32</v>
      </c>
      <c r="AX372" s="13" t="s">
        <v>76</v>
      </c>
      <c r="AY372" s="243" t="s">
        <v>150</v>
      </c>
    </row>
    <row r="373" s="13" customFormat="1">
      <c r="A373" s="13"/>
      <c r="B373" s="232"/>
      <c r="C373" s="233"/>
      <c r="D373" s="234" t="s">
        <v>159</v>
      </c>
      <c r="E373" s="235" t="s">
        <v>1</v>
      </c>
      <c r="F373" s="236" t="s">
        <v>601</v>
      </c>
      <c r="G373" s="233"/>
      <c r="H373" s="237">
        <v>1.593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159</v>
      </c>
      <c r="AU373" s="243" t="s">
        <v>86</v>
      </c>
      <c r="AV373" s="13" t="s">
        <v>86</v>
      </c>
      <c r="AW373" s="13" t="s">
        <v>32</v>
      </c>
      <c r="AX373" s="13" t="s">
        <v>76</v>
      </c>
      <c r="AY373" s="243" t="s">
        <v>150</v>
      </c>
    </row>
    <row r="374" s="16" customFormat="1">
      <c r="A374" s="16"/>
      <c r="B374" s="281"/>
      <c r="C374" s="282"/>
      <c r="D374" s="234" t="s">
        <v>159</v>
      </c>
      <c r="E374" s="283" t="s">
        <v>1</v>
      </c>
      <c r="F374" s="284" t="s">
        <v>401</v>
      </c>
      <c r="G374" s="282"/>
      <c r="H374" s="285">
        <v>2.4159999999999999</v>
      </c>
      <c r="I374" s="286"/>
      <c r="J374" s="282"/>
      <c r="K374" s="282"/>
      <c r="L374" s="287"/>
      <c r="M374" s="288"/>
      <c r="N374" s="289"/>
      <c r="O374" s="289"/>
      <c r="P374" s="289"/>
      <c r="Q374" s="289"/>
      <c r="R374" s="289"/>
      <c r="S374" s="289"/>
      <c r="T374" s="290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91" t="s">
        <v>159</v>
      </c>
      <c r="AU374" s="291" t="s">
        <v>86</v>
      </c>
      <c r="AV374" s="16" t="s">
        <v>167</v>
      </c>
      <c r="AW374" s="16" t="s">
        <v>32</v>
      </c>
      <c r="AX374" s="16" t="s">
        <v>76</v>
      </c>
      <c r="AY374" s="291" t="s">
        <v>150</v>
      </c>
    </row>
    <row r="375" s="15" customFormat="1">
      <c r="A375" s="15"/>
      <c r="B375" s="261"/>
      <c r="C375" s="262"/>
      <c r="D375" s="234" t="s">
        <v>159</v>
      </c>
      <c r="E375" s="263" t="s">
        <v>1</v>
      </c>
      <c r="F375" s="264" t="s">
        <v>602</v>
      </c>
      <c r="G375" s="262"/>
      <c r="H375" s="263" t="s">
        <v>1</v>
      </c>
      <c r="I375" s="265"/>
      <c r="J375" s="262"/>
      <c r="K375" s="262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159</v>
      </c>
      <c r="AU375" s="270" t="s">
        <v>86</v>
      </c>
      <c r="AV375" s="15" t="s">
        <v>84</v>
      </c>
      <c r="AW375" s="15" t="s">
        <v>32</v>
      </c>
      <c r="AX375" s="15" t="s">
        <v>76</v>
      </c>
      <c r="AY375" s="270" t="s">
        <v>150</v>
      </c>
    </row>
    <row r="376" s="13" customFormat="1">
      <c r="A376" s="13"/>
      <c r="B376" s="232"/>
      <c r="C376" s="233"/>
      <c r="D376" s="234" t="s">
        <v>159</v>
      </c>
      <c r="E376" s="235" t="s">
        <v>1</v>
      </c>
      <c r="F376" s="236" t="s">
        <v>603</v>
      </c>
      <c r="G376" s="233"/>
      <c r="H376" s="237">
        <v>0.76000000000000001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159</v>
      </c>
      <c r="AU376" s="243" t="s">
        <v>86</v>
      </c>
      <c r="AV376" s="13" t="s">
        <v>86</v>
      </c>
      <c r="AW376" s="13" t="s">
        <v>32</v>
      </c>
      <c r="AX376" s="13" t="s">
        <v>76</v>
      </c>
      <c r="AY376" s="243" t="s">
        <v>150</v>
      </c>
    </row>
    <row r="377" s="15" customFormat="1">
      <c r="A377" s="15"/>
      <c r="B377" s="261"/>
      <c r="C377" s="262"/>
      <c r="D377" s="234" t="s">
        <v>159</v>
      </c>
      <c r="E377" s="263" t="s">
        <v>1</v>
      </c>
      <c r="F377" s="264" t="s">
        <v>604</v>
      </c>
      <c r="G377" s="262"/>
      <c r="H377" s="263" t="s">
        <v>1</v>
      </c>
      <c r="I377" s="265"/>
      <c r="J377" s="262"/>
      <c r="K377" s="262"/>
      <c r="L377" s="266"/>
      <c r="M377" s="267"/>
      <c r="N377" s="268"/>
      <c r="O377" s="268"/>
      <c r="P377" s="268"/>
      <c r="Q377" s="268"/>
      <c r="R377" s="268"/>
      <c r="S377" s="268"/>
      <c r="T377" s="26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0" t="s">
        <v>159</v>
      </c>
      <c r="AU377" s="270" t="s">
        <v>86</v>
      </c>
      <c r="AV377" s="15" t="s">
        <v>84</v>
      </c>
      <c r="AW377" s="15" t="s">
        <v>32</v>
      </c>
      <c r="AX377" s="15" t="s">
        <v>76</v>
      </c>
      <c r="AY377" s="270" t="s">
        <v>150</v>
      </c>
    </row>
    <row r="378" s="13" customFormat="1">
      <c r="A378" s="13"/>
      <c r="B378" s="232"/>
      <c r="C378" s="233"/>
      <c r="D378" s="234" t="s">
        <v>159</v>
      </c>
      <c r="E378" s="235" t="s">
        <v>1</v>
      </c>
      <c r="F378" s="236" t="s">
        <v>605</v>
      </c>
      <c r="G378" s="233"/>
      <c r="H378" s="237">
        <v>0.5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159</v>
      </c>
      <c r="AU378" s="243" t="s">
        <v>86</v>
      </c>
      <c r="AV378" s="13" t="s">
        <v>86</v>
      </c>
      <c r="AW378" s="13" t="s">
        <v>32</v>
      </c>
      <c r="AX378" s="13" t="s">
        <v>76</v>
      </c>
      <c r="AY378" s="243" t="s">
        <v>150</v>
      </c>
    </row>
    <row r="379" s="16" customFormat="1">
      <c r="A379" s="16"/>
      <c r="B379" s="281"/>
      <c r="C379" s="282"/>
      <c r="D379" s="234" t="s">
        <v>159</v>
      </c>
      <c r="E379" s="283" t="s">
        <v>1</v>
      </c>
      <c r="F379" s="284" t="s">
        <v>401</v>
      </c>
      <c r="G379" s="282"/>
      <c r="H379" s="285">
        <v>1.26</v>
      </c>
      <c r="I379" s="286"/>
      <c r="J379" s="282"/>
      <c r="K379" s="282"/>
      <c r="L379" s="287"/>
      <c r="M379" s="288"/>
      <c r="N379" s="289"/>
      <c r="O379" s="289"/>
      <c r="P379" s="289"/>
      <c r="Q379" s="289"/>
      <c r="R379" s="289"/>
      <c r="S379" s="289"/>
      <c r="T379" s="290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91" t="s">
        <v>159</v>
      </c>
      <c r="AU379" s="291" t="s">
        <v>86</v>
      </c>
      <c r="AV379" s="16" t="s">
        <v>167</v>
      </c>
      <c r="AW379" s="16" t="s">
        <v>32</v>
      </c>
      <c r="AX379" s="16" t="s">
        <v>76</v>
      </c>
      <c r="AY379" s="291" t="s">
        <v>150</v>
      </c>
    </row>
    <row r="380" s="13" customFormat="1">
      <c r="A380" s="13"/>
      <c r="B380" s="232"/>
      <c r="C380" s="233"/>
      <c r="D380" s="234" t="s">
        <v>159</v>
      </c>
      <c r="E380" s="235" t="s">
        <v>1</v>
      </c>
      <c r="F380" s="236" t="s">
        <v>606</v>
      </c>
      <c r="G380" s="233"/>
      <c r="H380" s="237">
        <v>3.125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159</v>
      </c>
      <c r="AU380" s="243" t="s">
        <v>86</v>
      </c>
      <c r="AV380" s="13" t="s">
        <v>86</v>
      </c>
      <c r="AW380" s="13" t="s">
        <v>32</v>
      </c>
      <c r="AX380" s="13" t="s">
        <v>76</v>
      </c>
      <c r="AY380" s="243" t="s">
        <v>150</v>
      </c>
    </row>
    <row r="381" s="14" customFormat="1">
      <c r="A381" s="14"/>
      <c r="B381" s="250"/>
      <c r="C381" s="251"/>
      <c r="D381" s="234" t="s">
        <v>159</v>
      </c>
      <c r="E381" s="252" t="s">
        <v>1</v>
      </c>
      <c r="F381" s="253" t="s">
        <v>254</v>
      </c>
      <c r="G381" s="251"/>
      <c r="H381" s="254">
        <v>6.8010000000000002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159</v>
      </c>
      <c r="AU381" s="260" t="s">
        <v>86</v>
      </c>
      <c r="AV381" s="14" t="s">
        <v>157</v>
      </c>
      <c r="AW381" s="14" t="s">
        <v>32</v>
      </c>
      <c r="AX381" s="14" t="s">
        <v>84</v>
      </c>
      <c r="AY381" s="260" t="s">
        <v>150</v>
      </c>
    </row>
    <row r="382" s="2" customFormat="1" ht="16.5" customHeight="1">
      <c r="A382" s="39"/>
      <c r="B382" s="40"/>
      <c r="C382" s="219" t="s">
        <v>607</v>
      </c>
      <c r="D382" s="219" t="s">
        <v>153</v>
      </c>
      <c r="E382" s="220" t="s">
        <v>608</v>
      </c>
      <c r="F382" s="221" t="s">
        <v>609</v>
      </c>
      <c r="G382" s="222" t="s">
        <v>243</v>
      </c>
      <c r="H382" s="223">
        <v>7.5999999999999996</v>
      </c>
      <c r="I382" s="224"/>
      <c r="J382" s="225">
        <f>ROUND(I382*H382,2)</f>
        <v>0</v>
      </c>
      <c r="K382" s="221" t="s">
        <v>1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0.011169999999999999</v>
      </c>
      <c r="R382" s="228">
        <f>Q382*H382</f>
        <v>0.084891999999999995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157</v>
      </c>
      <c r="AT382" s="230" t="s">
        <v>153</v>
      </c>
      <c r="AU382" s="230" t="s">
        <v>86</v>
      </c>
      <c r="AY382" s="18" t="s">
        <v>150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157</v>
      </c>
      <c r="BM382" s="230" t="s">
        <v>610</v>
      </c>
    </row>
    <row r="383" s="15" customFormat="1">
      <c r="A383" s="15"/>
      <c r="B383" s="261"/>
      <c r="C383" s="262"/>
      <c r="D383" s="234" t="s">
        <v>159</v>
      </c>
      <c r="E383" s="263" t="s">
        <v>1</v>
      </c>
      <c r="F383" s="264" t="s">
        <v>602</v>
      </c>
      <c r="G383" s="262"/>
      <c r="H383" s="263" t="s">
        <v>1</v>
      </c>
      <c r="I383" s="265"/>
      <c r="J383" s="262"/>
      <c r="K383" s="262"/>
      <c r="L383" s="266"/>
      <c r="M383" s="267"/>
      <c r="N383" s="268"/>
      <c r="O383" s="268"/>
      <c r="P383" s="268"/>
      <c r="Q383" s="268"/>
      <c r="R383" s="268"/>
      <c r="S383" s="268"/>
      <c r="T383" s="26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0" t="s">
        <v>159</v>
      </c>
      <c r="AU383" s="270" t="s">
        <v>86</v>
      </c>
      <c r="AV383" s="15" t="s">
        <v>84</v>
      </c>
      <c r="AW383" s="15" t="s">
        <v>32</v>
      </c>
      <c r="AX383" s="15" t="s">
        <v>76</v>
      </c>
      <c r="AY383" s="270" t="s">
        <v>150</v>
      </c>
    </row>
    <row r="384" s="13" customFormat="1">
      <c r="A384" s="13"/>
      <c r="B384" s="232"/>
      <c r="C384" s="233"/>
      <c r="D384" s="234" t="s">
        <v>159</v>
      </c>
      <c r="E384" s="235" t="s">
        <v>1</v>
      </c>
      <c r="F384" s="236" t="s">
        <v>611</v>
      </c>
      <c r="G384" s="233"/>
      <c r="H384" s="237">
        <v>7.5999999999999996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159</v>
      </c>
      <c r="AU384" s="243" t="s">
        <v>86</v>
      </c>
      <c r="AV384" s="13" t="s">
        <v>86</v>
      </c>
      <c r="AW384" s="13" t="s">
        <v>32</v>
      </c>
      <c r="AX384" s="13" t="s">
        <v>76</v>
      </c>
      <c r="AY384" s="243" t="s">
        <v>150</v>
      </c>
    </row>
    <row r="385" s="14" customFormat="1">
      <c r="A385" s="14"/>
      <c r="B385" s="250"/>
      <c r="C385" s="251"/>
      <c r="D385" s="234" t="s">
        <v>159</v>
      </c>
      <c r="E385" s="252" t="s">
        <v>1</v>
      </c>
      <c r="F385" s="253" t="s">
        <v>254</v>
      </c>
      <c r="G385" s="251"/>
      <c r="H385" s="254">
        <v>7.5999999999999996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159</v>
      </c>
      <c r="AU385" s="260" t="s">
        <v>86</v>
      </c>
      <c r="AV385" s="14" t="s">
        <v>157</v>
      </c>
      <c r="AW385" s="14" t="s">
        <v>32</v>
      </c>
      <c r="AX385" s="14" t="s">
        <v>84</v>
      </c>
      <c r="AY385" s="260" t="s">
        <v>150</v>
      </c>
    </row>
    <row r="386" s="2" customFormat="1" ht="16.5" customHeight="1">
      <c r="A386" s="39"/>
      <c r="B386" s="40"/>
      <c r="C386" s="219" t="s">
        <v>612</v>
      </c>
      <c r="D386" s="219" t="s">
        <v>153</v>
      </c>
      <c r="E386" s="220" t="s">
        <v>613</v>
      </c>
      <c r="F386" s="221" t="s">
        <v>614</v>
      </c>
      <c r="G386" s="222" t="s">
        <v>243</v>
      </c>
      <c r="H386" s="223">
        <v>7.5999999999999996</v>
      </c>
      <c r="I386" s="224"/>
      <c r="J386" s="225">
        <f>ROUND(I386*H386,2)</f>
        <v>0</v>
      </c>
      <c r="K386" s="221" t="s">
        <v>1</v>
      </c>
      <c r="L386" s="45"/>
      <c r="M386" s="226" t="s">
        <v>1</v>
      </c>
      <c r="N386" s="227" t="s">
        <v>41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157</v>
      </c>
      <c r="AT386" s="230" t="s">
        <v>153</v>
      </c>
      <c r="AU386" s="230" t="s">
        <v>86</v>
      </c>
      <c r="AY386" s="18" t="s">
        <v>150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84</v>
      </c>
      <c r="BK386" s="231">
        <f>ROUND(I386*H386,2)</f>
        <v>0</v>
      </c>
      <c r="BL386" s="18" t="s">
        <v>157</v>
      </c>
      <c r="BM386" s="230" t="s">
        <v>615</v>
      </c>
    </row>
    <row r="387" s="2" customFormat="1" ht="24.15" customHeight="1">
      <c r="A387" s="39"/>
      <c r="B387" s="40"/>
      <c r="C387" s="219" t="s">
        <v>616</v>
      </c>
      <c r="D387" s="219" t="s">
        <v>153</v>
      </c>
      <c r="E387" s="220" t="s">
        <v>617</v>
      </c>
      <c r="F387" s="221" t="s">
        <v>618</v>
      </c>
      <c r="G387" s="222" t="s">
        <v>349</v>
      </c>
      <c r="H387" s="223">
        <v>48.299999999999997</v>
      </c>
      <c r="I387" s="224"/>
      <c r="J387" s="225">
        <f>ROUND(I387*H387,2)</f>
        <v>0</v>
      </c>
      <c r="K387" s="221" t="s">
        <v>1</v>
      </c>
      <c r="L387" s="45"/>
      <c r="M387" s="226" t="s">
        <v>1</v>
      </c>
      <c r="N387" s="227" t="s">
        <v>41</v>
      </c>
      <c r="O387" s="92"/>
      <c r="P387" s="228">
        <f>O387*H387</f>
        <v>0</v>
      </c>
      <c r="Q387" s="228">
        <v>0.052720000000000003</v>
      </c>
      <c r="R387" s="228">
        <f>Q387*H387</f>
        <v>2.546376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157</v>
      </c>
      <c r="AT387" s="230" t="s">
        <v>153</v>
      </c>
      <c r="AU387" s="230" t="s">
        <v>86</v>
      </c>
      <c r="AY387" s="18" t="s">
        <v>150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84</v>
      </c>
      <c r="BK387" s="231">
        <f>ROUND(I387*H387,2)</f>
        <v>0</v>
      </c>
      <c r="BL387" s="18" t="s">
        <v>157</v>
      </c>
      <c r="BM387" s="230" t="s">
        <v>619</v>
      </c>
    </row>
    <row r="388" s="15" customFormat="1">
      <c r="A388" s="15"/>
      <c r="B388" s="261"/>
      <c r="C388" s="262"/>
      <c r="D388" s="234" t="s">
        <v>159</v>
      </c>
      <c r="E388" s="263" t="s">
        <v>1</v>
      </c>
      <c r="F388" s="264" t="s">
        <v>620</v>
      </c>
      <c r="G388" s="262"/>
      <c r="H388" s="263" t="s">
        <v>1</v>
      </c>
      <c r="I388" s="265"/>
      <c r="J388" s="262"/>
      <c r="K388" s="262"/>
      <c r="L388" s="266"/>
      <c r="M388" s="267"/>
      <c r="N388" s="268"/>
      <c r="O388" s="268"/>
      <c r="P388" s="268"/>
      <c r="Q388" s="268"/>
      <c r="R388" s="268"/>
      <c r="S388" s="268"/>
      <c r="T388" s="26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0" t="s">
        <v>159</v>
      </c>
      <c r="AU388" s="270" t="s">
        <v>86</v>
      </c>
      <c r="AV388" s="15" t="s">
        <v>84</v>
      </c>
      <c r="AW388" s="15" t="s">
        <v>32</v>
      </c>
      <c r="AX388" s="15" t="s">
        <v>76</v>
      </c>
      <c r="AY388" s="270" t="s">
        <v>150</v>
      </c>
    </row>
    <row r="389" s="13" customFormat="1">
      <c r="A389" s="13"/>
      <c r="B389" s="232"/>
      <c r="C389" s="233"/>
      <c r="D389" s="234" t="s">
        <v>159</v>
      </c>
      <c r="E389" s="235" t="s">
        <v>1</v>
      </c>
      <c r="F389" s="236" t="s">
        <v>621</v>
      </c>
      <c r="G389" s="233"/>
      <c r="H389" s="237">
        <v>16.449999999999999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159</v>
      </c>
      <c r="AU389" s="243" t="s">
        <v>86</v>
      </c>
      <c r="AV389" s="13" t="s">
        <v>86</v>
      </c>
      <c r="AW389" s="13" t="s">
        <v>32</v>
      </c>
      <c r="AX389" s="13" t="s">
        <v>76</v>
      </c>
      <c r="AY389" s="243" t="s">
        <v>150</v>
      </c>
    </row>
    <row r="390" s="13" customFormat="1">
      <c r="A390" s="13"/>
      <c r="B390" s="232"/>
      <c r="C390" s="233"/>
      <c r="D390" s="234" t="s">
        <v>159</v>
      </c>
      <c r="E390" s="235" t="s">
        <v>1</v>
      </c>
      <c r="F390" s="236" t="s">
        <v>622</v>
      </c>
      <c r="G390" s="233"/>
      <c r="H390" s="237">
        <v>31.850000000000001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159</v>
      </c>
      <c r="AU390" s="243" t="s">
        <v>86</v>
      </c>
      <c r="AV390" s="13" t="s">
        <v>86</v>
      </c>
      <c r="AW390" s="13" t="s">
        <v>32</v>
      </c>
      <c r="AX390" s="13" t="s">
        <v>76</v>
      </c>
      <c r="AY390" s="243" t="s">
        <v>150</v>
      </c>
    </row>
    <row r="391" s="14" customFormat="1">
      <c r="A391" s="14"/>
      <c r="B391" s="250"/>
      <c r="C391" s="251"/>
      <c r="D391" s="234" t="s">
        <v>159</v>
      </c>
      <c r="E391" s="252" t="s">
        <v>1</v>
      </c>
      <c r="F391" s="253" t="s">
        <v>254</v>
      </c>
      <c r="G391" s="251"/>
      <c r="H391" s="254">
        <v>48.299999999999997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159</v>
      </c>
      <c r="AU391" s="260" t="s">
        <v>86</v>
      </c>
      <c r="AV391" s="14" t="s">
        <v>157</v>
      </c>
      <c r="AW391" s="14" t="s">
        <v>32</v>
      </c>
      <c r="AX391" s="14" t="s">
        <v>84</v>
      </c>
      <c r="AY391" s="260" t="s">
        <v>150</v>
      </c>
    </row>
    <row r="392" s="2" customFormat="1" ht="24.15" customHeight="1">
      <c r="A392" s="39"/>
      <c r="B392" s="40"/>
      <c r="C392" s="219" t="s">
        <v>623</v>
      </c>
      <c r="D392" s="219" t="s">
        <v>153</v>
      </c>
      <c r="E392" s="220" t="s">
        <v>624</v>
      </c>
      <c r="F392" s="221" t="s">
        <v>625</v>
      </c>
      <c r="G392" s="222" t="s">
        <v>165</v>
      </c>
      <c r="H392" s="223">
        <v>0.27200000000000002</v>
      </c>
      <c r="I392" s="224"/>
      <c r="J392" s="225">
        <f>ROUND(I392*H392,2)</f>
        <v>0</v>
      </c>
      <c r="K392" s="221" t="s">
        <v>1</v>
      </c>
      <c r="L392" s="45"/>
      <c r="M392" s="226" t="s">
        <v>1</v>
      </c>
      <c r="N392" s="227" t="s">
        <v>41</v>
      </c>
      <c r="O392" s="92"/>
      <c r="P392" s="228">
        <f>O392*H392</f>
        <v>0</v>
      </c>
      <c r="Q392" s="228">
        <v>1.05291</v>
      </c>
      <c r="R392" s="228">
        <f>Q392*H392</f>
        <v>0.28639152000000001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157</v>
      </c>
      <c r="AT392" s="230" t="s">
        <v>153</v>
      </c>
      <c r="AU392" s="230" t="s">
        <v>86</v>
      </c>
      <c r="AY392" s="18" t="s">
        <v>150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84</v>
      </c>
      <c r="BK392" s="231">
        <f>ROUND(I392*H392,2)</f>
        <v>0</v>
      </c>
      <c r="BL392" s="18" t="s">
        <v>157</v>
      </c>
      <c r="BM392" s="230" t="s">
        <v>626</v>
      </c>
    </row>
    <row r="393" s="13" customFormat="1">
      <c r="A393" s="13"/>
      <c r="B393" s="232"/>
      <c r="C393" s="233"/>
      <c r="D393" s="234" t="s">
        <v>159</v>
      </c>
      <c r="E393" s="235" t="s">
        <v>1</v>
      </c>
      <c r="F393" s="236" t="s">
        <v>627</v>
      </c>
      <c r="G393" s="233"/>
      <c r="H393" s="237">
        <v>0.14699999999999999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159</v>
      </c>
      <c r="AU393" s="243" t="s">
        <v>86</v>
      </c>
      <c r="AV393" s="13" t="s">
        <v>86</v>
      </c>
      <c r="AW393" s="13" t="s">
        <v>32</v>
      </c>
      <c r="AX393" s="13" t="s">
        <v>76</v>
      </c>
      <c r="AY393" s="243" t="s">
        <v>150</v>
      </c>
    </row>
    <row r="394" s="13" customFormat="1">
      <c r="A394" s="13"/>
      <c r="B394" s="232"/>
      <c r="C394" s="233"/>
      <c r="D394" s="234" t="s">
        <v>159</v>
      </c>
      <c r="E394" s="235" t="s">
        <v>1</v>
      </c>
      <c r="F394" s="236" t="s">
        <v>628</v>
      </c>
      <c r="G394" s="233"/>
      <c r="H394" s="237">
        <v>0.125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159</v>
      </c>
      <c r="AU394" s="243" t="s">
        <v>86</v>
      </c>
      <c r="AV394" s="13" t="s">
        <v>86</v>
      </c>
      <c r="AW394" s="13" t="s">
        <v>32</v>
      </c>
      <c r="AX394" s="13" t="s">
        <v>76</v>
      </c>
      <c r="AY394" s="243" t="s">
        <v>150</v>
      </c>
    </row>
    <row r="395" s="14" customFormat="1">
      <c r="A395" s="14"/>
      <c r="B395" s="250"/>
      <c r="C395" s="251"/>
      <c r="D395" s="234" t="s">
        <v>159</v>
      </c>
      <c r="E395" s="252" t="s">
        <v>1</v>
      </c>
      <c r="F395" s="253" t="s">
        <v>254</v>
      </c>
      <c r="G395" s="251"/>
      <c r="H395" s="254">
        <v>0.27200000000000002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0" t="s">
        <v>159</v>
      </c>
      <c r="AU395" s="260" t="s">
        <v>86</v>
      </c>
      <c r="AV395" s="14" t="s">
        <v>157</v>
      </c>
      <c r="AW395" s="14" t="s">
        <v>32</v>
      </c>
      <c r="AX395" s="14" t="s">
        <v>84</v>
      </c>
      <c r="AY395" s="260" t="s">
        <v>150</v>
      </c>
    </row>
    <row r="396" s="2" customFormat="1" ht="24.15" customHeight="1">
      <c r="A396" s="39"/>
      <c r="B396" s="40"/>
      <c r="C396" s="219" t="s">
        <v>629</v>
      </c>
      <c r="D396" s="219" t="s">
        <v>153</v>
      </c>
      <c r="E396" s="220" t="s">
        <v>630</v>
      </c>
      <c r="F396" s="221" t="s">
        <v>631</v>
      </c>
      <c r="G396" s="222" t="s">
        <v>416</v>
      </c>
      <c r="H396" s="223">
        <v>1</v>
      </c>
      <c r="I396" s="224"/>
      <c r="J396" s="225">
        <f>ROUND(I396*H396,2)</f>
        <v>0</v>
      </c>
      <c r="K396" s="221" t="s">
        <v>1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0.048719999999999999</v>
      </c>
      <c r="R396" s="228">
        <f>Q396*H396</f>
        <v>0.048719999999999999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157</v>
      </c>
      <c r="AT396" s="230" t="s">
        <v>153</v>
      </c>
      <c r="AU396" s="230" t="s">
        <v>86</v>
      </c>
      <c r="AY396" s="18" t="s">
        <v>150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84</v>
      </c>
      <c r="BK396" s="231">
        <f>ROUND(I396*H396,2)</f>
        <v>0</v>
      </c>
      <c r="BL396" s="18" t="s">
        <v>157</v>
      </c>
      <c r="BM396" s="230" t="s">
        <v>632</v>
      </c>
    </row>
    <row r="397" s="2" customFormat="1" ht="24.15" customHeight="1">
      <c r="A397" s="39"/>
      <c r="B397" s="40"/>
      <c r="C397" s="271" t="s">
        <v>633</v>
      </c>
      <c r="D397" s="271" t="s">
        <v>335</v>
      </c>
      <c r="E397" s="272" t="s">
        <v>634</v>
      </c>
      <c r="F397" s="273" t="s">
        <v>635</v>
      </c>
      <c r="G397" s="274" t="s">
        <v>156</v>
      </c>
      <c r="H397" s="275">
        <v>0.28799999999999998</v>
      </c>
      <c r="I397" s="276"/>
      <c r="J397" s="277">
        <f>ROUND(I397*H397,2)</f>
        <v>0</v>
      </c>
      <c r="K397" s="273" t="s">
        <v>1</v>
      </c>
      <c r="L397" s="278"/>
      <c r="M397" s="279" t="s">
        <v>1</v>
      </c>
      <c r="N397" s="280" t="s">
        <v>41</v>
      </c>
      <c r="O397" s="92"/>
      <c r="P397" s="228">
        <f>O397*H397</f>
        <v>0</v>
      </c>
      <c r="Q397" s="228">
        <v>2.6000000000000001</v>
      </c>
      <c r="R397" s="228">
        <f>Q397*H397</f>
        <v>0.74880000000000002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304</v>
      </c>
      <c r="AT397" s="230" t="s">
        <v>335</v>
      </c>
      <c r="AU397" s="230" t="s">
        <v>86</v>
      </c>
      <c r="AY397" s="18" t="s">
        <v>150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84</v>
      </c>
      <c r="BK397" s="231">
        <f>ROUND(I397*H397,2)</f>
        <v>0</v>
      </c>
      <c r="BL397" s="18" t="s">
        <v>157</v>
      </c>
      <c r="BM397" s="230" t="s">
        <v>636</v>
      </c>
    </row>
    <row r="398" s="13" customFormat="1">
      <c r="A398" s="13"/>
      <c r="B398" s="232"/>
      <c r="C398" s="233"/>
      <c r="D398" s="234" t="s">
        <v>159</v>
      </c>
      <c r="E398" s="235" t="s">
        <v>1</v>
      </c>
      <c r="F398" s="236" t="s">
        <v>637</v>
      </c>
      <c r="G398" s="233"/>
      <c r="H398" s="237">
        <v>0.28799999999999998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159</v>
      </c>
      <c r="AU398" s="243" t="s">
        <v>86</v>
      </c>
      <c r="AV398" s="13" t="s">
        <v>86</v>
      </c>
      <c r="AW398" s="13" t="s">
        <v>32</v>
      </c>
      <c r="AX398" s="13" t="s">
        <v>84</v>
      </c>
      <c r="AY398" s="243" t="s">
        <v>150</v>
      </c>
    </row>
    <row r="399" s="2" customFormat="1" ht="24.15" customHeight="1">
      <c r="A399" s="39"/>
      <c r="B399" s="40"/>
      <c r="C399" s="219" t="s">
        <v>638</v>
      </c>
      <c r="D399" s="219" t="s">
        <v>153</v>
      </c>
      <c r="E399" s="220" t="s">
        <v>639</v>
      </c>
      <c r="F399" s="221" t="s">
        <v>640</v>
      </c>
      <c r="G399" s="222" t="s">
        <v>416</v>
      </c>
      <c r="H399" s="223">
        <v>2</v>
      </c>
      <c r="I399" s="224"/>
      <c r="J399" s="225">
        <f>ROUND(I399*H399,2)</f>
        <v>0</v>
      </c>
      <c r="K399" s="221" t="s">
        <v>1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0.033390000000000003</v>
      </c>
      <c r="R399" s="228">
        <f>Q399*H399</f>
        <v>0.066780000000000006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157</v>
      </c>
      <c r="AT399" s="230" t="s">
        <v>153</v>
      </c>
      <c r="AU399" s="230" t="s">
        <v>86</v>
      </c>
      <c r="AY399" s="18" t="s">
        <v>150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157</v>
      </c>
      <c r="BM399" s="230" t="s">
        <v>641</v>
      </c>
    </row>
    <row r="400" s="13" customFormat="1">
      <c r="A400" s="13"/>
      <c r="B400" s="232"/>
      <c r="C400" s="233"/>
      <c r="D400" s="234" t="s">
        <v>159</v>
      </c>
      <c r="E400" s="235" t="s">
        <v>1</v>
      </c>
      <c r="F400" s="236" t="s">
        <v>86</v>
      </c>
      <c r="G400" s="233"/>
      <c r="H400" s="237">
        <v>2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159</v>
      </c>
      <c r="AU400" s="243" t="s">
        <v>86</v>
      </c>
      <c r="AV400" s="13" t="s">
        <v>86</v>
      </c>
      <c r="AW400" s="13" t="s">
        <v>32</v>
      </c>
      <c r="AX400" s="13" t="s">
        <v>84</v>
      </c>
      <c r="AY400" s="243" t="s">
        <v>150</v>
      </c>
    </row>
    <row r="401" s="2" customFormat="1" ht="24.15" customHeight="1">
      <c r="A401" s="39"/>
      <c r="B401" s="40"/>
      <c r="C401" s="271" t="s">
        <v>642</v>
      </c>
      <c r="D401" s="271" t="s">
        <v>335</v>
      </c>
      <c r="E401" s="272" t="s">
        <v>643</v>
      </c>
      <c r="F401" s="273" t="s">
        <v>644</v>
      </c>
      <c r="G401" s="274" t="s">
        <v>156</v>
      </c>
      <c r="H401" s="275">
        <v>1.1000000000000001</v>
      </c>
      <c r="I401" s="276"/>
      <c r="J401" s="277">
        <f>ROUND(I401*H401,2)</f>
        <v>0</v>
      </c>
      <c r="K401" s="273" t="s">
        <v>1</v>
      </c>
      <c r="L401" s="278"/>
      <c r="M401" s="279" t="s">
        <v>1</v>
      </c>
      <c r="N401" s="280" t="s">
        <v>41</v>
      </c>
      <c r="O401" s="92"/>
      <c r="P401" s="228">
        <f>O401*H401</f>
        <v>0</v>
      </c>
      <c r="Q401" s="228">
        <v>2.5699999999999998</v>
      </c>
      <c r="R401" s="228">
        <f>Q401*H401</f>
        <v>2.827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304</v>
      </c>
      <c r="AT401" s="230" t="s">
        <v>335</v>
      </c>
      <c r="AU401" s="230" t="s">
        <v>86</v>
      </c>
      <c r="AY401" s="18" t="s">
        <v>150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157</v>
      </c>
      <c r="BM401" s="230" t="s">
        <v>645</v>
      </c>
    </row>
    <row r="402" s="13" customFormat="1">
      <c r="A402" s="13"/>
      <c r="B402" s="232"/>
      <c r="C402" s="233"/>
      <c r="D402" s="234" t="s">
        <v>159</v>
      </c>
      <c r="E402" s="235" t="s">
        <v>1</v>
      </c>
      <c r="F402" s="236" t="s">
        <v>646</v>
      </c>
      <c r="G402" s="233"/>
      <c r="H402" s="237">
        <v>1.1000000000000001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159</v>
      </c>
      <c r="AU402" s="243" t="s">
        <v>86</v>
      </c>
      <c r="AV402" s="13" t="s">
        <v>86</v>
      </c>
      <c r="AW402" s="13" t="s">
        <v>32</v>
      </c>
      <c r="AX402" s="13" t="s">
        <v>84</v>
      </c>
      <c r="AY402" s="243" t="s">
        <v>150</v>
      </c>
    </row>
    <row r="403" s="12" customFormat="1" ht="22.8" customHeight="1">
      <c r="A403" s="12"/>
      <c r="B403" s="203"/>
      <c r="C403" s="204"/>
      <c r="D403" s="205" t="s">
        <v>75</v>
      </c>
      <c r="E403" s="217" t="s">
        <v>291</v>
      </c>
      <c r="F403" s="217" t="s">
        <v>647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SUM(P404:P584)</f>
        <v>0</v>
      </c>
      <c r="Q403" s="211"/>
      <c r="R403" s="212">
        <f>SUM(R404:R584)</f>
        <v>67.279387760000006</v>
      </c>
      <c r="S403" s="211"/>
      <c r="T403" s="213">
        <f>SUM(T404:T584)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84</v>
      </c>
      <c r="AT403" s="215" t="s">
        <v>75</v>
      </c>
      <c r="AU403" s="215" t="s">
        <v>84</v>
      </c>
      <c r="AY403" s="214" t="s">
        <v>150</v>
      </c>
      <c r="BK403" s="216">
        <f>SUM(BK404:BK584)</f>
        <v>0</v>
      </c>
    </row>
    <row r="404" s="2" customFormat="1" ht="24.15" customHeight="1">
      <c r="A404" s="39"/>
      <c r="B404" s="40"/>
      <c r="C404" s="219" t="s">
        <v>648</v>
      </c>
      <c r="D404" s="219" t="s">
        <v>153</v>
      </c>
      <c r="E404" s="220" t="s">
        <v>649</v>
      </c>
      <c r="F404" s="221" t="s">
        <v>650</v>
      </c>
      <c r="G404" s="222" t="s">
        <v>243</v>
      </c>
      <c r="H404" s="223">
        <v>261.618</v>
      </c>
      <c r="I404" s="224"/>
      <c r="J404" s="225">
        <f>ROUND(I404*H404,2)</f>
        <v>0</v>
      </c>
      <c r="K404" s="221" t="s">
        <v>1</v>
      </c>
      <c r="L404" s="45"/>
      <c r="M404" s="226" t="s">
        <v>1</v>
      </c>
      <c r="N404" s="227" t="s">
        <v>41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157</v>
      </c>
      <c r="AT404" s="230" t="s">
        <v>153</v>
      </c>
      <c r="AU404" s="230" t="s">
        <v>86</v>
      </c>
      <c r="AY404" s="18" t="s">
        <v>150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84</v>
      </c>
      <c r="BK404" s="231">
        <f>ROUND(I404*H404,2)</f>
        <v>0</v>
      </c>
      <c r="BL404" s="18" t="s">
        <v>157</v>
      </c>
      <c r="BM404" s="230" t="s">
        <v>651</v>
      </c>
    </row>
    <row r="405" s="15" customFormat="1">
      <c r="A405" s="15"/>
      <c r="B405" s="261"/>
      <c r="C405" s="262"/>
      <c r="D405" s="234" t="s">
        <v>159</v>
      </c>
      <c r="E405" s="263" t="s">
        <v>1</v>
      </c>
      <c r="F405" s="264" t="s">
        <v>447</v>
      </c>
      <c r="G405" s="262"/>
      <c r="H405" s="263" t="s">
        <v>1</v>
      </c>
      <c r="I405" s="265"/>
      <c r="J405" s="262"/>
      <c r="K405" s="262"/>
      <c r="L405" s="266"/>
      <c r="M405" s="267"/>
      <c r="N405" s="268"/>
      <c r="O405" s="268"/>
      <c r="P405" s="268"/>
      <c r="Q405" s="268"/>
      <c r="R405" s="268"/>
      <c r="S405" s="268"/>
      <c r="T405" s="26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0" t="s">
        <v>159</v>
      </c>
      <c r="AU405" s="270" t="s">
        <v>86</v>
      </c>
      <c r="AV405" s="15" t="s">
        <v>84</v>
      </c>
      <c r="AW405" s="15" t="s">
        <v>32</v>
      </c>
      <c r="AX405" s="15" t="s">
        <v>76</v>
      </c>
      <c r="AY405" s="270" t="s">
        <v>150</v>
      </c>
    </row>
    <row r="406" s="13" customFormat="1">
      <c r="A406" s="13"/>
      <c r="B406" s="232"/>
      <c r="C406" s="233"/>
      <c r="D406" s="234" t="s">
        <v>159</v>
      </c>
      <c r="E406" s="235" t="s">
        <v>1</v>
      </c>
      <c r="F406" s="236" t="s">
        <v>448</v>
      </c>
      <c r="G406" s="233"/>
      <c r="H406" s="237">
        <v>71.573999999999998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159</v>
      </c>
      <c r="AU406" s="243" t="s">
        <v>86</v>
      </c>
      <c r="AV406" s="13" t="s">
        <v>86</v>
      </c>
      <c r="AW406" s="13" t="s">
        <v>32</v>
      </c>
      <c r="AX406" s="13" t="s">
        <v>76</v>
      </c>
      <c r="AY406" s="243" t="s">
        <v>150</v>
      </c>
    </row>
    <row r="407" s="13" customFormat="1">
      <c r="A407" s="13"/>
      <c r="B407" s="232"/>
      <c r="C407" s="233"/>
      <c r="D407" s="234" t="s">
        <v>159</v>
      </c>
      <c r="E407" s="235" t="s">
        <v>1</v>
      </c>
      <c r="F407" s="236" t="s">
        <v>449</v>
      </c>
      <c r="G407" s="233"/>
      <c r="H407" s="237">
        <v>44.063000000000002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159</v>
      </c>
      <c r="AU407" s="243" t="s">
        <v>86</v>
      </c>
      <c r="AV407" s="13" t="s">
        <v>86</v>
      </c>
      <c r="AW407" s="13" t="s">
        <v>32</v>
      </c>
      <c r="AX407" s="13" t="s">
        <v>76</v>
      </c>
      <c r="AY407" s="243" t="s">
        <v>150</v>
      </c>
    </row>
    <row r="408" s="15" customFormat="1">
      <c r="A408" s="15"/>
      <c r="B408" s="261"/>
      <c r="C408" s="262"/>
      <c r="D408" s="234" t="s">
        <v>159</v>
      </c>
      <c r="E408" s="263" t="s">
        <v>1</v>
      </c>
      <c r="F408" s="264" t="s">
        <v>450</v>
      </c>
      <c r="G408" s="262"/>
      <c r="H408" s="263" t="s">
        <v>1</v>
      </c>
      <c r="I408" s="265"/>
      <c r="J408" s="262"/>
      <c r="K408" s="262"/>
      <c r="L408" s="266"/>
      <c r="M408" s="267"/>
      <c r="N408" s="268"/>
      <c r="O408" s="268"/>
      <c r="P408" s="268"/>
      <c r="Q408" s="268"/>
      <c r="R408" s="268"/>
      <c r="S408" s="268"/>
      <c r="T408" s="26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0" t="s">
        <v>159</v>
      </c>
      <c r="AU408" s="270" t="s">
        <v>86</v>
      </c>
      <c r="AV408" s="15" t="s">
        <v>84</v>
      </c>
      <c r="AW408" s="15" t="s">
        <v>32</v>
      </c>
      <c r="AX408" s="15" t="s">
        <v>76</v>
      </c>
      <c r="AY408" s="270" t="s">
        <v>150</v>
      </c>
    </row>
    <row r="409" s="13" customFormat="1">
      <c r="A409" s="13"/>
      <c r="B409" s="232"/>
      <c r="C409" s="233"/>
      <c r="D409" s="234" t="s">
        <v>159</v>
      </c>
      <c r="E409" s="235" t="s">
        <v>1</v>
      </c>
      <c r="F409" s="236" t="s">
        <v>451</v>
      </c>
      <c r="G409" s="233"/>
      <c r="H409" s="237">
        <v>76.439999999999998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159</v>
      </c>
      <c r="AU409" s="243" t="s">
        <v>86</v>
      </c>
      <c r="AV409" s="13" t="s">
        <v>86</v>
      </c>
      <c r="AW409" s="13" t="s">
        <v>32</v>
      </c>
      <c r="AX409" s="13" t="s">
        <v>76</v>
      </c>
      <c r="AY409" s="243" t="s">
        <v>150</v>
      </c>
    </row>
    <row r="410" s="13" customFormat="1">
      <c r="A410" s="13"/>
      <c r="B410" s="232"/>
      <c r="C410" s="233"/>
      <c r="D410" s="234" t="s">
        <v>159</v>
      </c>
      <c r="E410" s="235" t="s">
        <v>1</v>
      </c>
      <c r="F410" s="236" t="s">
        <v>452</v>
      </c>
      <c r="G410" s="233"/>
      <c r="H410" s="237">
        <v>27.125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159</v>
      </c>
      <c r="AU410" s="243" t="s">
        <v>86</v>
      </c>
      <c r="AV410" s="13" t="s">
        <v>86</v>
      </c>
      <c r="AW410" s="13" t="s">
        <v>32</v>
      </c>
      <c r="AX410" s="13" t="s">
        <v>76</v>
      </c>
      <c r="AY410" s="243" t="s">
        <v>150</v>
      </c>
    </row>
    <row r="411" s="13" customFormat="1">
      <c r="A411" s="13"/>
      <c r="B411" s="232"/>
      <c r="C411" s="233"/>
      <c r="D411" s="234" t="s">
        <v>159</v>
      </c>
      <c r="E411" s="235" t="s">
        <v>1</v>
      </c>
      <c r="F411" s="236" t="s">
        <v>453</v>
      </c>
      <c r="G411" s="233"/>
      <c r="H411" s="237">
        <v>23.75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159</v>
      </c>
      <c r="AU411" s="243" t="s">
        <v>86</v>
      </c>
      <c r="AV411" s="13" t="s">
        <v>86</v>
      </c>
      <c r="AW411" s="13" t="s">
        <v>32</v>
      </c>
      <c r="AX411" s="13" t="s">
        <v>76</v>
      </c>
      <c r="AY411" s="243" t="s">
        <v>150</v>
      </c>
    </row>
    <row r="412" s="15" customFormat="1">
      <c r="A412" s="15"/>
      <c r="B412" s="261"/>
      <c r="C412" s="262"/>
      <c r="D412" s="234" t="s">
        <v>159</v>
      </c>
      <c r="E412" s="263" t="s">
        <v>1</v>
      </c>
      <c r="F412" s="264" t="s">
        <v>454</v>
      </c>
      <c r="G412" s="262"/>
      <c r="H412" s="263" t="s">
        <v>1</v>
      </c>
      <c r="I412" s="265"/>
      <c r="J412" s="262"/>
      <c r="K412" s="262"/>
      <c r="L412" s="266"/>
      <c r="M412" s="267"/>
      <c r="N412" s="268"/>
      <c r="O412" s="268"/>
      <c r="P412" s="268"/>
      <c r="Q412" s="268"/>
      <c r="R412" s="268"/>
      <c r="S412" s="268"/>
      <c r="T412" s="26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0" t="s">
        <v>159</v>
      </c>
      <c r="AU412" s="270" t="s">
        <v>86</v>
      </c>
      <c r="AV412" s="15" t="s">
        <v>84</v>
      </c>
      <c r="AW412" s="15" t="s">
        <v>32</v>
      </c>
      <c r="AX412" s="15" t="s">
        <v>76</v>
      </c>
      <c r="AY412" s="270" t="s">
        <v>150</v>
      </c>
    </row>
    <row r="413" s="13" customFormat="1">
      <c r="A413" s="13"/>
      <c r="B413" s="232"/>
      <c r="C413" s="233"/>
      <c r="D413" s="234" t="s">
        <v>159</v>
      </c>
      <c r="E413" s="235" t="s">
        <v>1</v>
      </c>
      <c r="F413" s="236" t="s">
        <v>455</v>
      </c>
      <c r="G413" s="233"/>
      <c r="H413" s="237">
        <v>22.138000000000002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159</v>
      </c>
      <c r="AU413" s="243" t="s">
        <v>86</v>
      </c>
      <c r="AV413" s="13" t="s">
        <v>86</v>
      </c>
      <c r="AW413" s="13" t="s">
        <v>32</v>
      </c>
      <c r="AX413" s="13" t="s">
        <v>76</v>
      </c>
      <c r="AY413" s="243" t="s">
        <v>150</v>
      </c>
    </row>
    <row r="414" s="13" customFormat="1">
      <c r="A414" s="13"/>
      <c r="B414" s="232"/>
      <c r="C414" s="233"/>
      <c r="D414" s="234" t="s">
        <v>159</v>
      </c>
      <c r="E414" s="235" t="s">
        <v>1</v>
      </c>
      <c r="F414" s="236" t="s">
        <v>456</v>
      </c>
      <c r="G414" s="233"/>
      <c r="H414" s="237">
        <v>16.039999999999999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159</v>
      </c>
      <c r="AU414" s="243" t="s">
        <v>86</v>
      </c>
      <c r="AV414" s="13" t="s">
        <v>86</v>
      </c>
      <c r="AW414" s="13" t="s">
        <v>32</v>
      </c>
      <c r="AX414" s="13" t="s">
        <v>76</v>
      </c>
      <c r="AY414" s="243" t="s">
        <v>150</v>
      </c>
    </row>
    <row r="415" s="15" customFormat="1">
      <c r="A415" s="15"/>
      <c r="B415" s="261"/>
      <c r="C415" s="262"/>
      <c r="D415" s="234" t="s">
        <v>159</v>
      </c>
      <c r="E415" s="263" t="s">
        <v>1</v>
      </c>
      <c r="F415" s="264" t="s">
        <v>457</v>
      </c>
      <c r="G415" s="262"/>
      <c r="H415" s="263" t="s">
        <v>1</v>
      </c>
      <c r="I415" s="265"/>
      <c r="J415" s="262"/>
      <c r="K415" s="262"/>
      <c r="L415" s="266"/>
      <c r="M415" s="267"/>
      <c r="N415" s="268"/>
      <c r="O415" s="268"/>
      <c r="P415" s="268"/>
      <c r="Q415" s="268"/>
      <c r="R415" s="268"/>
      <c r="S415" s="268"/>
      <c r="T415" s="26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0" t="s">
        <v>159</v>
      </c>
      <c r="AU415" s="270" t="s">
        <v>86</v>
      </c>
      <c r="AV415" s="15" t="s">
        <v>84</v>
      </c>
      <c r="AW415" s="15" t="s">
        <v>32</v>
      </c>
      <c r="AX415" s="15" t="s">
        <v>76</v>
      </c>
      <c r="AY415" s="270" t="s">
        <v>150</v>
      </c>
    </row>
    <row r="416" s="13" customFormat="1">
      <c r="A416" s="13"/>
      <c r="B416" s="232"/>
      <c r="C416" s="233"/>
      <c r="D416" s="234" t="s">
        <v>159</v>
      </c>
      <c r="E416" s="235" t="s">
        <v>1</v>
      </c>
      <c r="F416" s="236" t="s">
        <v>458</v>
      </c>
      <c r="G416" s="233"/>
      <c r="H416" s="237">
        <v>0.75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159</v>
      </c>
      <c r="AU416" s="243" t="s">
        <v>86</v>
      </c>
      <c r="AV416" s="13" t="s">
        <v>86</v>
      </c>
      <c r="AW416" s="13" t="s">
        <v>32</v>
      </c>
      <c r="AX416" s="13" t="s">
        <v>76</v>
      </c>
      <c r="AY416" s="243" t="s">
        <v>150</v>
      </c>
    </row>
    <row r="417" s="15" customFormat="1">
      <c r="A417" s="15"/>
      <c r="B417" s="261"/>
      <c r="C417" s="262"/>
      <c r="D417" s="234" t="s">
        <v>159</v>
      </c>
      <c r="E417" s="263" t="s">
        <v>1</v>
      </c>
      <c r="F417" s="264" t="s">
        <v>459</v>
      </c>
      <c r="G417" s="262"/>
      <c r="H417" s="263" t="s">
        <v>1</v>
      </c>
      <c r="I417" s="265"/>
      <c r="J417" s="262"/>
      <c r="K417" s="262"/>
      <c r="L417" s="266"/>
      <c r="M417" s="267"/>
      <c r="N417" s="268"/>
      <c r="O417" s="268"/>
      <c r="P417" s="268"/>
      <c r="Q417" s="268"/>
      <c r="R417" s="268"/>
      <c r="S417" s="268"/>
      <c r="T417" s="26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0" t="s">
        <v>159</v>
      </c>
      <c r="AU417" s="270" t="s">
        <v>86</v>
      </c>
      <c r="AV417" s="15" t="s">
        <v>84</v>
      </c>
      <c r="AW417" s="15" t="s">
        <v>32</v>
      </c>
      <c r="AX417" s="15" t="s">
        <v>76</v>
      </c>
      <c r="AY417" s="270" t="s">
        <v>150</v>
      </c>
    </row>
    <row r="418" s="13" customFormat="1">
      <c r="A418" s="13"/>
      <c r="B418" s="232"/>
      <c r="C418" s="233"/>
      <c r="D418" s="234" t="s">
        <v>159</v>
      </c>
      <c r="E418" s="235" t="s">
        <v>1</v>
      </c>
      <c r="F418" s="236" t="s">
        <v>460</v>
      </c>
      <c r="G418" s="233"/>
      <c r="H418" s="237">
        <v>0.875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159</v>
      </c>
      <c r="AU418" s="243" t="s">
        <v>86</v>
      </c>
      <c r="AV418" s="13" t="s">
        <v>86</v>
      </c>
      <c r="AW418" s="13" t="s">
        <v>32</v>
      </c>
      <c r="AX418" s="13" t="s">
        <v>76</v>
      </c>
      <c r="AY418" s="243" t="s">
        <v>150</v>
      </c>
    </row>
    <row r="419" s="15" customFormat="1">
      <c r="A419" s="15"/>
      <c r="B419" s="261"/>
      <c r="C419" s="262"/>
      <c r="D419" s="234" t="s">
        <v>159</v>
      </c>
      <c r="E419" s="263" t="s">
        <v>1</v>
      </c>
      <c r="F419" s="264" t="s">
        <v>461</v>
      </c>
      <c r="G419" s="262"/>
      <c r="H419" s="263" t="s">
        <v>1</v>
      </c>
      <c r="I419" s="265"/>
      <c r="J419" s="262"/>
      <c r="K419" s="262"/>
      <c r="L419" s="266"/>
      <c r="M419" s="267"/>
      <c r="N419" s="268"/>
      <c r="O419" s="268"/>
      <c r="P419" s="268"/>
      <c r="Q419" s="268"/>
      <c r="R419" s="268"/>
      <c r="S419" s="268"/>
      <c r="T419" s="26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0" t="s">
        <v>159</v>
      </c>
      <c r="AU419" s="270" t="s">
        <v>86</v>
      </c>
      <c r="AV419" s="15" t="s">
        <v>84</v>
      </c>
      <c r="AW419" s="15" t="s">
        <v>32</v>
      </c>
      <c r="AX419" s="15" t="s">
        <v>76</v>
      </c>
      <c r="AY419" s="270" t="s">
        <v>150</v>
      </c>
    </row>
    <row r="420" s="13" customFormat="1">
      <c r="A420" s="13"/>
      <c r="B420" s="232"/>
      <c r="C420" s="233"/>
      <c r="D420" s="234" t="s">
        <v>159</v>
      </c>
      <c r="E420" s="235" t="s">
        <v>1</v>
      </c>
      <c r="F420" s="236" t="s">
        <v>462</v>
      </c>
      <c r="G420" s="233"/>
      <c r="H420" s="237">
        <v>19.875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159</v>
      </c>
      <c r="AU420" s="243" t="s">
        <v>86</v>
      </c>
      <c r="AV420" s="13" t="s">
        <v>86</v>
      </c>
      <c r="AW420" s="13" t="s">
        <v>32</v>
      </c>
      <c r="AX420" s="13" t="s">
        <v>76</v>
      </c>
      <c r="AY420" s="243" t="s">
        <v>150</v>
      </c>
    </row>
    <row r="421" s="13" customFormat="1">
      <c r="A421" s="13"/>
      <c r="B421" s="232"/>
      <c r="C421" s="233"/>
      <c r="D421" s="234" t="s">
        <v>159</v>
      </c>
      <c r="E421" s="235" t="s">
        <v>1</v>
      </c>
      <c r="F421" s="236" t="s">
        <v>463</v>
      </c>
      <c r="G421" s="233"/>
      <c r="H421" s="237">
        <v>4.4000000000000004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159</v>
      </c>
      <c r="AU421" s="243" t="s">
        <v>86</v>
      </c>
      <c r="AV421" s="13" t="s">
        <v>86</v>
      </c>
      <c r="AW421" s="13" t="s">
        <v>32</v>
      </c>
      <c r="AX421" s="13" t="s">
        <v>76</v>
      </c>
      <c r="AY421" s="243" t="s">
        <v>150</v>
      </c>
    </row>
    <row r="422" s="13" customFormat="1">
      <c r="A422" s="13"/>
      <c r="B422" s="232"/>
      <c r="C422" s="233"/>
      <c r="D422" s="234" t="s">
        <v>159</v>
      </c>
      <c r="E422" s="235" t="s">
        <v>1</v>
      </c>
      <c r="F422" s="236" t="s">
        <v>464</v>
      </c>
      <c r="G422" s="233"/>
      <c r="H422" s="237">
        <v>2.4380000000000002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159</v>
      </c>
      <c r="AU422" s="243" t="s">
        <v>86</v>
      </c>
      <c r="AV422" s="13" t="s">
        <v>86</v>
      </c>
      <c r="AW422" s="13" t="s">
        <v>32</v>
      </c>
      <c r="AX422" s="13" t="s">
        <v>76</v>
      </c>
      <c r="AY422" s="243" t="s">
        <v>150</v>
      </c>
    </row>
    <row r="423" s="15" customFormat="1">
      <c r="A423" s="15"/>
      <c r="B423" s="261"/>
      <c r="C423" s="262"/>
      <c r="D423" s="234" t="s">
        <v>159</v>
      </c>
      <c r="E423" s="263" t="s">
        <v>1</v>
      </c>
      <c r="F423" s="264" t="s">
        <v>465</v>
      </c>
      <c r="G423" s="262"/>
      <c r="H423" s="263" t="s">
        <v>1</v>
      </c>
      <c r="I423" s="265"/>
      <c r="J423" s="262"/>
      <c r="K423" s="262"/>
      <c r="L423" s="266"/>
      <c r="M423" s="267"/>
      <c r="N423" s="268"/>
      <c r="O423" s="268"/>
      <c r="P423" s="268"/>
      <c r="Q423" s="268"/>
      <c r="R423" s="268"/>
      <c r="S423" s="268"/>
      <c r="T423" s="269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0" t="s">
        <v>159</v>
      </c>
      <c r="AU423" s="270" t="s">
        <v>86</v>
      </c>
      <c r="AV423" s="15" t="s">
        <v>84</v>
      </c>
      <c r="AW423" s="15" t="s">
        <v>32</v>
      </c>
      <c r="AX423" s="15" t="s">
        <v>76</v>
      </c>
      <c r="AY423" s="270" t="s">
        <v>150</v>
      </c>
    </row>
    <row r="424" s="13" customFormat="1">
      <c r="A424" s="13"/>
      <c r="B424" s="232"/>
      <c r="C424" s="233"/>
      <c r="D424" s="234" t="s">
        <v>159</v>
      </c>
      <c r="E424" s="235" t="s">
        <v>1</v>
      </c>
      <c r="F424" s="236" t="s">
        <v>466</v>
      </c>
      <c r="G424" s="233"/>
      <c r="H424" s="237">
        <v>-47.850000000000001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159</v>
      </c>
      <c r="AU424" s="243" t="s">
        <v>86</v>
      </c>
      <c r="AV424" s="13" t="s">
        <v>86</v>
      </c>
      <c r="AW424" s="13" t="s">
        <v>32</v>
      </c>
      <c r="AX424" s="13" t="s">
        <v>76</v>
      </c>
      <c r="AY424" s="243" t="s">
        <v>150</v>
      </c>
    </row>
    <row r="425" s="16" customFormat="1">
      <c r="A425" s="16"/>
      <c r="B425" s="281"/>
      <c r="C425" s="282"/>
      <c r="D425" s="234" t="s">
        <v>159</v>
      </c>
      <c r="E425" s="283" t="s">
        <v>211</v>
      </c>
      <c r="F425" s="284" t="s">
        <v>401</v>
      </c>
      <c r="G425" s="282"/>
      <c r="H425" s="285">
        <v>261.61799999999994</v>
      </c>
      <c r="I425" s="286"/>
      <c r="J425" s="282"/>
      <c r="K425" s="282"/>
      <c r="L425" s="287"/>
      <c r="M425" s="288"/>
      <c r="N425" s="289"/>
      <c r="O425" s="289"/>
      <c r="P425" s="289"/>
      <c r="Q425" s="289"/>
      <c r="R425" s="289"/>
      <c r="S425" s="289"/>
      <c r="T425" s="290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91" t="s">
        <v>159</v>
      </c>
      <c r="AU425" s="291" t="s">
        <v>86</v>
      </c>
      <c r="AV425" s="16" t="s">
        <v>167</v>
      </c>
      <c r="AW425" s="16" t="s">
        <v>32</v>
      </c>
      <c r="AX425" s="16" t="s">
        <v>76</v>
      </c>
      <c r="AY425" s="291" t="s">
        <v>150</v>
      </c>
    </row>
    <row r="426" s="14" customFormat="1">
      <c r="A426" s="14"/>
      <c r="B426" s="250"/>
      <c r="C426" s="251"/>
      <c r="D426" s="234" t="s">
        <v>159</v>
      </c>
      <c r="E426" s="252" t="s">
        <v>1</v>
      </c>
      <c r="F426" s="253" t="s">
        <v>254</v>
      </c>
      <c r="G426" s="251"/>
      <c r="H426" s="254">
        <v>261.61799999999994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159</v>
      </c>
      <c r="AU426" s="260" t="s">
        <v>86</v>
      </c>
      <c r="AV426" s="14" t="s">
        <v>157</v>
      </c>
      <c r="AW426" s="14" t="s">
        <v>32</v>
      </c>
      <c r="AX426" s="14" t="s">
        <v>84</v>
      </c>
      <c r="AY426" s="260" t="s">
        <v>150</v>
      </c>
    </row>
    <row r="427" s="2" customFormat="1" ht="24.15" customHeight="1">
      <c r="A427" s="39"/>
      <c r="B427" s="40"/>
      <c r="C427" s="219" t="s">
        <v>652</v>
      </c>
      <c r="D427" s="219" t="s">
        <v>153</v>
      </c>
      <c r="E427" s="220" t="s">
        <v>653</v>
      </c>
      <c r="F427" s="221" t="s">
        <v>654</v>
      </c>
      <c r="G427" s="222" t="s">
        <v>243</v>
      </c>
      <c r="H427" s="223">
        <v>261.618</v>
      </c>
      <c r="I427" s="224"/>
      <c r="J427" s="225">
        <f>ROUND(I427*H427,2)</f>
        <v>0</v>
      </c>
      <c r="K427" s="221" t="s">
        <v>1</v>
      </c>
      <c r="L427" s="45"/>
      <c r="M427" s="226" t="s">
        <v>1</v>
      </c>
      <c r="N427" s="227" t="s">
        <v>41</v>
      </c>
      <c r="O427" s="92"/>
      <c r="P427" s="228">
        <f>O427*H427</f>
        <v>0</v>
      </c>
      <c r="Q427" s="228">
        <v>0.0063</v>
      </c>
      <c r="R427" s="228">
        <f>Q427*H427</f>
        <v>1.6481934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157</v>
      </c>
      <c r="AT427" s="230" t="s">
        <v>153</v>
      </c>
      <c r="AU427" s="230" t="s">
        <v>86</v>
      </c>
      <c r="AY427" s="18" t="s">
        <v>150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157</v>
      </c>
      <c r="BM427" s="230" t="s">
        <v>655</v>
      </c>
    </row>
    <row r="428" s="13" customFormat="1">
      <c r="A428" s="13"/>
      <c r="B428" s="232"/>
      <c r="C428" s="233"/>
      <c r="D428" s="234" t="s">
        <v>159</v>
      </c>
      <c r="E428" s="235" t="s">
        <v>1</v>
      </c>
      <c r="F428" s="236" t="s">
        <v>211</v>
      </c>
      <c r="G428" s="233"/>
      <c r="H428" s="237">
        <v>261.618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159</v>
      </c>
      <c r="AU428" s="243" t="s">
        <v>86</v>
      </c>
      <c r="AV428" s="13" t="s">
        <v>86</v>
      </c>
      <c r="AW428" s="13" t="s">
        <v>32</v>
      </c>
      <c r="AX428" s="13" t="s">
        <v>84</v>
      </c>
      <c r="AY428" s="243" t="s">
        <v>150</v>
      </c>
    </row>
    <row r="429" s="2" customFormat="1" ht="24.15" customHeight="1">
      <c r="A429" s="39"/>
      <c r="B429" s="40"/>
      <c r="C429" s="219" t="s">
        <v>656</v>
      </c>
      <c r="D429" s="219" t="s">
        <v>153</v>
      </c>
      <c r="E429" s="220" t="s">
        <v>657</v>
      </c>
      <c r="F429" s="221" t="s">
        <v>658</v>
      </c>
      <c r="G429" s="222" t="s">
        <v>243</v>
      </c>
      <c r="H429" s="223">
        <v>584.79300000000001</v>
      </c>
      <c r="I429" s="224"/>
      <c r="J429" s="225">
        <f>ROUND(I429*H429,2)</f>
        <v>0</v>
      </c>
      <c r="K429" s="221" t="s">
        <v>1</v>
      </c>
      <c r="L429" s="45"/>
      <c r="M429" s="226" t="s">
        <v>1</v>
      </c>
      <c r="N429" s="227" t="s">
        <v>41</v>
      </c>
      <c r="O429" s="92"/>
      <c r="P429" s="228">
        <f>O429*H429</f>
        <v>0</v>
      </c>
      <c r="Q429" s="228">
        <v>0.0014</v>
      </c>
      <c r="R429" s="228">
        <f>Q429*H429</f>
        <v>0.81871020000000005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157</v>
      </c>
      <c r="AT429" s="230" t="s">
        <v>153</v>
      </c>
      <c r="AU429" s="230" t="s">
        <v>86</v>
      </c>
      <c r="AY429" s="18" t="s">
        <v>150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84</v>
      </c>
      <c r="BK429" s="231">
        <f>ROUND(I429*H429,2)</f>
        <v>0</v>
      </c>
      <c r="BL429" s="18" t="s">
        <v>157</v>
      </c>
      <c r="BM429" s="230" t="s">
        <v>659</v>
      </c>
    </row>
    <row r="430" s="13" customFormat="1">
      <c r="A430" s="13"/>
      <c r="B430" s="232"/>
      <c r="C430" s="233"/>
      <c r="D430" s="234" t="s">
        <v>159</v>
      </c>
      <c r="E430" s="235" t="s">
        <v>1</v>
      </c>
      <c r="F430" s="236" t="s">
        <v>660</v>
      </c>
      <c r="G430" s="233"/>
      <c r="H430" s="237">
        <v>584.79300000000001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159</v>
      </c>
      <c r="AU430" s="243" t="s">
        <v>86</v>
      </c>
      <c r="AV430" s="13" t="s">
        <v>86</v>
      </c>
      <c r="AW430" s="13" t="s">
        <v>32</v>
      </c>
      <c r="AX430" s="13" t="s">
        <v>84</v>
      </c>
      <c r="AY430" s="243" t="s">
        <v>150</v>
      </c>
    </row>
    <row r="431" s="2" customFormat="1" ht="21.75" customHeight="1">
      <c r="A431" s="39"/>
      <c r="B431" s="40"/>
      <c r="C431" s="219" t="s">
        <v>661</v>
      </c>
      <c r="D431" s="219" t="s">
        <v>153</v>
      </c>
      <c r="E431" s="220" t="s">
        <v>662</v>
      </c>
      <c r="F431" s="221" t="s">
        <v>663</v>
      </c>
      <c r="G431" s="222" t="s">
        <v>243</v>
      </c>
      <c r="H431" s="223">
        <v>323.17500000000001</v>
      </c>
      <c r="I431" s="224"/>
      <c r="J431" s="225">
        <f>ROUND(I431*H431,2)</f>
        <v>0</v>
      </c>
      <c r="K431" s="221" t="s">
        <v>1</v>
      </c>
      <c r="L431" s="45"/>
      <c r="M431" s="226" t="s">
        <v>1</v>
      </c>
      <c r="N431" s="227" t="s">
        <v>41</v>
      </c>
      <c r="O431" s="92"/>
      <c r="P431" s="228">
        <f>O431*H431</f>
        <v>0</v>
      </c>
      <c r="Q431" s="228">
        <v>0.0043800000000000002</v>
      </c>
      <c r="R431" s="228">
        <f>Q431*H431</f>
        <v>1.4155065000000002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157</v>
      </c>
      <c r="AT431" s="230" t="s">
        <v>153</v>
      </c>
      <c r="AU431" s="230" t="s">
        <v>86</v>
      </c>
      <c r="AY431" s="18" t="s">
        <v>150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84</v>
      </c>
      <c r="BK431" s="231">
        <f>ROUND(I431*H431,2)</f>
        <v>0</v>
      </c>
      <c r="BL431" s="18" t="s">
        <v>157</v>
      </c>
      <c r="BM431" s="230" t="s">
        <v>664</v>
      </c>
    </row>
    <row r="432" s="13" customFormat="1">
      <c r="A432" s="13"/>
      <c r="B432" s="232"/>
      <c r="C432" s="233"/>
      <c r="D432" s="234" t="s">
        <v>159</v>
      </c>
      <c r="E432" s="235" t="s">
        <v>1</v>
      </c>
      <c r="F432" s="236" t="s">
        <v>665</v>
      </c>
      <c r="G432" s="233"/>
      <c r="H432" s="237">
        <v>5.3940000000000001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159</v>
      </c>
      <c r="AU432" s="243" t="s">
        <v>86</v>
      </c>
      <c r="AV432" s="13" t="s">
        <v>86</v>
      </c>
      <c r="AW432" s="13" t="s">
        <v>32</v>
      </c>
      <c r="AX432" s="13" t="s">
        <v>76</v>
      </c>
      <c r="AY432" s="243" t="s">
        <v>150</v>
      </c>
    </row>
    <row r="433" s="13" customFormat="1">
      <c r="A433" s="13"/>
      <c r="B433" s="232"/>
      <c r="C433" s="233"/>
      <c r="D433" s="234" t="s">
        <v>159</v>
      </c>
      <c r="E433" s="235" t="s">
        <v>1</v>
      </c>
      <c r="F433" s="236" t="s">
        <v>666</v>
      </c>
      <c r="G433" s="233"/>
      <c r="H433" s="237">
        <v>16.116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159</v>
      </c>
      <c r="AU433" s="243" t="s">
        <v>86</v>
      </c>
      <c r="AV433" s="13" t="s">
        <v>86</v>
      </c>
      <c r="AW433" s="13" t="s">
        <v>32</v>
      </c>
      <c r="AX433" s="13" t="s">
        <v>76</v>
      </c>
      <c r="AY433" s="243" t="s">
        <v>150</v>
      </c>
    </row>
    <row r="434" s="13" customFormat="1">
      <c r="A434" s="13"/>
      <c r="B434" s="232"/>
      <c r="C434" s="233"/>
      <c r="D434" s="234" t="s">
        <v>159</v>
      </c>
      <c r="E434" s="235" t="s">
        <v>1</v>
      </c>
      <c r="F434" s="236" t="s">
        <v>667</v>
      </c>
      <c r="G434" s="233"/>
      <c r="H434" s="237">
        <v>10.93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159</v>
      </c>
      <c r="AU434" s="243" t="s">
        <v>86</v>
      </c>
      <c r="AV434" s="13" t="s">
        <v>86</v>
      </c>
      <c r="AW434" s="13" t="s">
        <v>32</v>
      </c>
      <c r="AX434" s="13" t="s">
        <v>76</v>
      </c>
      <c r="AY434" s="243" t="s">
        <v>150</v>
      </c>
    </row>
    <row r="435" s="13" customFormat="1">
      <c r="A435" s="13"/>
      <c r="B435" s="232"/>
      <c r="C435" s="233"/>
      <c r="D435" s="234" t="s">
        <v>159</v>
      </c>
      <c r="E435" s="235" t="s">
        <v>1</v>
      </c>
      <c r="F435" s="236" t="s">
        <v>668</v>
      </c>
      <c r="G435" s="233"/>
      <c r="H435" s="237">
        <v>36.847999999999999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159</v>
      </c>
      <c r="AU435" s="243" t="s">
        <v>86</v>
      </c>
      <c r="AV435" s="13" t="s">
        <v>86</v>
      </c>
      <c r="AW435" s="13" t="s">
        <v>32</v>
      </c>
      <c r="AX435" s="13" t="s">
        <v>76</v>
      </c>
      <c r="AY435" s="243" t="s">
        <v>150</v>
      </c>
    </row>
    <row r="436" s="13" customFormat="1">
      <c r="A436" s="13"/>
      <c r="B436" s="232"/>
      <c r="C436" s="233"/>
      <c r="D436" s="234" t="s">
        <v>159</v>
      </c>
      <c r="E436" s="235" t="s">
        <v>1</v>
      </c>
      <c r="F436" s="236" t="s">
        <v>669</v>
      </c>
      <c r="G436" s="233"/>
      <c r="H436" s="237">
        <v>15.802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159</v>
      </c>
      <c r="AU436" s="243" t="s">
        <v>86</v>
      </c>
      <c r="AV436" s="13" t="s">
        <v>86</v>
      </c>
      <c r="AW436" s="13" t="s">
        <v>32</v>
      </c>
      <c r="AX436" s="13" t="s">
        <v>76</v>
      </c>
      <c r="AY436" s="243" t="s">
        <v>150</v>
      </c>
    </row>
    <row r="437" s="13" customFormat="1">
      <c r="A437" s="13"/>
      <c r="B437" s="232"/>
      <c r="C437" s="233"/>
      <c r="D437" s="234" t="s">
        <v>159</v>
      </c>
      <c r="E437" s="235" t="s">
        <v>1</v>
      </c>
      <c r="F437" s="236" t="s">
        <v>670</v>
      </c>
      <c r="G437" s="233"/>
      <c r="H437" s="237">
        <v>15.802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159</v>
      </c>
      <c r="AU437" s="243" t="s">
        <v>86</v>
      </c>
      <c r="AV437" s="13" t="s">
        <v>86</v>
      </c>
      <c r="AW437" s="13" t="s">
        <v>32</v>
      </c>
      <c r="AX437" s="13" t="s">
        <v>76</v>
      </c>
      <c r="AY437" s="243" t="s">
        <v>150</v>
      </c>
    </row>
    <row r="438" s="13" customFormat="1">
      <c r="A438" s="13"/>
      <c r="B438" s="232"/>
      <c r="C438" s="233"/>
      <c r="D438" s="234" t="s">
        <v>159</v>
      </c>
      <c r="E438" s="235" t="s">
        <v>1</v>
      </c>
      <c r="F438" s="236" t="s">
        <v>545</v>
      </c>
      <c r="G438" s="233"/>
      <c r="H438" s="237">
        <v>4.4950000000000001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159</v>
      </c>
      <c r="AU438" s="243" t="s">
        <v>86</v>
      </c>
      <c r="AV438" s="13" t="s">
        <v>86</v>
      </c>
      <c r="AW438" s="13" t="s">
        <v>32</v>
      </c>
      <c r="AX438" s="13" t="s">
        <v>76</v>
      </c>
      <c r="AY438" s="243" t="s">
        <v>150</v>
      </c>
    </row>
    <row r="439" s="16" customFormat="1">
      <c r="A439" s="16"/>
      <c r="B439" s="281"/>
      <c r="C439" s="282"/>
      <c r="D439" s="234" t="s">
        <v>159</v>
      </c>
      <c r="E439" s="283" t="s">
        <v>1</v>
      </c>
      <c r="F439" s="284" t="s">
        <v>401</v>
      </c>
      <c r="G439" s="282"/>
      <c r="H439" s="285">
        <v>105.387</v>
      </c>
      <c r="I439" s="286"/>
      <c r="J439" s="282"/>
      <c r="K439" s="282"/>
      <c r="L439" s="287"/>
      <c r="M439" s="288"/>
      <c r="N439" s="289"/>
      <c r="O439" s="289"/>
      <c r="P439" s="289"/>
      <c r="Q439" s="289"/>
      <c r="R439" s="289"/>
      <c r="S439" s="289"/>
      <c r="T439" s="290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91" t="s">
        <v>159</v>
      </c>
      <c r="AU439" s="291" t="s">
        <v>86</v>
      </c>
      <c r="AV439" s="16" t="s">
        <v>167</v>
      </c>
      <c r="AW439" s="16" t="s">
        <v>32</v>
      </c>
      <c r="AX439" s="16" t="s">
        <v>76</v>
      </c>
      <c r="AY439" s="291" t="s">
        <v>150</v>
      </c>
    </row>
    <row r="440" s="13" customFormat="1">
      <c r="A440" s="13"/>
      <c r="B440" s="232"/>
      <c r="C440" s="233"/>
      <c r="D440" s="234" t="s">
        <v>159</v>
      </c>
      <c r="E440" s="235" t="s">
        <v>1</v>
      </c>
      <c r="F440" s="236" t="s">
        <v>671</v>
      </c>
      <c r="G440" s="233"/>
      <c r="H440" s="237">
        <v>197.78800000000001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159</v>
      </c>
      <c r="AU440" s="243" t="s">
        <v>86</v>
      </c>
      <c r="AV440" s="13" t="s">
        <v>86</v>
      </c>
      <c r="AW440" s="13" t="s">
        <v>32</v>
      </c>
      <c r="AX440" s="13" t="s">
        <v>76</v>
      </c>
      <c r="AY440" s="243" t="s">
        <v>150</v>
      </c>
    </row>
    <row r="441" s="16" customFormat="1">
      <c r="A441" s="16"/>
      <c r="B441" s="281"/>
      <c r="C441" s="282"/>
      <c r="D441" s="234" t="s">
        <v>159</v>
      </c>
      <c r="E441" s="283" t="s">
        <v>1</v>
      </c>
      <c r="F441" s="284" t="s">
        <v>401</v>
      </c>
      <c r="G441" s="282"/>
      <c r="H441" s="285">
        <v>197.78800000000001</v>
      </c>
      <c r="I441" s="286"/>
      <c r="J441" s="282"/>
      <c r="K441" s="282"/>
      <c r="L441" s="287"/>
      <c r="M441" s="288"/>
      <c r="N441" s="289"/>
      <c r="O441" s="289"/>
      <c r="P441" s="289"/>
      <c r="Q441" s="289"/>
      <c r="R441" s="289"/>
      <c r="S441" s="289"/>
      <c r="T441" s="290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91" t="s">
        <v>159</v>
      </c>
      <c r="AU441" s="291" t="s">
        <v>86</v>
      </c>
      <c r="AV441" s="16" t="s">
        <v>167</v>
      </c>
      <c r="AW441" s="16" t="s">
        <v>32</v>
      </c>
      <c r="AX441" s="16" t="s">
        <v>76</v>
      </c>
      <c r="AY441" s="291" t="s">
        <v>150</v>
      </c>
    </row>
    <row r="442" s="13" customFormat="1">
      <c r="A442" s="13"/>
      <c r="B442" s="232"/>
      <c r="C442" s="233"/>
      <c r="D442" s="234" t="s">
        <v>159</v>
      </c>
      <c r="E442" s="235" t="s">
        <v>1</v>
      </c>
      <c r="F442" s="236" t="s">
        <v>672</v>
      </c>
      <c r="G442" s="233"/>
      <c r="H442" s="237">
        <v>20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159</v>
      </c>
      <c r="AU442" s="243" t="s">
        <v>86</v>
      </c>
      <c r="AV442" s="13" t="s">
        <v>86</v>
      </c>
      <c r="AW442" s="13" t="s">
        <v>32</v>
      </c>
      <c r="AX442" s="13" t="s">
        <v>76</v>
      </c>
      <c r="AY442" s="243" t="s">
        <v>150</v>
      </c>
    </row>
    <row r="443" s="16" customFormat="1">
      <c r="A443" s="16"/>
      <c r="B443" s="281"/>
      <c r="C443" s="282"/>
      <c r="D443" s="234" t="s">
        <v>159</v>
      </c>
      <c r="E443" s="283" t="s">
        <v>1</v>
      </c>
      <c r="F443" s="284" t="s">
        <v>401</v>
      </c>
      <c r="G443" s="282"/>
      <c r="H443" s="285">
        <v>20</v>
      </c>
      <c r="I443" s="286"/>
      <c r="J443" s="282"/>
      <c r="K443" s="282"/>
      <c r="L443" s="287"/>
      <c r="M443" s="288"/>
      <c r="N443" s="289"/>
      <c r="O443" s="289"/>
      <c r="P443" s="289"/>
      <c r="Q443" s="289"/>
      <c r="R443" s="289"/>
      <c r="S443" s="289"/>
      <c r="T443" s="290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91" t="s">
        <v>159</v>
      </c>
      <c r="AU443" s="291" t="s">
        <v>86</v>
      </c>
      <c r="AV443" s="16" t="s">
        <v>167</v>
      </c>
      <c r="AW443" s="16" t="s">
        <v>32</v>
      </c>
      <c r="AX443" s="16" t="s">
        <v>76</v>
      </c>
      <c r="AY443" s="291" t="s">
        <v>150</v>
      </c>
    </row>
    <row r="444" s="14" customFormat="1">
      <c r="A444" s="14"/>
      <c r="B444" s="250"/>
      <c r="C444" s="251"/>
      <c r="D444" s="234" t="s">
        <v>159</v>
      </c>
      <c r="E444" s="252" t="s">
        <v>185</v>
      </c>
      <c r="F444" s="253" t="s">
        <v>254</v>
      </c>
      <c r="G444" s="251"/>
      <c r="H444" s="254">
        <v>323.17500000000001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0" t="s">
        <v>159</v>
      </c>
      <c r="AU444" s="260" t="s">
        <v>86</v>
      </c>
      <c r="AV444" s="14" t="s">
        <v>157</v>
      </c>
      <c r="AW444" s="14" t="s">
        <v>32</v>
      </c>
      <c r="AX444" s="14" t="s">
        <v>84</v>
      </c>
      <c r="AY444" s="260" t="s">
        <v>150</v>
      </c>
    </row>
    <row r="445" s="2" customFormat="1" ht="16.5" customHeight="1">
      <c r="A445" s="39"/>
      <c r="B445" s="40"/>
      <c r="C445" s="219" t="s">
        <v>673</v>
      </c>
      <c r="D445" s="219" t="s">
        <v>153</v>
      </c>
      <c r="E445" s="220" t="s">
        <v>674</v>
      </c>
      <c r="F445" s="221" t="s">
        <v>675</v>
      </c>
      <c r="G445" s="222" t="s">
        <v>243</v>
      </c>
      <c r="H445" s="223">
        <v>250.952</v>
      </c>
      <c r="I445" s="224"/>
      <c r="J445" s="225">
        <f>ROUND(I445*H445,2)</f>
        <v>0</v>
      </c>
      <c r="K445" s="221" t="s">
        <v>1</v>
      </c>
      <c r="L445" s="45"/>
      <c r="M445" s="226" t="s">
        <v>1</v>
      </c>
      <c r="N445" s="227" t="s">
        <v>41</v>
      </c>
      <c r="O445" s="92"/>
      <c r="P445" s="228">
        <f>O445*H445</f>
        <v>0</v>
      </c>
      <c r="Q445" s="228">
        <v>0.0040000000000000001</v>
      </c>
      <c r="R445" s="228">
        <f>Q445*H445</f>
        <v>1.003808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157</v>
      </c>
      <c r="AT445" s="230" t="s">
        <v>153</v>
      </c>
      <c r="AU445" s="230" t="s">
        <v>86</v>
      </c>
      <c r="AY445" s="18" t="s">
        <v>150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84</v>
      </c>
      <c r="BK445" s="231">
        <f>ROUND(I445*H445,2)</f>
        <v>0</v>
      </c>
      <c r="BL445" s="18" t="s">
        <v>157</v>
      </c>
      <c r="BM445" s="230" t="s">
        <v>676</v>
      </c>
    </row>
    <row r="446" s="13" customFormat="1">
      <c r="A446" s="13"/>
      <c r="B446" s="232"/>
      <c r="C446" s="233"/>
      <c r="D446" s="234" t="s">
        <v>159</v>
      </c>
      <c r="E446" s="235" t="s">
        <v>1</v>
      </c>
      <c r="F446" s="236" t="s">
        <v>677</v>
      </c>
      <c r="G446" s="233"/>
      <c r="H446" s="237">
        <v>250.952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159</v>
      </c>
      <c r="AU446" s="243" t="s">
        <v>86</v>
      </c>
      <c r="AV446" s="13" t="s">
        <v>86</v>
      </c>
      <c r="AW446" s="13" t="s">
        <v>32</v>
      </c>
      <c r="AX446" s="13" t="s">
        <v>84</v>
      </c>
      <c r="AY446" s="243" t="s">
        <v>150</v>
      </c>
    </row>
    <row r="447" s="2" customFormat="1" ht="21.75" customHeight="1">
      <c r="A447" s="39"/>
      <c r="B447" s="40"/>
      <c r="C447" s="219" t="s">
        <v>678</v>
      </c>
      <c r="D447" s="219" t="s">
        <v>153</v>
      </c>
      <c r="E447" s="220" t="s">
        <v>679</v>
      </c>
      <c r="F447" s="221" t="s">
        <v>680</v>
      </c>
      <c r="G447" s="222" t="s">
        <v>243</v>
      </c>
      <c r="H447" s="223">
        <v>36.624000000000002</v>
      </c>
      <c r="I447" s="224"/>
      <c r="J447" s="225">
        <f>ROUND(I447*H447,2)</f>
        <v>0</v>
      </c>
      <c r="K447" s="221" t="s">
        <v>1</v>
      </c>
      <c r="L447" s="45"/>
      <c r="M447" s="226" t="s">
        <v>1</v>
      </c>
      <c r="N447" s="227" t="s">
        <v>41</v>
      </c>
      <c r="O447" s="92"/>
      <c r="P447" s="228">
        <f>O447*H447</f>
        <v>0</v>
      </c>
      <c r="Q447" s="228">
        <v>0.0043800000000000002</v>
      </c>
      <c r="R447" s="228">
        <f>Q447*H447</f>
        <v>0.16041312000000002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157</v>
      </c>
      <c r="AT447" s="230" t="s">
        <v>153</v>
      </c>
      <c r="AU447" s="230" t="s">
        <v>86</v>
      </c>
      <c r="AY447" s="18" t="s">
        <v>150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84</v>
      </c>
      <c r="BK447" s="231">
        <f>ROUND(I447*H447,2)</f>
        <v>0</v>
      </c>
      <c r="BL447" s="18" t="s">
        <v>157</v>
      </c>
      <c r="BM447" s="230" t="s">
        <v>681</v>
      </c>
    </row>
    <row r="448" s="15" customFormat="1">
      <c r="A448" s="15"/>
      <c r="B448" s="261"/>
      <c r="C448" s="262"/>
      <c r="D448" s="234" t="s">
        <v>159</v>
      </c>
      <c r="E448" s="263" t="s">
        <v>1</v>
      </c>
      <c r="F448" s="264" t="s">
        <v>682</v>
      </c>
      <c r="G448" s="262"/>
      <c r="H448" s="263" t="s">
        <v>1</v>
      </c>
      <c r="I448" s="265"/>
      <c r="J448" s="262"/>
      <c r="K448" s="262"/>
      <c r="L448" s="266"/>
      <c r="M448" s="267"/>
      <c r="N448" s="268"/>
      <c r="O448" s="268"/>
      <c r="P448" s="268"/>
      <c r="Q448" s="268"/>
      <c r="R448" s="268"/>
      <c r="S448" s="268"/>
      <c r="T448" s="26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0" t="s">
        <v>159</v>
      </c>
      <c r="AU448" s="270" t="s">
        <v>86</v>
      </c>
      <c r="AV448" s="15" t="s">
        <v>84</v>
      </c>
      <c r="AW448" s="15" t="s">
        <v>32</v>
      </c>
      <c r="AX448" s="15" t="s">
        <v>76</v>
      </c>
      <c r="AY448" s="270" t="s">
        <v>150</v>
      </c>
    </row>
    <row r="449" s="15" customFormat="1">
      <c r="A449" s="15"/>
      <c r="B449" s="261"/>
      <c r="C449" s="262"/>
      <c r="D449" s="234" t="s">
        <v>159</v>
      </c>
      <c r="E449" s="263" t="s">
        <v>1</v>
      </c>
      <c r="F449" s="264" t="s">
        <v>683</v>
      </c>
      <c r="G449" s="262"/>
      <c r="H449" s="263" t="s">
        <v>1</v>
      </c>
      <c r="I449" s="265"/>
      <c r="J449" s="262"/>
      <c r="K449" s="262"/>
      <c r="L449" s="266"/>
      <c r="M449" s="267"/>
      <c r="N449" s="268"/>
      <c r="O449" s="268"/>
      <c r="P449" s="268"/>
      <c r="Q449" s="268"/>
      <c r="R449" s="268"/>
      <c r="S449" s="268"/>
      <c r="T449" s="269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0" t="s">
        <v>159</v>
      </c>
      <c r="AU449" s="270" t="s">
        <v>86</v>
      </c>
      <c r="AV449" s="15" t="s">
        <v>84</v>
      </c>
      <c r="AW449" s="15" t="s">
        <v>32</v>
      </c>
      <c r="AX449" s="15" t="s">
        <v>76</v>
      </c>
      <c r="AY449" s="270" t="s">
        <v>150</v>
      </c>
    </row>
    <row r="450" s="13" customFormat="1">
      <c r="A450" s="13"/>
      <c r="B450" s="232"/>
      <c r="C450" s="233"/>
      <c r="D450" s="234" t="s">
        <v>159</v>
      </c>
      <c r="E450" s="235" t="s">
        <v>1</v>
      </c>
      <c r="F450" s="236" t="s">
        <v>684</v>
      </c>
      <c r="G450" s="233"/>
      <c r="H450" s="237">
        <v>5.75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159</v>
      </c>
      <c r="AU450" s="243" t="s">
        <v>86</v>
      </c>
      <c r="AV450" s="13" t="s">
        <v>86</v>
      </c>
      <c r="AW450" s="13" t="s">
        <v>32</v>
      </c>
      <c r="AX450" s="13" t="s">
        <v>76</v>
      </c>
      <c r="AY450" s="243" t="s">
        <v>150</v>
      </c>
    </row>
    <row r="451" s="15" customFormat="1">
      <c r="A451" s="15"/>
      <c r="B451" s="261"/>
      <c r="C451" s="262"/>
      <c r="D451" s="234" t="s">
        <v>159</v>
      </c>
      <c r="E451" s="263" t="s">
        <v>1</v>
      </c>
      <c r="F451" s="264" t="s">
        <v>685</v>
      </c>
      <c r="G451" s="262"/>
      <c r="H451" s="263" t="s">
        <v>1</v>
      </c>
      <c r="I451" s="265"/>
      <c r="J451" s="262"/>
      <c r="K451" s="262"/>
      <c r="L451" s="266"/>
      <c r="M451" s="267"/>
      <c r="N451" s="268"/>
      <c r="O451" s="268"/>
      <c r="P451" s="268"/>
      <c r="Q451" s="268"/>
      <c r="R451" s="268"/>
      <c r="S451" s="268"/>
      <c r="T451" s="269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0" t="s">
        <v>159</v>
      </c>
      <c r="AU451" s="270" t="s">
        <v>86</v>
      </c>
      <c r="AV451" s="15" t="s">
        <v>84</v>
      </c>
      <c r="AW451" s="15" t="s">
        <v>32</v>
      </c>
      <c r="AX451" s="15" t="s">
        <v>76</v>
      </c>
      <c r="AY451" s="270" t="s">
        <v>150</v>
      </c>
    </row>
    <row r="452" s="13" customFormat="1">
      <c r="A452" s="13"/>
      <c r="B452" s="232"/>
      <c r="C452" s="233"/>
      <c r="D452" s="234" t="s">
        <v>159</v>
      </c>
      <c r="E452" s="235" t="s">
        <v>1</v>
      </c>
      <c r="F452" s="236" t="s">
        <v>686</v>
      </c>
      <c r="G452" s="233"/>
      <c r="H452" s="237">
        <v>8.2349999999999994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159</v>
      </c>
      <c r="AU452" s="243" t="s">
        <v>86</v>
      </c>
      <c r="AV452" s="13" t="s">
        <v>86</v>
      </c>
      <c r="AW452" s="13" t="s">
        <v>32</v>
      </c>
      <c r="AX452" s="13" t="s">
        <v>76</v>
      </c>
      <c r="AY452" s="243" t="s">
        <v>150</v>
      </c>
    </row>
    <row r="453" s="15" customFormat="1">
      <c r="A453" s="15"/>
      <c r="B453" s="261"/>
      <c r="C453" s="262"/>
      <c r="D453" s="234" t="s">
        <v>159</v>
      </c>
      <c r="E453" s="263" t="s">
        <v>1</v>
      </c>
      <c r="F453" s="264" t="s">
        <v>687</v>
      </c>
      <c r="G453" s="262"/>
      <c r="H453" s="263" t="s">
        <v>1</v>
      </c>
      <c r="I453" s="265"/>
      <c r="J453" s="262"/>
      <c r="K453" s="262"/>
      <c r="L453" s="266"/>
      <c r="M453" s="267"/>
      <c r="N453" s="268"/>
      <c r="O453" s="268"/>
      <c r="P453" s="268"/>
      <c r="Q453" s="268"/>
      <c r="R453" s="268"/>
      <c r="S453" s="268"/>
      <c r="T453" s="26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0" t="s">
        <v>159</v>
      </c>
      <c r="AU453" s="270" t="s">
        <v>86</v>
      </c>
      <c r="AV453" s="15" t="s">
        <v>84</v>
      </c>
      <c r="AW453" s="15" t="s">
        <v>32</v>
      </c>
      <c r="AX453" s="15" t="s">
        <v>76</v>
      </c>
      <c r="AY453" s="270" t="s">
        <v>150</v>
      </c>
    </row>
    <row r="454" s="13" customFormat="1">
      <c r="A454" s="13"/>
      <c r="B454" s="232"/>
      <c r="C454" s="233"/>
      <c r="D454" s="234" t="s">
        <v>159</v>
      </c>
      <c r="E454" s="235" t="s">
        <v>1</v>
      </c>
      <c r="F454" s="236" t="s">
        <v>688</v>
      </c>
      <c r="G454" s="233"/>
      <c r="H454" s="237">
        <v>2.3260000000000001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159</v>
      </c>
      <c r="AU454" s="243" t="s">
        <v>86</v>
      </c>
      <c r="AV454" s="13" t="s">
        <v>86</v>
      </c>
      <c r="AW454" s="13" t="s">
        <v>32</v>
      </c>
      <c r="AX454" s="13" t="s">
        <v>76</v>
      </c>
      <c r="AY454" s="243" t="s">
        <v>150</v>
      </c>
    </row>
    <row r="455" s="15" customFormat="1">
      <c r="A455" s="15"/>
      <c r="B455" s="261"/>
      <c r="C455" s="262"/>
      <c r="D455" s="234" t="s">
        <v>159</v>
      </c>
      <c r="E455" s="263" t="s">
        <v>1</v>
      </c>
      <c r="F455" s="264" t="s">
        <v>689</v>
      </c>
      <c r="G455" s="262"/>
      <c r="H455" s="263" t="s">
        <v>1</v>
      </c>
      <c r="I455" s="265"/>
      <c r="J455" s="262"/>
      <c r="K455" s="262"/>
      <c r="L455" s="266"/>
      <c r="M455" s="267"/>
      <c r="N455" s="268"/>
      <c r="O455" s="268"/>
      <c r="P455" s="268"/>
      <c r="Q455" s="268"/>
      <c r="R455" s="268"/>
      <c r="S455" s="268"/>
      <c r="T455" s="269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0" t="s">
        <v>159</v>
      </c>
      <c r="AU455" s="270" t="s">
        <v>86</v>
      </c>
      <c r="AV455" s="15" t="s">
        <v>84</v>
      </c>
      <c r="AW455" s="15" t="s">
        <v>32</v>
      </c>
      <c r="AX455" s="15" t="s">
        <v>76</v>
      </c>
      <c r="AY455" s="270" t="s">
        <v>150</v>
      </c>
    </row>
    <row r="456" s="13" customFormat="1">
      <c r="A456" s="13"/>
      <c r="B456" s="232"/>
      <c r="C456" s="233"/>
      <c r="D456" s="234" t="s">
        <v>159</v>
      </c>
      <c r="E456" s="235" t="s">
        <v>1</v>
      </c>
      <c r="F456" s="236" t="s">
        <v>690</v>
      </c>
      <c r="G456" s="233"/>
      <c r="H456" s="237">
        <v>2.5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159</v>
      </c>
      <c r="AU456" s="243" t="s">
        <v>86</v>
      </c>
      <c r="AV456" s="13" t="s">
        <v>86</v>
      </c>
      <c r="AW456" s="13" t="s">
        <v>32</v>
      </c>
      <c r="AX456" s="13" t="s">
        <v>76</v>
      </c>
      <c r="AY456" s="243" t="s">
        <v>150</v>
      </c>
    </row>
    <row r="457" s="15" customFormat="1">
      <c r="A457" s="15"/>
      <c r="B457" s="261"/>
      <c r="C457" s="262"/>
      <c r="D457" s="234" t="s">
        <v>159</v>
      </c>
      <c r="E457" s="263" t="s">
        <v>1</v>
      </c>
      <c r="F457" s="264" t="s">
        <v>691</v>
      </c>
      <c r="G457" s="262"/>
      <c r="H457" s="263" t="s">
        <v>1</v>
      </c>
      <c r="I457" s="265"/>
      <c r="J457" s="262"/>
      <c r="K457" s="262"/>
      <c r="L457" s="266"/>
      <c r="M457" s="267"/>
      <c r="N457" s="268"/>
      <c r="O457" s="268"/>
      <c r="P457" s="268"/>
      <c r="Q457" s="268"/>
      <c r="R457" s="268"/>
      <c r="S457" s="268"/>
      <c r="T457" s="26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0" t="s">
        <v>159</v>
      </c>
      <c r="AU457" s="270" t="s">
        <v>86</v>
      </c>
      <c r="AV457" s="15" t="s">
        <v>84</v>
      </c>
      <c r="AW457" s="15" t="s">
        <v>32</v>
      </c>
      <c r="AX457" s="15" t="s">
        <v>76</v>
      </c>
      <c r="AY457" s="270" t="s">
        <v>150</v>
      </c>
    </row>
    <row r="458" s="13" customFormat="1">
      <c r="A458" s="13"/>
      <c r="B458" s="232"/>
      <c r="C458" s="233"/>
      <c r="D458" s="234" t="s">
        <v>159</v>
      </c>
      <c r="E458" s="235" t="s">
        <v>1</v>
      </c>
      <c r="F458" s="236" t="s">
        <v>692</v>
      </c>
      <c r="G458" s="233"/>
      <c r="H458" s="237">
        <v>3.875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159</v>
      </c>
      <c r="AU458" s="243" t="s">
        <v>86</v>
      </c>
      <c r="AV458" s="13" t="s">
        <v>86</v>
      </c>
      <c r="AW458" s="13" t="s">
        <v>32</v>
      </c>
      <c r="AX458" s="13" t="s">
        <v>76</v>
      </c>
      <c r="AY458" s="243" t="s">
        <v>150</v>
      </c>
    </row>
    <row r="459" s="15" customFormat="1">
      <c r="A459" s="15"/>
      <c r="B459" s="261"/>
      <c r="C459" s="262"/>
      <c r="D459" s="234" t="s">
        <v>159</v>
      </c>
      <c r="E459" s="263" t="s">
        <v>1</v>
      </c>
      <c r="F459" s="264" t="s">
        <v>693</v>
      </c>
      <c r="G459" s="262"/>
      <c r="H459" s="263" t="s">
        <v>1</v>
      </c>
      <c r="I459" s="265"/>
      <c r="J459" s="262"/>
      <c r="K459" s="262"/>
      <c r="L459" s="266"/>
      <c r="M459" s="267"/>
      <c r="N459" s="268"/>
      <c r="O459" s="268"/>
      <c r="P459" s="268"/>
      <c r="Q459" s="268"/>
      <c r="R459" s="268"/>
      <c r="S459" s="268"/>
      <c r="T459" s="26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0" t="s">
        <v>159</v>
      </c>
      <c r="AU459" s="270" t="s">
        <v>86</v>
      </c>
      <c r="AV459" s="15" t="s">
        <v>84</v>
      </c>
      <c r="AW459" s="15" t="s">
        <v>32</v>
      </c>
      <c r="AX459" s="15" t="s">
        <v>76</v>
      </c>
      <c r="AY459" s="270" t="s">
        <v>150</v>
      </c>
    </row>
    <row r="460" s="13" customFormat="1">
      <c r="A460" s="13"/>
      <c r="B460" s="232"/>
      <c r="C460" s="233"/>
      <c r="D460" s="234" t="s">
        <v>159</v>
      </c>
      <c r="E460" s="235" t="s">
        <v>1</v>
      </c>
      <c r="F460" s="236" t="s">
        <v>694</v>
      </c>
      <c r="G460" s="233"/>
      <c r="H460" s="237">
        <v>8.3379999999999992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159</v>
      </c>
      <c r="AU460" s="243" t="s">
        <v>86</v>
      </c>
      <c r="AV460" s="13" t="s">
        <v>86</v>
      </c>
      <c r="AW460" s="13" t="s">
        <v>32</v>
      </c>
      <c r="AX460" s="13" t="s">
        <v>76</v>
      </c>
      <c r="AY460" s="243" t="s">
        <v>150</v>
      </c>
    </row>
    <row r="461" s="15" customFormat="1">
      <c r="A461" s="15"/>
      <c r="B461" s="261"/>
      <c r="C461" s="262"/>
      <c r="D461" s="234" t="s">
        <v>159</v>
      </c>
      <c r="E461" s="263" t="s">
        <v>1</v>
      </c>
      <c r="F461" s="264" t="s">
        <v>695</v>
      </c>
      <c r="G461" s="262"/>
      <c r="H461" s="263" t="s">
        <v>1</v>
      </c>
      <c r="I461" s="265"/>
      <c r="J461" s="262"/>
      <c r="K461" s="262"/>
      <c r="L461" s="266"/>
      <c r="M461" s="267"/>
      <c r="N461" s="268"/>
      <c r="O461" s="268"/>
      <c r="P461" s="268"/>
      <c r="Q461" s="268"/>
      <c r="R461" s="268"/>
      <c r="S461" s="268"/>
      <c r="T461" s="269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0" t="s">
        <v>159</v>
      </c>
      <c r="AU461" s="270" t="s">
        <v>86</v>
      </c>
      <c r="AV461" s="15" t="s">
        <v>84</v>
      </c>
      <c r="AW461" s="15" t="s">
        <v>32</v>
      </c>
      <c r="AX461" s="15" t="s">
        <v>76</v>
      </c>
      <c r="AY461" s="270" t="s">
        <v>150</v>
      </c>
    </row>
    <row r="462" s="13" customFormat="1">
      <c r="A462" s="13"/>
      <c r="B462" s="232"/>
      <c r="C462" s="233"/>
      <c r="D462" s="234" t="s">
        <v>159</v>
      </c>
      <c r="E462" s="235" t="s">
        <v>1</v>
      </c>
      <c r="F462" s="236" t="s">
        <v>696</v>
      </c>
      <c r="G462" s="233"/>
      <c r="H462" s="237">
        <v>5.5999999999999996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159</v>
      </c>
      <c r="AU462" s="243" t="s">
        <v>86</v>
      </c>
      <c r="AV462" s="13" t="s">
        <v>86</v>
      </c>
      <c r="AW462" s="13" t="s">
        <v>32</v>
      </c>
      <c r="AX462" s="13" t="s">
        <v>76</v>
      </c>
      <c r="AY462" s="243" t="s">
        <v>150</v>
      </c>
    </row>
    <row r="463" s="14" customFormat="1">
      <c r="A463" s="14"/>
      <c r="B463" s="250"/>
      <c r="C463" s="251"/>
      <c r="D463" s="234" t="s">
        <v>159</v>
      </c>
      <c r="E463" s="252" t="s">
        <v>181</v>
      </c>
      <c r="F463" s="253" t="s">
        <v>254</v>
      </c>
      <c r="G463" s="251"/>
      <c r="H463" s="254">
        <v>36.624000000000002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159</v>
      </c>
      <c r="AU463" s="260" t="s">
        <v>86</v>
      </c>
      <c r="AV463" s="14" t="s">
        <v>157</v>
      </c>
      <c r="AW463" s="14" t="s">
        <v>32</v>
      </c>
      <c r="AX463" s="14" t="s">
        <v>84</v>
      </c>
      <c r="AY463" s="260" t="s">
        <v>150</v>
      </c>
    </row>
    <row r="464" s="2" customFormat="1" ht="24.15" customHeight="1">
      <c r="A464" s="39"/>
      <c r="B464" s="40"/>
      <c r="C464" s="219" t="s">
        <v>697</v>
      </c>
      <c r="D464" s="219" t="s">
        <v>153</v>
      </c>
      <c r="E464" s="220" t="s">
        <v>698</v>
      </c>
      <c r="F464" s="221" t="s">
        <v>699</v>
      </c>
      <c r="G464" s="222" t="s">
        <v>349</v>
      </c>
      <c r="H464" s="223">
        <v>63.509999999999998</v>
      </c>
      <c r="I464" s="224"/>
      <c r="J464" s="225">
        <f>ROUND(I464*H464,2)</f>
        <v>0</v>
      </c>
      <c r="K464" s="221" t="s">
        <v>1</v>
      </c>
      <c r="L464" s="45"/>
      <c r="M464" s="226" t="s">
        <v>1</v>
      </c>
      <c r="N464" s="227" t="s">
        <v>41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157</v>
      </c>
      <c r="AT464" s="230" t="s">
        <v>153</v>
      </c>
      <c r="AU464" s="230" t="s">
        <v>86</v>
      </c>
      <c r="AY464" s="18" t="s">
        <v>150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84</v>
      </c>
      <c r="BK464" s="231">
        <f>ROUND(I464*H464,2)</f>
        <v>0</v>
      </c>
      <c r="BL464" s="18" t="s">
        <v>157</v>
      </c>
      <c r="BM464" s="230" t="s">
        <v>700</v>
      </c>
    </row>
    <row r="465" s="13" customFormat="1">
      <c r="A465" s="13"/>
      <c r="B465" s="232"/>
      <c r="C465" s="233"/>
      <c r="D465" s="234" t="s">
        <v>159</v>
      </c>
      <c r="E465" s="235" t="s">
        <v>1</v>
      </c>
      <c r="F465" s="236" t="s">
        <v>701</v>
      </c>
      <c r="G465" s="233"/>
      <c r="H465" s="237">
        <v>63.509999999999998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159</v>
      </c>
      <c r="AU465" s="243" t="s">
        <v>86</v>
      </c>
      <c r="AV465" s="13" t="s">
        <v>86</v>
      </c>
      <c r="AW465" s="13" t="s">
        <v>32</v>
      </c>
      <c r="AX465" s="13" t="s">
        <v>84</v>
      </c>
      <c r="AY465" s="243" t="s">
        <v>150</v>
      </c>
    </row>
    <row r="466" s="2" customFormat="1" ht="16.5" customHeight="1">
      <c r="A466" s="39"/>
      <c r="B466" s="40"/>
      <c r="C466" s="271" t="s">
        <v>702</v>
      </c>
      <c r="D466" s="271" t="s">
        <v>335</v>
      </c>
      <c r="E466" s="272" t="s">
        <v>703</v>
      </c>
      <c r="F466" s="273" t="s">
        <v>704</v>
      </c>
      <c r="G466" s="274" t="s">
        <v>349</v>
      </c>
      <c r="H466" s="275">
        <v>66.686000000000007</v>
      </c>
      <c r="I466" s="276"/>
      <c r="J466" s="277">
        <f>ROUND(I466*H466,2)</f>
        <v>0</v>
      </c>
      <c r="K466" s="273" t="s">
        <v>1</v>
      </c>
      <c r="L466" s="278"/>
      <c r="M466" s="279" t="s">
        <v>1</v>
      </c>
      <c r="N466" s="280" t="s">
        <v>41</v>
      </c>
      <c r="O466" s="92"/>
      <c r="P466" s="228">
        <f>O466*H466</f>
        <v>0</v>
      </c>
      <c r="Q466" s="228">
        <v>0.00010000000000000001</v>
      </c>
      <c r="R466" s="228">
        <f>Q466*H466</f>
        <v>0.0066686000000000011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304</v>
      </c>
      <c r="AT466" s="230" t="s">
        <v>335</v>
      </c>
      <c r="AU466" s="230" t="s">
        <v>86</v>
      </c>
      <c r="AY466" s="18" t="s">
        <v>150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84</v>
      </c>
      <c r="BK466" s="231">
        <f>ROUND(I466*H466,2)</f>
        <v>0</v>
      </c>
      <c r="BL466" s="18" t="s">
        <v>157</v>
      </c>
      <c r="BM466" s="230" t="s">
        <v>705</v>
      </c>
    </row>
    <row r="467" s="13" customFormat="1">
      <c r="A467" s="13"/>
      <c r="B467" s="232"/>
      <c r="C467" s="233"/>
      <c r="D467" s="234" t="s">
        <v>159</v>
      </c>
      <c r="E467" s="235" t="s">
        <v>1</v>
      </c>
      <c r="F467" s="236" t="s">
        <v>706</v>
      </c>
      <c r="G467" s="233"/>
      <c r="H467" s="237">
        <v>66.686000000000007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159</v>
      </c>
      <c r="AU467" s="243" t="s">
        <v>86</v>
      </c>
      <c r="AV467" s="13" t="s">
        <v>86</v>
      </c>
      <c r="AW467" s="13" t="s">
        <v>32</v>
      </c>
      <c r="AX467" s="13" t="s">
        <v>84</v>
      </c>
      <c r="AY467" s="243" t="s">
        <v>150</v>
      </c>
    </row>
    <row r="468" s="2" customFormat="1" ht="24.15" customHeight="1">
      <c r="A468" s="39"/>
      <c r="B468" s="40"/>
      <c r="C468" s="219" t="s">
        <v>707</v>
      </c>
      <c r="D468" s="219" t="s">
        <v>153</v>
      </c>
      <c r="E468" s="220" t="s">
        <v>708</v>
      </c>
      <c r="F468" s="221" t="s">
        <v>709</v>
      </c>
      <c r="G468" s="222" t="s">
        <v>349</v>
      </c>
      <c r="H468" s="223">
        <v>83.25</v>
      </c>
      <c r="I468" s="224"/>
      <c r="J468" s="225">
        <f>ROUND(I468*H468,2)</f>
        <v>0</v>
      </c>
      <c r="K468" s="221" t="s">
        <v>1</v>
      </c>
      <c r="L468" s="45"/>
      <c r="M468" s="226" t="s">
        <v>1</v>
      </c>
      <c r="N468" s="227" t="s">
        <v>41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157</v>
      </c>
      <c r="AT468" s="230" t="s">
        <v>153</v>
      </c>
      <c r="AU468" s="230" t="s">
        <v>86</v>
      </c>
      <c r="AY468" s="18" t="s">
        <v>150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84</v>
      </c>
      <c r="BK468" s="231">
        <f>ROUND(I468*H468,2)</f>
        <v>0</v>
      </c>
      <c r="BL468" s="18" t="s">
        <v>157</v>
      </c>
      <c r="BM468" s="230" t="s">
        <v>710</v>
      </c>
    </row>
    <row r="469" s="13" customFormat="1">
      <c r="A469" s="13"/>
      <c r="B469" s="232"/>
      <c r="C469" s="233"/>
      <c r="D469" s="234" t="s">
        <v>159</v>
      </c>
      <c r="E469" s="235" t="s">
        <v>1</v>
      </c>
      <c r="F469" s="236" t="s">
        <v>711</v>
      </c>
      <c r="G469" s="233"/>
      <c r="H469" s="237">
        <v>53.25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159</v>
      </c>
      <c r="AU469" s="243" t="s">
        <v>86</v>
      </c>
      <c r="AV469" s="13" t="s">
        <v>86</v>
      </c>
      <c r="AW469" s="13" t="s">
        <v>32</v>
      </c>
      <c r="AX469" s="13" t="s">
        <v>76</v>
      </c>
      <c r="AY469" s="243" t="s">
        <v>150</v>
      </c>
    </row>
    <row r="470" s="13" customFormat="1">
      <c r="A470" s="13"/>
      <c r="B470" s="232"/>
      <c r="C470" s="233"/>
      <c r="D470" s="234" t="s">
        <v>159</v>
      </c>
      <c r="E470" s="235" t="s">
        <v>1</v>
      </c>
      <c r="F470" s="236" t="s">
        <v>712</v>
      </c>
      <c r="G470" s="233"/>
      <c r="H470" s="237">
        <v>30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159</v>
      </c>
      <c r="AU470" s="243" t="s">
        <v>86</v>
      </c>
      <c r="AV470" s="13" t="s">
        <v>86</v>
      </c>
      <c r="AW470" s="13" t="s">
        <v>32</v>
      </c>
      <c r="AX470" s="13" t="s">
        <v>76</v>
      </c>
      <c r="AY470" s="243" t="s">
        <v>150</v>
      </c>
    </row>
    <row r="471" s="14" customFormat="1">
      <c r="A471" s="14"/>
      <c r="B471" s="250"/>
      <c r="C471" s="251"/>
      <c r="D471" s="234" t="s">
        <v>159</v>
      </c>
      <c r="E471" s="252" t="s">
        <v>1</v>
      </c>
      <c r="F471" s="253" t="s">
        <v>254</v>
      </c>
      <c r="G471" s="251"/>
      <c r="H471" s="254">
        <v>83.25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159</v>
      </c>
      <c r="AU471" s="260" t="s">
        <v>86</v>
      </c>
      <c r="AV471" s="14" t="s">
        <v>157</v>
      </c>
      <c r="AW471" s="14" t="s">
        <v>32</v>
      </c>
      <c r="AX471" s="14" t="s">
        <v>84</v>
      </c>
      <c r="AY471" s="260" t="s">
        <v>150</v>
      </c>
    </row>
    <row r="472" s="2" customFormat="1" ht="16.5" customHeight="1">
      <c r="A472" s="39"/>
      <c r="B472" s="40"/>
      <c r="C472" s="271" t="s">
        <v>713</v>
      </c>
      <c r="D472" s="271" t="s">
        <v>335</v>
      </c>
      <c r="E472" s="272" t="s">
        <v>714</v>
      </c>
      <c r="F472" s="273" t="s">
        <v>715</v>
      </c>
      <c r="G472" s="274" t="s">
        <v>349</v>
      </c>
      <c r="H472" s="275">
        <v>87.412999999999997</v>
      </c>
      <c r="I472" s="276"/>
      <c r="J472" s="277">
        <f>ROUND(I472*H472,2)</f>
        <v>0</v>
      </c>
      <c r="K472" s="273" t="s">
        <v>1</v>
      </c>
      <c r="L472" s="278"/>
      <c r="M472" s="279" t="s">
        <v>1</v>
      </c>
      <c r="N472" s="280" t="s">
        <v>41</v>
      </c>
      <c r="O472" s="92"/>
      <c r="P472" s="228">
        <f>O472*H472</f>
        <v>0</v>
      </c>
      <c r="Q472" s="228">
        <v>0.00010000000000000001</v>
      </c>
      <c r="R472" s="228">
        <f>Q472*H472</f>
        <v>0.0087413000000000005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304</v>
      </c>
      <c r="AT472" s="230" t="s">
        <v>335</v>
      </c>
      <c r="AU472" s="230" t="s">
        <v>86</v>
      </c>
      <c r="AY472" s="18" t="s">
        <v>150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84</v>
      </c>
      <c r="BK472" s="231">
        <f>ROUND(I472*H472,2)</f>
        <v>0</v>
      </c>
      <c r="BL472" s="18" t="s">
        <v>157</v>
      </c>
      <c r="BM472" s="230" t="s">
        <v>716</v>
      </c>
    </row>
    <row r="473" s="13" customFormat="1">
      <c r="A473" s="13"/>
      <c r="B473" s="232"/>
      <c r="C473" s="233"/>
      <c r="D473" s="234" t="s">
        <v>159</v>
      </c>
      <c r="E473" s="235" t="s">
        <v>1</v>
      </c>
      <c r="F473" s="236" t="s">
        <v>717</v>
      </c>
      <c r="G473" s="233"/>
      <c r="H473" s="237">
        <v>87.412999999999997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159</v>
      </c>
      <c r="AU473" s="243" t="s">
        <v>86</v>
      </c>
      <c r="AV473" s="13" t="s">
        <v>86</v>
      </c>
      <c r="AW473" s="13" t="s">
        <v>32</v>
      </c>
      <c r="AX473" s="13" t="s">
        <v>84</v>
      </c>
      <c r="AY473" s="243" t="s">
        <v>150</v>
      </c>
    </row>
    <row r="474" s="2" customFormat="1" ht="24.15" customHeight="1">
      <c r="A474" s="39"/>
      <c r="B474" s="40"/>
      <c r="C474" s="219" t="s">
        <v>718</v>
      </c>
      <c r="D474" s="219" t="s">
        <v>153</v>
      </c>
      <c r="E474" s="220" t="s">
        <v>719</v>
      </c>
      <c r="F474" s="221" t="s">
        <v>720</v>
      </c>
      <c r="G474" s="222" t="s">
        <v>349</v>
      </c>
      <c r="H474" s="223">
        <v>53.25</v>
      </c>
      <c r="I474" s="224"/>
      <c r="J474" s="225">
        <f>ROUND(I474*H474,2)</f>
        <v>0</v>
      </c>
      <c r="K474" s="221" t="s">
        <v>1</v>
      </c>
      <c r="L474" s="45"/>
      <c r="M474" s="226" t="s">
        <v>1</v>
      </c>
      <c r="N474" s="227" t="s">
        <v>41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157</v>
      </c>
      <c r="AT474" s="230" t="s">
        <v>153</v>
      </c>
      <c r="AU474" s="230" t="s">
        <v>86</v>
      </c>
      <c r="AY474" s="18" t="s">
        <v>150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84</v>
      </c>
      <c r="BK474" s="231">
        <f>ROUND(I474*H474,2)</f>
        <v>0</v>
      </c>
      <c r="BL474" s="18" t="s">
        <v>157</v>
      </c>
      <c r="BM474" s="230" t="s">
        <v>721</v>
      </c>
    </row>
    <row r="475" s="13" customFormat="1">
      <c r="A475" s="13"/>
      <c r="B475" s="232"/>
      <c r="C475" s="233"/>
      <c r="D475" s="234" t="s">
        <v>159</v>
      </c>
      <c r="E475" s="235" t="s">
        <v>1</v>
      </c>
      <c r="F475" s="236" t="s">
        <v>711</v>
      </c>
      <c r="G475" s="233"/>
      <c r="H475" s="237">
        <v>53.25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159</v>
      </c>
      <c r="AU475" s="243" t="s">
        <v>86</v>
      </c>
      <c r="AV475" s="13" t="s">
        <v>86</v>
      </c>
      <c r="AW475" s="13" t="s">
        <v>32</v>
      </c>
      <c r="AX475" s="13" t="s">
        <v>76</v>
      </c>
      <c r="AY475" s="243" t="s">
        <v>150</v>
      </c>
    </row>
    <row r="476" s="14" customFormat="1">
      <c r="A476" s="14"/>
      <c r="B476" s="250"/>
      <c r="C476" s="251"/>
      <c r="D476" s="234" t="s">
        <v>159</v>
      </c>
      <c r="E476" s="252" t="s">
        <v>1</v>
      </c>
      <c r="F476" s="253" t="s">
        <v>254</v>
      </c>
      <c r="G476" s="251"/>
      <c r="H476" s="254">
        <v>53.25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159</v>
      </c>
      <c r="AU476" s="260" t="s">
        <v>86</v>
      </c>
      <c r="AV476" s="14" t="s">
        <v>157</v>
      </c>
      <c r="AW476" s="14" t="s">
        <v>32</v>
      </c>
      <c r="AX476" s="14" t="s">
        <v>84</v>
      </c>
      <c r="AY476" s="260" t="s">
        <v>150</v>
      </c>
    </row>
    <row r="477" s="2" customFormat="1" ht="24.15" customHeight="1">
      <c r="A477" s="39"/>
      <c r="B477" s="40"/>
      <c r="C477" s="271" t="s">
        <v>722</v>
      </c>
      <c r="D477" s="271" t="s">
        <v>335</v>
      </c>
      <c r="E477" s="272" t="s">
        <v>723</v>
      </c>
      <c r="F477" s="273" t="s">
        <v>724</v>
      </c>
      <c r="G477" s="274" t="s">
        <v>349</v>
      </c>
      <c r="H477" s="275">
        <v>55.912999999999997</v>
      </c>
      <c r="I477" s="276"/>
      <c r="J477" s="277">
        <f>ROUND(I477*H477,2)</f>
        <v>0</v>
      </c>
      <c r="K477" s="273" t="s">
        <v>1</v>
      </c>
      <c r="L477" s="278"/>
      <c r="M477" s="279" t="s">
        <v>1</v>
      </c>
      <c r="N477" s="280" t="s">
        <v>41</v>
      </c>
      <c r="O477" s="92"/>
      <c r="P477" s="228">
        <f>O477*H477</f>
        <v>0</v>
      </c>
      <c r="Q477" s="228">
        <v>4.0000000000000003E-05</v>
      </c>
      <c r="R477" s="228">
        <f>Q477*H477</f>
        <v>0.0022365200000000001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304</v>
      </c>
      <c r="AT477" s="230" t="s">
        <v>335</v>
      </c>
      <c r="AU477" s="230" t="s">
        <v>86</v>
      </c>
      <c r="AY477" s="18" t="s">
        <v>150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84</v>
      </c>
      <c r="BK477" s="231">
        <f>ROUND(I477*H477,2)</f>
        <v>0</v>
      </c>
      <c r="BL477" s="18" t="s">
        <v>157</v>
      </c>
      <c r="BM477" s="230" t="s">
        <v>725</v>
      </c>
    </row>
    <row r="478" s="13" customFormat="1">
      <c r="A478" s="13"/>
      <c r="B478" s="232"/>
      <c r="C478" s="233"/>
      <c r="D478" s="234" t="s">
        <v>159</v>
      </c>
      <c r="E478" s="235" t="s">
        <v>1</v>
      </c>
      <c r="F478" s="236" t="s">
        <v>726</v>
      </c>
      <c r="G478" s="233"/>
      <c r="H478" s="237">
        <v>55.912999999999997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159</v>
      </c>
      <c r="AU478" s="243" t="s">
        <v>86</v>
      </c>
      <c r="AV478" s="13" t="s">
        <v>86</v>
      </c>
      <c r="AW478" s="13" t="s">
        <v>32</v>
      </c>
      <c r="AX478" s="13" t="s">
        <v>84</v>
      </c>
      <c r="AY478" s="243" t="s">
        <v>150</v>
      </c>
    </row>
    <row r="479" s="2" customFormat="1" ht="24.15" customHeight="1">
      <c r="A479" s="39"/>
      <c r="B479" s="40"/>
      <c r="C479" s="219" t="s">
        <v>727</v>
      </c>
      <c r="D479" s="219" t="s">
        <v>153</v>
      </c>
      <c r="E479" s="220" t="s">
        <v>728</v>
      </c>
      <c r="F479" s="221" t="s">
        <v>729</v>
      </c>
      <c r="G479" s="222" t="s">
        <v>243</v>
      </c>
      <c r="H479" s="223">
        <v>189.82499999999999</v>
      </c>
      <c r="I479" s="224"/>
      <c r="J479" s="225">
        <f>ROUND(I479*H479,2)</f>
        <v>0</v>
      </c>
      <c r="K479" s="221" t="s">
        <v>1</v>
      </c>
      <c r="L479" s="45"/>
      <c r="M479" s="226" t="s">
        <v>1</v>
      </c>
      <c r="N479" s="227" t="s">
        <v>41</v>
      </c>
      <c r="O479" s="92"/>
      <c r="P479" s="228">
        <f>O479*H479</f>
        <v>0</v>
      </c>
      <c r="Q479" s="228">
        <v>0.00022000000000000001</v>
      </c>
      <c r="R479" s="228">
        <f>Q479*H479</f>
        <v>0.0417615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157</v>
      </c>
      <c r="AT479" s="230" t="s">
        <v>153</v>
      </c>
      <c r="AU479" s="230" t="s">
        <v>86</v>
      </c>
      <c r="AY479" s="18" t="s">
        <v>150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84</v>
      </c>
      <c r="BK479" s="231">
        <f>ROUND(I479*H479,2)</f>
        <v>0</v>
      </c>
      <c r="BL479" s="18" t="s">
        <v>157</v>
      </c>
      <c r="BM479" s="230" t="s">
        <v>730</v>
      </c>
    </row>
    <row r="480" s="13" customFormat="1">
      <c r="A480" s="13"/>
      <c r="B480" s="232"/>
      <c r="C480" s="233"/>
      <c r="D480" s="234" t="s">
        <v>159</v>
      </c>
      <c r="E480" s="235" t="s">
        <v>1</v>
      </c>
      <c r="F480" s="236" t="s">
        <v>177</v>
      </c>
      <c r="G480" s="233"/>
      <c r="H480" s="237">
        <v>189.82499999999999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159</v>
      </c>
      <c r="AU480" s="243" t="s">
        <v>86</v>
      </c>
      <c r="AV480" s="13" t="s">
        <v>86</v>
      </c>
      <c r="AW480" s="13" t="s">
        <v>32</v>
      </c>
      <c r="AX480" s="13" t="s">
        <v>84</v>
      </c>
      <c r="AY480" s="243" t="s">
        <v>150</v>
      </c>
    </row>
    <row r="481" s="2" customFormat="1" ht="24.15" customHeight="1">
      <c r="A481" s="39"/>
      <c r="B481" s="40"/>
      <c r="C481" s="219" t="s">
        <v>731</v>
      </c>
      <c r="D481" s="219" t="s">
        <v>153</v>
      </c>
      <c r="E481" s="220" t="s">
        <v>732</v>
      </c>
      <c r="F481" s="221" t="s">
        <v>733</v>
      </c>
      <c r="G481" s="222" t="s">
        <v>243</v>
      </c>
      <c r="H481" s="223">
        <v>189.82499999999999</v>
      </c>
      <c r="I481" s="224"/>
      <c r="J481" s="225">
        <f>ROUND(I481*H481,2)</f>
        <v>0</v>
      </c>
      <c r="K481" s="221" t="s">
        <v>1</v>
      </c>
      <c r="L481" s="45"/>
      <c r="M481" s="226" t="s">
        <v>1</v>
      </c>
      <c r="N481" s="227" t="s">
        <v>41</v>
      </c>
      <c r="O481" s="92"/>
      <c r="P481" s="228">
        <f>O481*H481</f>
        <v>0</v>
      </c>
      <c r="Q481" s="228">
        <v>0.00013999999999999999</v>
      </c>
      <c r="R481" s="228">
        <f>Q481*H481</f>
        <v>0.026575499999999995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157</v>
      </c>
      <c r="AT481" s="230" t="s">
        <v>153</v>
      </c>
      <c r="AU481" s="230" t="s">
        <v>86</v>
      </c>
      <c r="AY481" s="18" t="s">
        <v>150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157</v>
      </c>
      <c r="BM481" s="230" t="s">
        <v>734</v>
      </c>
    </row>
    <row r="482" s="13" customFormat="1">
      <c r="A482" s="13"/>
      <c r="B482" s="232"/>
      <c r="C482" s="233"/>
      <c r="D482" s="234" t="s">
        <v>159</v>
      </c>
      <c r="E482" s="235" t="s">
        <v>1</v>
      </c>
      <c r="F482" s="236" t="s">
        <v>177</v>
      </c>
      <c r="G482" s="233"/>
      <c r="H482" s="237">
        <v>189.82499999999999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159</v>
      </c>
      <c r="AU482" s="243" t="s">
        <v>86</v>
      </c>
      <c r="AV482" s="13" t="s">
        <v>86</v>
      </c>
      <c r="AW482" s="13" t="s">
        <v>32</v>
      </c>
      <c r="AX482" s="13" t="s">
        <v>84</v>
      </c>
      <c r="AY482" s="243" t="s">
        <v>150</v>
      </c>
    </row>
    <row r="483" s="2" customFormat="1" ht="44.25" customHeight="1">
      <c r="A483" s="39"/>
      <c r="B483" s="40"/>
      <c r="C483" s="219" t="s">
        <v>735</v>
      </c>
      <c r="D483" s="219" t="s">
        <v>153</v>
      </c>
      <c r="E483" s="220" t="s">
        <v>736</v>
      </c>
      <c r="F483" s="221" t="s">
        <v>737</v>
      </c>
      <c r="G483" s="222" t="s">
        <v>243</v>
      </c>
      <c r="H483" s="223">
        <v>126.22499999999999</v>
      </c>
      <c r="I483" s="224"/>
      <c r="J483" s="225">
        <f>ROUND(I483*H483,2)</f>
        <v>0</v>
      </c>
      <c r="K483" s="221" t="s">
        <v>1</v>
      </c>
      <c r="L483" s="45"/>
      <c r="M483" s="226" t="s">
        <v>1</v>
      </c>
      <c r="N483" s="227" t="s">
        <v>41</v>
      </c>
      <c r="O483" s="92"/>
      <c r="P483" s="228">
        <f>O483*H483</f>
        <v>0</v>
      </c>
      <c r="Q483" s="228">
        <v>0.0086</v>
      </c>
      <c r="R483" s="228">
        <f>Q483*H483</f>
        <v>1.0855349999999999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346</v>
      </c>
      <c r="AT483" s="230" t="s">
        <v>153</v>
      </c>
      <c r="AU483" s="230" t="s">
        <v>86</v>
      </c>
      <c r="AY483" s="18" t="s">
        <v>150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84</v>
      </c>
      <c r="BK483" s="231">
        <f>ROUND(I483*H483,2)</f>
        <v>0</v>
      </c>
      <c r="BL483" s="18" t="s">
        <v>346</v>
      </c>
      <c r="BM483" s="230" t="s">
        <v>738</v>
      </c>
    </row>
    <row r="484" s="15" customFormat="1">
      <c r="A484" s="15"/>
      <c r="B484" s="261"/>
      <c r="C484" s="262"/>
      <c r="D484" s="234" t="s">
        <v>159</v>
      </c>
      <c r="E484" s="263" t="s">
        <v>1</v>
      </c>
      <c r="F484" s="264" t="s">
        <v>683</v>
      </c>
      <c r="G484" s="262"/>
      <c r="H484" s="263" t="s">
        <v>1</v>
      </c>
      <c r="I484" s="265"/>
      <c r="J484" s="262"/>
      <c r="K484" s="262"/>
      <c r="L484" s="266"/>
      <c r="M484" s="267"/>
      <c r="N484" s="268"/>
      <c r="O484" s="268"/>
      <c r="P484" s="268"/>
      <c r="Q484" s="268"/>
      <c r="R484" s="268"/>
      <c r="S484" s="268"/>
      <c r="T484" s="269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0" t="s">
        <v>159</v>
      </c>
      <c r="AU484" s="270" t="s">
        <v>86</v>
      </c>
      <c r="AV484" s="15" t="s">
        <v>84</v>
      </c>
      <c r="AW484" s="15" t="s">
        <v>32</v>
      </c>
      <c r="AX484" s="15" t="s">
        <v>76</v>
      </c>
      <c r="AY484" s="270" t="s">
        <v>150</v>
      </c>
    </row>
    <row r="485" s="13" customFormat="1">
      <c r="A485" s="13"/>
      <c r="B485" s="232"/>
      <c r="C485" s="233"/>
      <c r="D485" s="234" t="s">
        <v>159</v>
      </c>
      <c r="E485" s="235" t="s">
        <v>1</v>
      </c>
      <c r="F485" s="236" t="s">
        <v>739</v>
      </c>
      <c r="G485" s="233"/>
      <c r="H485" s="237">
        <v>28.75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159</v>
      </c>
      <c r="AU485" s="243" t="s">
        <v>86</v>
      </c>
      <c r="AV485" s="13" t="s">
        <v>86</v>
      </c>
      <c r="AW485" s="13" t="s">
        <v>32</v>
      </c>
      <c r="AX485" s="13" t="s">
        <v>76</v>
      </c>
      <c r="AY485" s="243" t="s">
        <v>150</v>
      </c>
    </row>
    <row r="486" s="15" customFormat="1">
      <c r="A486" s="15"/>
      <c r="B486" s="261"/>
      <c r="C486" s="262"/>
      <c r="D486" s="234" t="s">
        <v>159</v>
      </c>
      <c r="E486" s="263" t="s">
        <v>1</v>
      </c>
      <c r="F486" s="264" t="s">
        <v>740</v>
      </c>
      <c r="G486" s="262"/>
      <c r="H486" s="263" t="s">
        <v>1</v>
      </c>
      <c r="I486" s="265"/>
      <c r="J486" s="262"/>
      <c r="K486" s="262"/>
      <c r="L486" s="266"/>
      <c r="M486" s="267"/>
      <c r="N486" s="268"/>
      <c r="O486" s="268"/>
      <c r="P486" s="268"/>
      <c r="Q486" s="268"/>
      <c r="R486" s="268"/>
      <c r="S486" s="268"/>
      <c r="T486" s="26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0" t="s">
        <v>159</v>
      </c>
      <c r="AU486" s="270" t="s">
        <v>86</v>
      </c>
      <c r="AV486" s="15" t="s">
        <v>84</v>
      </c>
      <c r="AW486" s="15" t="s">
        <v>32</v>
      </c>
      <c r="AX486" s="15" t="s">
        <v>76</v>
      </c>
      <c r="AY486" s="270" t="s">
        <v>150</v>
      </c>
    </row>
    <row r="487" s="13" customFormat="1">
      <c r="A487" s="13"/>
      <c r="B487" s="232"/>
      <c r="C487" s="233"/>
      <c r="D487" s="234" t="s">
        <v>159</v>
      </c>
      <c r="E487" s="235" t="s">
        <v>1</v>
      </c>
      <c r="F487" s="236" t="s">
        <v>741</v>
      </c>
      <c r="G487" s="233"/>
      <c r="H487" s="237">
        <v>49.409999999999997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159</v>
      </c>
      <c r="AU487" s="243" t="s">
        <v>86</v>
      </c>
      <c r="AV487" s="13" t="s">
        <v>86</v>
      </c>
      <c r="AW487" s="13" t="s">
        <v>32</v>
      </c>
      <c r="AX487" s="13" t="s">
        <v>76</v>
      </c>
      <c r="AY487" s="243" t="s">
        <v>150</v>
      </c>
    </row>
    <row r="488" s="15" customFormat="1">
      <c r="A488" s="15"/>
      <c r="B488" s="261"/>
      <c r="C488" s="262"/>
      <c r="D488" s="234" t="s">
        <v>159</v>
      </c>
      <c r="E488" s="263" t="s">
        <v>1</v>
      </c>
      <c r="F488" s="264" t="s">
        <v>687</v>
      </c>
      <c r="G488" s="262"/>
      <c r="H488" s="263" t="s">
        <v>1</v>
      </c>
      <c r="I488" s="265"/>
      <c r="J488" s="262"/>
      <c r="K488" s="262"/>
      <c r="L488" s="266"/>
      <c r="M488" s="267"/>
      <c r="N488" s="268"/>
      <c r="O488" s="268"/>
      <c r="P488" s="268"/>
      <c r="Q488" s="268"/>
      <c r="R488" s="268"/>
      <c r="S488" s="268"/>
      <c r="T488" s="269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0" t="s">
        <v>159</v>
      </c>
      <c r="AU488" s="270" t="s">
        <v>86</v>
      </c>
      <c r="AV488" s="15" t="s">
        <v>84</v>
      </c>
      <c r="AW488" s="15" t="s">
        <v>32</v>
      </c>
      <c r="AX488" s="15" t="s">
        <v>76</v>
      </c>
      <c r="AY488" s="270" t="s">
        <v>150</v>
      </c>
    </row>
    <row r="489" s="13" customFormat="1">
      <c r="A489" s="13"/>
      <c r="B489" s="232"/>
      <c r="C489" s="233"/>
      <c r="D489" s="234" t="s">
        <v>159</v>
      </c>
      <c r="E489" s="235" t="s">
        <v>1</v>
      </c>
      <c r="F489" s="236" t="s">
        <v>742</v>
      </c>
      <c r="G489" s="233"/>
      <c r="H489" s="237">
        <v>7.6150000000000002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159</v>
      </c>
      <c r="AU489" s="243" t="s">
        <v>86</v>
      </c>
      <c r="AV489" s="13" t="s">
        <v>86</v>
      </c>
      <c r="AW489" s="13" t="s">
        <v>32</v>
      </c>
      <c r="AX489" s="13" t="s">
        <v>76</v>
      </c>
      <c r="AY489" s="243" t="s">
        <v>150</v>
      </c>
    </row>
    <row r="490" s="15" customFormat="1">
      <c r="A490" s="15"/>
      <c r="B490" s="261"/>
      <c r="C490" s="262"/>
      <c r="D490" s="234" t="s">
        <v>159</v>
      </c>
      <c r="E490" s="263" t="s">
        <v>1</v>
      </c>
      <c r="F490" s="264" t="s">
        <v>689</v>
      </c>
      <c r="G490" s="262"/>
      <c r="H490" s="263" t="s">
        <v>1</v>
      </c>
      <c r="I490" s="265"/>
      <c r="J490" s="262"/>
      <c r="K490" s="262"/>
      <c r="L490" s="266"/>
      <c r="M490" s="267"/>
      <c r="N490" s="268"/>
      <c r="O490" s="268"/>
      <c r="P490" s="268"/>
      <c r="Q490" s="268"/>
      <c r="R490" s="268"/>
      <c r="S490" s="268"/>
      <c r="T490" s="26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0" t="s">
        <v>159</v>
      </c>
      <c r="AU490" s="270" t="s">
        <v>86</v>
      </c>
      <c r="AV490" s="15" t="s">
        <v>84</v>
      </c>
      <c r="AW490" s="15" t="s">
        <v>32</v>
      </c>
      <c r="AX490" s="15" t="s">
        <v>76</v>
      </c>
      <c r="AY490" s="270" t="s">
        <v>150</v>
      </c>
    </row>
    <row r="491" s="13" customFormat="1">
      <c r="A491" s="13"/>
      <c r="B491" s="232"/>
      <c r="C491" s="233"/>
      <c r="D491" s="234" t="s">
        <v>159</v>
      </c>
      <c r="E491" s="235" t="s">
        <v>1</v>
      </c>
      <c r="F491" s="236" t="s">
        <v>743</v>
      </c>
      <c r="G491" s="233"/>
      <c r="H491" s="237">
        <v>3.5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159</v>
      </c>
      <c r="AU491" s="243" t="s">
        <v>86</v>
      </c>
      <c r="AV491" s="13" t="s">
        <v>86</v>
      </c>
      <c r="AW491" s="13" t="s">
        <v>32</v>
      </c>
      <c r="AX491" s="13" t="s">
        <v>76</v>
      </c>
      <c r="AY491" s="243" t="s">
        <v>150</v>
      </c>
    </row>
    <row r="492" s="15" customFormat="1">
      <c r="A492" s="15"/>
      <c r="B492" s="261"/>
      <c r="C492" s="262"/>
      <c r="D492" s="234" t="s">
        <v>159</v>
      </c>
      <c r="E492" s="263" t="s">
        <v>1</v>
      </c>
      <c r="F492" s="264" t="s">
        <v>691</v>
      </c>
      <c r="G492" s="262"/>
      <c r="H492" s="263" t="s">
        <v>1</v>
      </c>
      <c r="I492" s="265"/>
      <c r="J492" s="262"/>
      <c r="K492" s="262"/>
      <c r="L492" s="266"/>
      <c r="M492" s="267"/>
      <c r="N492" s="268"/>
      <c r="O492" s="268"/>
      <c r="P492" s="268"/>
      <c r="Q492" s="268"/>
      <c r="R492" s="268"/>
      <c r="S492" s="268"/>
      <c r="T492" s="269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0" t="s">
        <v>159</v>
      </c>
      <c r="AU492" s="270" t="s">
        <v>86</v>
      </c>
      <c r="AV492" s="15" t="s">
        <v>84</v>
      </c>
      <c r="AW492" s="15" t="s">
        <v>32</v>
      </c>
      <c r="AX492" s="15" t="s">
        <v>76</v>
      </c>
      <c r="AY492" s="270" t="s">
        <v>150</v>
      </c>
    </row>
    <row r="493" s="13" customFormat="1">
      <c r="A493" s="13"/>
      <c r="B493" s="232"/>
      <c r="C493" s="233"/>
      <c r="D493" s="234" t="s">
        <v>159</v>
      </c>
      <c r="E493" s="235" t="s">
        <v>1</v>
      </c>
      <c r="F493" s="236" t="s">
        <v>744</v>
      </c>
      <c r="G493" s="233"/>
      <c r="H493" s="237">
        <v>5.4249999999999998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159</v>
      </c>
      <c r="AU493" s="243" t="s">
        <v>86</v>
      </c>
      <c r="AV493" s="13" t="s">
        <v>86</v>
      </c>
      <c r="AW493" s="13" t="s">
        <v>32</v>
      </c>
      <c r="AX493" s="13" t="s">
        <v>76</v>
      </c>
      <c r="AY493" s="243" t="s">
        <v>150</v>
      </c>
    </row>
    <row r="494" s="15" customFormat="1">
      <c r="A494" s="15"/>
      <c r="B494" s="261"/>
      <c r="C494" s="262"/>
      <c r="D494" s="234" t="s">
        <v>159</v>
      </c>
      <c r="E494" s="263" t="s">
        <v>1</v>
      </c>
      <c r="F494" s="264" t="s">
        <v>693</v>
      </c>
      <c r="G494" s="262"/>
      <c r="H494" s="263" t="s">
        <v>1</v>
      </c>
      <c r="I494" s="265"/>
      <c r="J494" s="262"/>
      <c r="K494" s="262"/>
      <c r="L494" s="266"/>
      <c r="M494" s="267"/>
      <c r="N494" s="268"/>
      <c r="O494" s="268"/>
      <c r="P494" s="268"/>
      <c r="Q494" s="268"/>
      <c r="R494" s="268"/>
      <c r="S494" s="268"/>
      <c r="T494" s="269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0" t="s">
        <v>159</v>
      </c>
      <c r="AU494" s="270" t="s">
        <v>86</v>
      </c>
      <c r="AV494" s="15" t="s">
        <v>84</v>
      </c>
      <c r="AW494" s="15" t="s">
        <v>32</v>
      </c>
      <c r="AX494" s="15" t="s">
        <v>76</v>
      </c>
      <c r="AY494" s="270" t="s">
        <v>150</v>
      </c>
    </row>
    <row r="495" s="13" customFormat="1">
      <c r="A495" s="13"/>
      <c r="B495" s="232"/>
      <c r="C495" s="233"/>
      <c r="D495" s="234" t="s">
        <v>159</v>
      </c>
      <c r="E495" s="235" t="s">
        <v>1</v>
      </c>
      <c r="F495" s="236" t="s">
        <v>745</v>
      </c>
      <c r="G495" s="233"/>
      <c r="H495" s="237">
        <v>19.524999999999999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159</v>
      </c>
      <c r="AU495" s="243" t="s">
        <v>86</v>
      </c>
      <c r="AV495" s="13" t="s">
        <v>86</v>
      </c>
      <c r="AW495" s="13" t="s">
        <v>32</v>
      </c>
      <c r="AX495" s="13" t="s">
        <v>76</v>
      </c>
      <c r="AY495" s="243" t="s">
        <v>150</v>
      </c>
    </row>
    <row r="496" s="15" customFormat="1">
      <c r="A496" s="15"/>
      <c r="B496" s="261"/>
      <c r="C496" s="262"/>
      <c r="D496" s="234" t="s">
        <v>159</v>
      </c>
      <c r="E496" s="263" t="s">
        <v>1</v>
      </c>
      <c r="F496" s="264" t="s">
        <v>695</v>
      </c>
      <c r="G496" s="262"/>
      <c r="H496" s="263" t="s">
        <v>1</v>
      </c>
      <c r="I496" s="265"/>
      <c r="J496" s="262"/>
      <c r="K496" s="262"/>
      <c r="L496" s="266"/>
      <c r="M496" s="267"/>
      <c r="N496" s="268"/>
      <c r="O496" s="268"/>
      <c r="P496" s="268"/>
      <c r="Q496" s="268"/>
      <c r="R496" s="268"/>
      <c r="S496" s="268"/>
      <c r="T496" s="269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0" t="s">
        <v>159</v>
      </c>
      <c r="AU496" s="270" t="s">
        <v>86</v>
      </c>
      <c r="AV496" s="15" t="s">
        <v>84</v>
      </c>
      <c r="AW496" s="15" t="s">
        <v>32</v>
      </c>
      <c r="AX496" s="15" t="s">
        <v>76</v>
      </c>
      <c r="AY496" s="270" t="s">
        <v>150</v>
      </c>
    </row>
    <row r="497" s="13" customFormat="1">
      <c r="A497" s="13"/>
      <c r="B497" s="232"/>
      <c r="C497" s="233"/>
      <c r="D497" s="234" t="s">
        <v>159</v>
      </c>
      <c r="E497" s="235" t="s">
        <v>1</v>
      </c>
      <c r="F497" s="236" t="s">
        <v>746</v>
      </c>
      <c r="G497" s="233"/>
      <c r="H497" s="237">
        <v>12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159</v>
      </c>
      <c r="AU497" s="243" t="s">
        <v>86</v>
      </c>
      <c r="AV497" s="13" t="s">
        <v>86</v>
      </c>
      <c r="AW497" s="13" t="s">
        <v>32</v>
      </c>
      <c r="AX497" s="13" t="s">
        <v>76</v>
      </c>
      <c r="AY497" s="243" t="s">
        <v>150</v>
      </c>
    </row>
    <row r="498" s="14" customFormat="1">
      <c r="A498" s="14"/>
      <c r="B498" s="250"/>
      <c r="C498" s="251"/>
      <c r="D498" s="234" t="s">
        <v>159</v>
      </c>
      <c r="E498" s="252" t="s">
        <v>204</v>
      </c>
      <c r="F498" s="253" t="s">
        <v>254</v>
      </c>
      <c r="G498" s="251"/>
      <c r="H498" s="254">
        <v>126.22499999999999</v>
      </c>
      <c r="I498" s="255"/>
      <c r="J498" s="251"/>
      <c r="K498" s="251"/>
      <c r="L498" s="256"/>
      <c r="M498" s="257"/>
      <c r="N498" s="258"/>
      <c r="O498" s="258"/>
      <c r="P498" s="258"/>
      <c r="Q498" s="258"/>
      <c r="R498" s="258"/>
      <c r="S498" s="258"/>
      <c r="T498" s="25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0" t="s">
        <v>159</v>
      </c>
      <c r="AU498" s="260" t="s">
        <v>86</v>
      </c>
      <c r="AV498" s="14" t="s">
        <v>157</v>
      </c>
      <c r="AW498" s="14" t="s">
        <v>32</v>
      </c>
      <c r="AX498" s="14" t="s">
        <v>84</v>
      </c>
      <c r="AY498" s="260" t="s">
        <v>150</v>
      </c>
    </row>
    <row r="499" s="2" customFormat="1" ht="24.15" customHeight="1">
      <c r="A499" s="39"/>
      <c r="B499" s="40"/>
      <c r="C499" s="271" t="s">
        <v>747</v>
      </c>
      <c r="D499" s="271" t="s">
        <v>335</v>
      </c>
      <c r="E499" s="272" t="s">
        <v>748</v>
      </c>
      <c r="F499" s="273" t="s">
        <v>749</v>
      </c>
      <c r="G499" s="274" t="s">
        <v>243</v>
      </c>
      <c r="H499" s="275">
        <v>132.536</v>
      </c>
      <c r="I499" s="276"/>
      <c r="J499" s="277">
        <f>ROUND(I499*H499,2)</f>
        <v>0</v>
      </c>
      <c r="K499" s="273" t="s">
        <v>1</v>
      </c>
      <c r="L499" s="278"/>
      <c r="M499" s="279" t="s">
        <v>1</v>
      </c>
      <c r="N499" s="280" t="s">
        <v>41</v>
      </c>
      <c r="O499" s="92"/>
      <c r="P499" s="228">
        <f>O499*H499</f>
        <v>0</v>
      </c>
      <c r="Q499" s="228">
        <v>0.0048999999999999998</v>
      </c>
      <c r="R499" s="228">
        <f>Q499*H499</f>
        <v>0.64942639999999996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489</v>
      </c>
      <c r="AT499" s="230" t="s">
        <v>335</v>
      </c>
      <c r="AU499" s="230" t="s">
        <v>86</v>
      </c>
      <c r="AY499" s="18" t="s">
        <v>150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84</v>
      </c>
      <c r="BK499" s="231">
        <f>ROUND(I499*H499,2)</f>
        <v>0</v>
      </c>
      <c r="BL499" s="18" t="s">
        <v>346</v>
      </c>
      <c r="BM499" s="230" t="s">
        <v>750</v>
      </c>
    </row>
    <row r="500" s="13" customFormat="1">
      <c r="A500" s="13"/>
      <c r="B500" s="232"/>
      <c r="C500" s="233"/>
      <c r="D500" s="234" t="s">
        <v>159</v>
      </c>
      <c r="E500" s="235" t="s">
        <v>1</v>
      </c>
      <c r="F500" s="236" t="s">
        <v>751</v>
      </c>
      <c r="G500" s="233"/>
      <c r="H500" s="237">
        <v>132.536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159</v>
      </c>
      <c r="AU500" s="243" t="s">
        <v>86</v>
      </c>
      <c r="AV500" s="13" t="s">
        <v>86</v>
      </c>
      <c r="AW500" s="13" t="s">
        <v>32</v>
      </c>
      <c r="AX500" s="13" t="s">
        <v>84</v>
      </c>
      <c r="AY500" s="243" t="s">
        <v>150</v>
      </c>
    </row>
    <row r="501" s="2" customFormat="1" ht="44.25" customHeight="1">
      <c r="A501" s="39"/>
      <c r="B501" s="40"/>
      <c r="C501" s="219" t="s">
        <v>752</v>
      </c>
      <c r="D501" s="219" t="s">
        <v>153</v>
      </c>
      <c r="E501" s="220" t="s">
        <v>753</v>
      </c>
      <c r="F501" s="221" t="s">
        <v>754</v>
      </c>
      <c r="G501" s="222" t="s">
        <v>243</v>
      </c>
      <c r="H501" s="223">
        <v>189.82499999999999</v>
      </c>
      <c r="I501" s="224"/>
      <c r="J501" s="225">
        <f>ROUND(I501*H501,2)</f>
        <v>0</v>
      </c>
      <c r="K501" s="221" t="s">
        <v>1</v>
      </c>
      <c r="L501" s="45"/>
      <c r="M501" s="226" t="s">
        <v>1</v>
      </c>
      <c r="N501" s="227" t="s">
        <v>41</v>
      </c>
      <c r="O501" s="92"/>
      <c r="P501" s="228">
        <f>O501*H501</f>
        <v>0</v>
      </c>
      <c r="Q501" s="228">
        <v>0.0086800000000000002</v>
      </c>
      <c r="R501" s="228">
        <f>Q501*H501</f>
        <v>1.647681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157</v>
      </c>
      <c r="AT501" s="230" t="s">
        <v>153</v>
      </c>
      <c r="AU501" s="230" t="s">
        <v>86</v>
      </c>
      <c r="AY501" s="18" t="s">
        <v>150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84</v>
      </c>
      <c r="BK501" s="231">
        <f>ROUND(I501*H501,2)</f>
        <v>0</v>
      </c>
      <c r="BL501" s="18" t="s">
        <v>157</v>
      </c>
      <c r="BM501" s="230" t="s">
        <v>755</v>
      </c>
    </row>
    <row r="502" s="15" customFormat="1">
      <c r="A502" s="15"/>
      <c r="B502" s="261"/>
      <c r="C502" s="262"/>
      <c r="D502" s="234" t="s">
        <v>159</v>
      </c>
      <c r="E502" s="263" t="s">
        <v>1</v>
      </c>
      <c r="F502" s="264" t="s">
        <v>756</v>
      </c>
      <c r="G502" s="262"/>
      <c r="H502" s="263" t="s">
        <v>1</v>
      </c>
      <c r="I502" s="265"/>
      <c r="J502" s="262"/>
      <c r="K502" s="262"/>
      <c r="L502" s="266"/>
      <c r="M502" s="267"/>
      <c r="N502" s="268"/>
      <c r="O502" s="268"/>
      <c r="P502" s="268"/>
      <c r="Q502" s="268"/>
      <c r="R502" s="268"/>
      <c r="S502" s="268"/>
      <c r="T502" s="269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0" t="s">
        <v>159</v>
      </c>
      <c r="AU502" s="270" t="s">
        <v>86</v>
      </c>
      <c r="AV502" s="15" t="s">
        <v>84</v>
      </c>
      <c r="AW502" s="15" t="s">
        <v>32</v>
      </c>
      <c r="AX502" s="15" t="s">
        <v>76</v>
      </c>
      <c r="AY502" s="270" t="s">
        <v>150</v>
      </c>
    </row>
    <row r="503" s="13" customFormat="1">
      <c r="A503" s="13"/>
      <c r="B503" s="232"/>
      <c r="C503" s="233"/>
      <c r="D503" s="234" t="s">
        <v>159</v>
      </c>
      <c r="E503" s="235" t="s">
        <v>1</v>
      </c>
      <c r="F503" s="236" t="s">
        <v>757</v>
      </c>
      <c r="G503" s="233"/>
      <c r="H503" s="237">
        <v>55.939999999999998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159</v>
      </c>
      <c r="AU503" s="243" t="s">
        <v>86</v>
      </c>
      <c r="AV503" s="13" t="s">
        <v>86</v>
      </c>
      <c r="AW503" s="13" t="s">
        <v>32</v>
      </c>
      <c r="AX503" s="13" t="s">
        <v>76</v>
      </c>
      <c r="AY503" s="243" t="s">
        <v>150</v>
      </c>
    </row>
    <row r="504" s="15" customFormat="1">
      <c r="A504" s="15"/>
      <c r="B504" s="261"/>
      <c r="C504" s="262"/>
      <c r="D504" s="234" t="s">
        <v>159</v>
      </c>
      <c r="E504" s="263" t="s">
        <v>1</v>
      </c>
      <c r="F504" s="264" t="s">
        <v>687</v>
      </c>
      <c r="G504" s="262"/>
      <c r="H504" s="263" t="s">
        <v>1</v>
      </c>
      <c r="I504" s="265"/>
      <c r="J504" s="262"/>
      <c r="K504" s="262"/>
      <c r="L504" s="266"/>
      <c r="M504" s="267"/>
      <c r="N504" s="268"/>
      <c r="O504" s="268"/>
      <c r="P504" s="268"/>
      <c r="Q504" s="268"/>
      <c r="R504" s="268"/>
      <c r="S504" s="268"/>
      <c r="T504" s="26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0" t="s">
        <v>159</v>
      </c>
      <c r="AU504" s="270" t="s">
        <v>86</v>
      </c>
      <c r="AV504" s="15" t="s">
        <v>84</v>
      </c>
      <c r="AW504" s="15" t="s">
        <v>32</v>
      </c>
      <c r="AX504" s="15" t="s">
        <v>76</v>
      </c>
      <c r="AY504" s="270" t="s">
        <v>150</v>
      </c>
    </row>
    <row r="505" s="13" customFormat="1">
      <c r="A505" s="13"/>
      <c r="B505" s="232"/>
      <c r="C505" s="233"/>
      <c r="D505" s="234" t="s">
        <v>159</v>
      </c>
      <c r="E505" s="235" t="s">
        <v>1</v>
      </c>
      <c r="F505" s="236" t="s">
        <v>758</v>
      </c>
      <c r="G505" s="233"/>
      <c r="H505" s="237">
        <v>15.767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159</v>
      </c>
      <c r="AU505" s="243" t="s">
        <v>86</v>
      </c>
      <c r="AV505" s="13" t="s">
        <v>86</v>
      </c>
      <c r="AW505" s="13" t="s">
        <v>32</v>
      </c>
      <c r="AX505" s="13" t="s">
        <v>76</v>
      </c>
      <c r="AY505" s="243" t="s">
        <v>150</v>
      </c>
    </row>
    <row r="506" s="15" customFormat="1">
      <c r="A506" s="15"/>
      <c r="B506" s="261"/>
      <c r="C506" s="262"/>
      <c r="D506" s="234" t="s">
        <v>159</v>
      </c>
      <c r="E506" s="263" t="s">
        <v>1</v>
      </c>
      <c r="F506" s="264" t="s">
        <v>759</v>
      </c>
      <c r="G506" s="262"/>
      <c r="H506" s="263" t="s">
        <v>1</v>
      </c>
      <c r="I506" s="265"/>
      <c r="J506" s="262"/>
      <c r="K506" s="262"/>
      <c r="L506" s="266"/>
      <c r="M506" s="267"/>
      <c r="N506" s="268"/>
      <c r="O506" s="268"/>
      <c r="P506" s="268"/>
      <c r="Q506" s="268"/>
      <c r="R506" s="268"/>
      <c r="S506" s="268"/>
      <c r="T506" s="269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0" t="s">
        <v>159</v>
      </c>
      <c r="AU506" s="270" t="s">
        <v>86</v>
      </c>
      <c r="AV506" s="15" t="s">
        <v>84</v>
      </c>
      <c r="AW506" s="15" t="s">
        <v>32</v>
      </c>
      <c r="AX506" s="15" t="s">
        <v>76</v>
      </c>
      <c r="AY506" s="270" t="s">
        <v>150</v>
      </c>
    </row>
    <row r="507" s="13" customFormat="1">
      <c r="A507" s="13"/>
      <c r="B507" s="232"/>
      <c r="C507" s="233"/>
      <c r="D507" s="234" t="s">
        <v>159</v>
      </c>
      <c r="E507" s="235" t="s">
        <v>1</v>
      </c>
      <c r="F507" s="236" t="s">
        <v>760</v>
      </c>
      <c r="G507" s="233"/>
      <c r="H507" s="237">
        <v>5.2750000000000004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159</v>
      </c>
      <c r="AU507" s="243" t="s">
        <v>86</v>
      </c>
      <c r="AV507" s="13" t="s">
        <v>86</v>
      </c>
      <c r="AW507" s="13" t="s">
        <v>32</v>
      </c>
      <c r="AX507" s="13" t="s">
        <v>76</v>
      </c>
      <c r="AY507" s="243" t="s">
        <v>150</v>
      </c>
    </row>
    <row r="508" s="13" customFormat="1">
      <c r="A508" s="13"/>
      <c r="B508" s="232"/>
      <c r="C508" s="233"/>
      <c r="D508" s="234" t="s">
        <v>159</v>
      </c>
      <c r="E508" s="235" t="s">
        <v>1</v>
      </c>
      <c r="F508" s="236" t="s">
        <v>761</v>
      </c>
      <c r="G508" s="233"/>
      <c r="H508" s="237">
        <v>3.8500000000000001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159</v>
      </c>
      <c r="AU508" s="243" t="s">
        <v>86</v>
      </c>
      <c r="AV508" s="13" t="s">
        <v>86</v>
      </c>
      <c r="AW508" s="13" t="s">
        <v>32</v>
      </c>
      <c r="AX508" s="13" t="s">
        <v>76</v>
      </c>
      <c r="AY508" s="243" t="s">
        <v>150</v>
      </c>
    </row>
    <row r="509" s="15" customFormat="1">
      <c r="A509" s="15"/>
      <c r="B509" s="261"/>
      <c r="C509" s="262"/>
      <c r="D509" s="234" t="s">
        <v>159</v>
      </c>
      <c r="E509" s="263" t="s">
        <v>1</v>
      </c>
      <c r="F509" s="264" t="s">
        <v>762</v>
      </c>
      <c r="G509" s="262"/>
      <c r="H509" s="263" t="s">
        <v>1</v>
      </c>
      <c r="I509" s="265"/>
      <c r="J509" s="262"/>
      <c r="K509" s="262"/>
      <c r="L509" s="266"/>
      <c r="M509" s="267"/>
      <c r="N509" s="268"/>
      <c r="O509" s="268"/>
      <c r="P509" s="268"/>
      <c r="Q509" s="268"/>
      <c r="R509" s="268"/>
      <c r="S509" s="268"/>
      <c r="T509" s="26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0" t="s">
        <v>159</v>
      </c>
      <c r="AU509" s="270" t="s">
        <v>86</v>
      </c>
      <c r="AV509" s="15" t="s">
        <v>84</v>
      </c>
      <c r="AW509" s="15" t="s">
        <v>32</v>
      </c>
      <c r="AX509" s="15" t="s">
        <v>76</v>
      </c>
      <c r="AY509" s="270" t="s">
        <v>150</v>
      </c>
    </row>
    <row r="510" s="13" customFormat="1">
      <c r="A510" s="13"/>
      <c r="B510" s="232"/>
      <c r="C510" s="233"/>
      <c r="D510" s="234" t="s">
        <v>159</v>
      </c>
      <c r="E510" s="235" t="s">
        <v>1</v>
      </c>
      <c r="F510" s="236" t="s">
        <v>763</v>
      </c>
      <c r="G510" s="233"/>
      <c r="H510" s="237">
        <v>20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159</v>
      </c>
      <c r="AU510" s="243" t="s">
        <v>86</v>
      </c>
      <c r="AV510" s="13" t="s">
        <v>86</v>
      </c>
      <c r="AW510" s="13" t="s">
        <v>32</v>
      </c>
      <c r="AX510" s="13" t="s">
        <v>76</v>
      </c>
      <c r="AY510" s="243" t="s">
        <v>150</v>
      </c>
    </row>
    <row r="511" s="15" customFormat="1">
      <c r="A511" s="15"/>
      <c r="B511" s="261"/>
      <c r="C511" s="262"/>
      <c r="D511" s="234" t="s">
        <v>159</v>
      </c>
      <c r="E511" s="263" t="s">
        <v>1</v>
      </c>
      <c r="F511" s="264" t="s">
        <v>764</v>
      </c>
      <c r="G511" s="262"/>
      <c r="H511" s="263" t="s">
        <v>1</v>
      </c>
      <c r="I511" s="265"/>
      <c r="J511" s="262"/>
      <c r="K511" s="262"/>
      <c r="L511" s="266"/>
      <c r="M511" s="267"/>
      <c r="N511" s="268"/>
      <c r="O511" s="268"/>
      <c r="P511" s="268"/>
      <c r="Q511" s="268"/>
      <c r="R511" s="268"/>
      <c r="S511" s="268"/>
      <c r="T511" s="26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0" t="s">
        <v>159</v>
      </c>
      <c r="AU511" s="270" t="s">
        <v>86</v>
      </c>
      <c r="AV511" s="15" t="s">
        <v>84</v>
      </c>
      <c r="AW511" s="15" t="s">
        <v>32</v>
      </c>
      <c r="AX511" s="15" t="s">
        <v>76</v>
      </c>
      <c r="AY511" s="270" t="s">
        <v>150</v>
      </c>
    </row>
    <row r="512" s="13" customFormat="1">
      <c r="A512" s="13"/>
      <c r="B512" s="232"/>
      <c r="C512" s="233"/>
      <c r="D512" s="234" t="s">
        <v>159</v>
      </c>
      <c r="E512" s="235" t="s">
        <v>1</v>
      </c>
      <c r="F512" s="236" t="s">
        <v>765</v>
      </c>
      <c r="G512" s="233"/>
      <c r="H512" s="237">
        <v>12.425000000000001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159</v>
      </c>
      <c r="AU512" s="243" t="s">
        <v>86</v>
      </c>
      <c r="AV512" s="13" t="s">
        <v>86</v>
      </c>
      <c r="AW512" s="13" t="s">
        <v>32</v>
      </c>
      <c r="AX512" s="13" t="s">
        <v>76</v>
      </c>
      <c r="AY512" s="243" t="s">
        <v>150</v>
      </c>
    </row>
    <row r="513" s="15" customFormat="1">
      <c r="A513" s="15"/>
      <c r="B513" s="261"/>
      <c r="C513" s="262"/>
      <c r="D513" s="234" t="s">
        <v>159</v>
      </c>
      <c r="E513" s="263" t="s">
        <v>1</v>
      </c>
      <c r="F513" s="264" t="s">
        <v>766</v>
      </c>
      <c r="G513" s="262"/>
      <c r="H513" s="263" t="s">
        <v>1</v>
      </c>
      <c r="I513" s="265"/>
      <c r="J513" s="262"/>
      <c r="K513" s="262"/>
      <c r="L513" s="266"/>
      <c r="M513" s="267"/>
      <c r="N513" s="268"/>
      <c r="O513" s="268"/>
      <c r="P513" s="268"/>
      <c r="Q513" s="268"/>
      <c r="R513" s="268"/>
      <c r="S513" s="268"/>
      <c r="T513" s="26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0" t="s">
        <v>159</v>
      </c>
      <c r="AU513" s="270" t="s">
        <v>86</v>
      </c>
      <c r="AV513" s="15" t="s">
        <v>84</v>
      </c>
      <c r="AW513" s="15" t="s">
        <v>32</v>
      </c>
      <c r="AX513" s="15" t="s">
        <v>76</v>
      </c>
      <c r="AY513" s="270" t="s">
        <v>150</v>
      </c>
    </row>
    <row r="514" s="13" customFormat="1">
      <c r="A514" s="13"/>
      <c r="B514" s="232"/>
      <c r="C514" s="233"/>
      <c r="D514" s="234" t="s">
        <v>159</v>
      </c>
      <c r="E514" s="235" t="s">
        <v>1</v>
      </c>
      <c r="F514" s="236" t="s">
        <v>767</v>
      </c>
      <c r="G514" s="233"/>
      <c r="H514" s="237">
        <v>57.780000000000001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159</v>
      </c>
      <c r="AU514" s="243" t="s">
        <v>86</v>
      </c>
      <c r="AV514" s="13" t="s">
        <v>86</v>
      </c>
      <c r="AW514" s="13" t="s">
        <v>32</v>
      </c>
      <c r="AX514" s="13" t="s">
        <v>76</v>
      </c>
      <c r="AY514" s="243" t="s">
        <v>150</v>
      </c>
    </row>
    <row r="515" s="13" customFormat="1">
      <c r="A515" s="13"/>
      <c r="B515" s="232"/>
      <c r="C515" s="233"/>
      <c r="D515" s="234" t="s">
        <v>159</v>
      </c>
      <c r="E515" s="235" t="s">
        <v>1</v>
      </c>
      <c r="F515" s="236" t="s">
        <v>768</v>
      </c>
      <c r="G515" s="233"/>
      <c r="H515" s="237">
        <v>-13.625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159</v>
      </c>
      <c r="AU515" s="243" t="s">
        <v>86</v>
      </c>
      <c r="AV515" s="13" t="s">
        <v>86</v>
      </c>
      <c r="AW515" s="13" t="s">
        <v>32</v>
      </c>
      <c r="AX515" s="13" t="s">
        <v>76</v>
      </c>
      <c r="AY515" s="243" t="s">
        <v>150</v>
      </c>
    </row>
    <row r="516" s="15" customFormat="1">
      <c r="A516" s="15"/>
      <c r="B516" s="261"/>
      <c r="C516" s="262"/>
      <c r="D516" s="234" t="s">
        <v>159</v>
      </c>
      <c r="E516" s="263" t="s">
        <v>1</v>
      </c>
      <c r="F516" s="264" t="s">
        <v>769</v>
      </c>
      <c r="G516" s="262"/>
      <c r="H516" s="263" t="s">
        <v>1</v>
      </c>
      <c r="I516" s="265"/>
      <c r="J516" s="262"/>
      <c r="K516" s="262"/>
      <c r="L516" s="266"/>
      <c r="M516" s="267"/>
      <c r="N516" s="268"/>
      <c r="O516" s="268"/>
      <c r="P516" s="268"/>
      <c r="Q516" s="268"/>
      <c r="R516" s="268"/>
      <c r="S516" s="268"/>
      <c r="T516" s="269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0" t="s">
        <v>159</v>
      </c>
      <c r="AU516" s="270" t="s">
        <v>86</v>
      </c>
      <c r="AV516" s="15" t="s">
        <v>84</v>
      </c>
      <c r="AW516" s="15" t="s">
        <v>32</v>
      </c>
      <c r="AX516" s="15" t="s">
        <v>76</v>
      </c>
      <c r="AY516" s="270" t="s">
        <v>150</v>
      </c>
    </row>
    <row r="517" s="13" customFormat="1">
      <c r="A517" s="13"/>
      <c r="B517" s="232"/>
      <c r="C517" s="233"/>
      <c r="D517" s="234" t="s">
        <v>159</v>
      </c>
      <c r="E517" s="235" t="s">
        <v>1</v>
      </c>
      <c r="F517" s="236" t="s">
        <v>770</v>
      </c>
      <c r="G517" s="233"/>
      <c r="H517" s="237">
        <v>32.412999999999997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159</v>
      </c>
      <c r="AU517" s="243" t="s">
        <v>86</v>
      </c>
      <c r="AV517" s="13" t="s">
        <v>86</v>
      </c>
      <c r="AW517" s="13" t="s">
        <v>32</v>
      </c>
      <c r="AX517" s="13" t="s">
        <v>76</v>
      </c>
      <c r="AY517" s="243" t="s">
        <v>150</v>
      </c>
    </row>
    <row r="518" s="14" customFormat="1">
      <c r="A518" s="14"/>
      <c r="B518" s="250"/>
      <c r="C518" s="251"/>
      <c r="D518" s="234" t="s">
        <v>159</v>
      </c>
      <c r="E518" s="252" t="s">
        <v>176</v>
      </c>
      <c r="F518" s="253" t="s">
        <v>254</v>
      </c>
      <c r="G518" s="251"/>
      <c r="H518" s="254">
        <v>189.82499999999999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0" t="s">
        <v>159</v>
      </c>
      <c r="AU518" s="260" t="s">
        <v>86</v>
      </c>
      <c r="AV518" s="14" t="s">
        <v>157</v>
      </c>
      <c r="AW518" s="14" t="s">
        <v>32</v>
      </c>
      <c r="AX518" s="14" t="s">
        <v>84</v>
      </c>
      <c r="AY518" s="260" t="s">
        <v>150</v>
      </c>
    </row>
    <row r="519" s="2" customFormat="1" ht="16.5" customHeight="1">
      <c r="A519" s="39"/>
      <c r="B519" s="40"/>
      <c r="C519" s="271" t="s">
        <v>771</v>
      </c>
      <c r="D519" s="271" t="s">
        <v>335</v>
      </c>
      <c r="E519" s="272" t="s">
        <v>772</v>
      </c>
      <c r="F519" s="273" t="s">
        <v>773</v>
      </c>
      <c r="G519" s="274" t="s">
        <v>243</v>
      </c>
      <c r="H519" s="275">
        <v>199.316</v>
      </c>
      <c r="I519" s="276"/>
      <c r="J519" s="277">
        <f>ROUND(I519*H519,2)</f>
        <v>0</v>
      </c>
      <c r="K519" s="273" t="s">
        <v>1</v>
      </c>
      <c r="L519" s="278"/>
      <c r="M519" s="279" t="s">
        <v>1</v>
      </c>
      <c r="N519" s="280" t="s">
        <v>41</v>
      </c>
      <c r="O519" s="92"/>
      <c r="P519" s="228">
        <f>O519*H519</f>
        <v>0</v>
      </c>
      <c r="Q519" s="228">
        <v>0.0028</v>
      </c>
      <c r="R519" s="228">
        <f>Q519*H519</f>
        <v>0.55808480000000005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304</v>
      </c>
      <c r="AT519" s="230" t="s">
        <v>335</v>
      </c>
      <c r="AU519" s="230" t="s">
        <v>86</v>
      </c>
      <c r="AY519" s="18" t="s">
        <v>150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84</v>
      </c>
      <c r="BK519" s="231">
        <f>ROUND(I519*H519,2)</f>
        <v>0</v>
      </c>
      <c r="BL519" s="18" t="s">
        <v>157</v>
      </c>
      <c r="BM519" s="230" t="s">
        <v>774</v>
      </c>
    </row>
    <row r="520" s="13" customFormat="1">
      <c r="A520" s="13"/>
      <c r="B520" s="232"/>
      <c r="C520" s="233"/>
      <c r="D520" s="234" t="s">
        <v>159</v>
      </c>
      <c r="E520" s="235" t="s">
        <v>1</v>
      </c>
      <c r="F520" s="236" t="s">
        <v>775</v>
      </c>
      <c r="G520" s="233"/>
      <c r="H520" s="237">
        <v>199.316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159</v>
      </c>
      <c r="AU520" s="243" t="s">
        <v>86</v>
      </c>
      <c r="AV520" s="13" t="s">
        <v>86</v>
      </c>
      <c r="AW520" s="13" t="s">
        <v>32</v>
      </c>
      <c r="AX520" s="13" t="s">
        <v>84</v>
      </c>
      <c r="AY520" s="243" t="s">
        <v>150</v>
      </c>
    </row>
    <row r="521" s="2" customFormat="1" ht="24.15" customHeight="1">
      <c r="A521" s="39"/>
      <c r="B521" s="40"/>
      <c r="C521" s="219" t="s">
        <v>776</v>
      </c>
      <c r="D521" s="219" t="s">
        <v>153</v>
      </c>
      <c r="E521" s="220" t="s">
        <v>777</v>
      </c>
      <c r="F521" s="221" t="s">
        <v>778</v>
      </c>
      <c r="G521" s="222" t="s">
        <v>243</v>
      </c>
      <c r="H521" s="223">
        <v>36.624000000000002</v>
      </c>
      <c r="I521" s="224"/>
      <c r="J521" s="225">
        <f>ROUND(I521*H521,2)</f>
        <v>0</v>
      </c>
      <c r="K521" s="221" t="s">
        <v>1</v>
      </c>
      <c r="L521" s="45"/>
      <c r="M521" s="226" t="s">
        <v>1</v>
      </c>
      <c r="N521" s="227" t="s">
        <v>41</v>
      </c>
      <c r="O521" s="92"/>
      <c r="P521" s="228">
        <f>O521*H521</f>
        <v>0</v>
      </c>
      <c r="Q521" s="228">
        <v>0.0057000000000000002</v>
      </c>
      <c r="R521" s="228">
        <f>Q521*H521</f>
        <v>0.20875680000000002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157</v>
      </c>
      <c r="AT521" s="230" t="s">
        <v>153</v>
      </c>
      <c r="AU521" s="230" t="s">
        <v>86</v>
      </c>
      <c r="AY521" s="18" t="s">
        <v>150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84</v>
      </c>
      <c r="BK521" s="231">
        <f>ROUND(I521*H521,2)</f>
        <v>0</v>
      </c>
      <c r="BL521" s="18" t="s">
        <v>157</v>
      </c>
      <c r="BM521" s="230" t="s">
        <v>779</v>
      </c>
    </row>
    <row r="522" s="13" customFormat="1">
      <c r="A522" s="13"/>
      <c r="B522" s="232"/>
      <c r="C522" s="233"/>
      <c r="D522" s="234" t="s">
        <v>159</v>
      </c>
      <c r="E522" s="235" t="s">
        <v>1</v>
      </c>
      <c r="F522" s="236" t="s">
        <v>181</v>
      </c>
      <c r="G522" s="233"/>
      <c r="H522" s="237">
        <v>36.624000000000002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159</v>
      </c>
      <c r="AU522" s="243" t="s">
        <v>86</v>
      </c>
      <c r="AV522" s="13" t="s">
        <v>86</v>
      </c>
      <c r="AW522" s="13" t="s">
        <v>32</v>
      </c>
      <c r="AX522" s="13" t="s">
        <v>84</v>
      </c>
      <c r="AY522" s="243" t="s">
        <v>150</v>
      </c>
    </row>
    <row r="523" s="2" customFormat="1" ht="24.15" customHeight="1">
      <c r="A523" s="39"/>
      <c r="B523" s="40"/>
      <c r="C523" s="219" t="s">
        <v>780</v>
      </c>
      <c r="D523" s="219" t="s">
        <v>153</v>
      </c>
      <c r="E523" s="220" t="s">
        <v>781</v>
      </c>
      <c r="F523" s="221" t="s">
        <v>782</v>
      </c>
      <c r="G523" s="222" t="s">
        <v>243</v>
      </c>
      <c r="H523" s="223">
        <v>189.82499999999999</v>
      </c>
      <c r="I523" s="224"/>
      <c r="J523" s="225">
        <f>ROUND(I523*H523,2)</f>
        <v>0</v>
      </c>
      <c r="K523" s="221" t="s">
        <v>1</v>
      </c>
      <c r="L523" s="45"/>
      <c r="M523" s="226" t="s">
        <v>1</v>
      </c>
      <c r="N523" s="227" t="s">
        <v>41</v>
      </c>
      <c r="O523" s="92"/>
      <c r="P523" s="228">
        <f>O523*H523</f>
        <v>0</v>
      </c>
      <c r="Q523" s="228">
        <v>0.0033</v>
      </c>
      <c r="R523" s="228">
        <f>Q523*H523</f>
        <v>0.62642249999999999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157</v>
      </c>
      <c r="AT523" s="230" t="s">
        <v>153</v>
      </c>
      <c r="AU523" s="230" t="s">
        <v>86</v>
      </c>
      <c r="AY523" s="18" t="s">
        <v>150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84</v>
      </c>
      <c r="BK523" s="231">
        <f>ROUND(I523*H523,2)</f>
        <v>0</v>
      </c>
      <c r="BL523" s="18" t="s">
        <v>157</v>
      </c>
      <c r="BM523" s="230" t="s">
        <v>783</v>
      </c>
    </row>
    <row r="524" s="13" customFormat="1">
      <c r="A524" s="13"/>
      <c r="B524" s="232"/>
      <c r="C524" s="233"/>
      <c r="D524" s="234" t="s">
        <v>159</v>
      </c>
      <c r="E524" s="235" t="s">
        <v>1</v>
      </c>
      <c r="F524" s="236" t="s">
        <v>177</v>
      </c>
      <c r="G524" s="233"/>
      <c r="H524" s="237">
        <v>189.82499999999999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159</v>
      </c>
      <c r="AU524" s="243" t="s">
        <v>86</v>
      </c>
      <c r="AV524" s="13" t="s">
        <v>86</v>
      </c>
      <c r="AW524" s="13" t="s">
        <v>32</v>
      </c>
      <c r="AX524" s="13" t="s">
        <v>84</v>
      </c>
      <c r="AY524" s="243" t="s">
        <v>150</v>
      </c>
    </row>
    <row r="525" s="2" customFormat="1" ht="24.15" customHeight="1">
      <c r="A525" s="39"/>
      <c r="B525" s="40"/>
      <c r="C525" s="219" t="s">
        <v>784</v>
      </c>
      <c r="D525" s="219" t="s">
        <v>153</v>
      </c>
      <c r="E525" s="220" t="s">
        <v>785</v>
      </c>
      <c r="F525" s="221" t="s">
        <v>786</v>
      </c>
      <c r="G525" s="222" t="s">
        <v>156</v>
      </c>
      <c r="H525" s="223">
        <v>36.374000000000002</v>
      </c>
      <c r="I525" s="224"/>
      <c r="J525" s="225">
        <f>ROUND(I525*H525,2)</f>
        <v>0</v>
      </c>
      <c r="K525" s="221" t="s">
        <v>1</v>
      </c>
      <c r="L525" s="45"/>
      <c r="M525" s="226" t="s">
        <v>1</v>
      </c>
      <c r="N525" s="227" t="s">
        <v>41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157</v>
      </c>
      <c r="AT525" s="230" t="s">
        <v>153</v>
      </c>
      <c r="AU525" s="230" t="s">
        <v>86</v>
      </c>
      <c r="AY525" s="18" t="s">
        <v>150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84</v>
      </c>
      <c r="BK525" s="231">
        <f>ROUND(I525*H525,2)</f>
        <v>0</v>
      </c>
      <c r="BL525" s="18" t="s">
        <v>157</v>
      </c>
      <c r="BM525" s="230" t="s">
        <v>787</v>
      </c>
    </row>
    <row r="526" s="13" customFormat="1">
      <c r="A526" s="13"/>
      <c r="B526" s="232"/>
      <c r="C526" s="233"/>
      <c r="D526" s="234" t="s">
        <v>159</v>
      </c>
      <c r="E526" s="235" t="s">
        <v>1</v>
      </c>
      <c r="F526" s="236" t="s">
        <v>363</v>
      </c>
      <c r="G526" s="233"/>
      <c r="H526" s="237">
        <v>11.02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159</v>
      </c>
      <c r="AU526" s="243" t="s">
        <v>86</v>
      </c>
      <c r="AV526" s="13" t="s">
        <v>86</v>
      </c>
      <c r="AW526" s="13" t="s">
        <v>32</v>
      </c>
      <c r="AX526" s="13" t="s">
        <v>76</v>
      </c>
      <c r="AY526" s="243" t="s">
        <v>150</v>
      </c>
    </row>
    <row r="527" s="13" customFormat="1">
      <c r="A527" s="13"/>
      <c r="B527" s="232"/>
      <c r="C527" s="233"/>
      <c r="D527" s="234" t="s">
        <v>159</v>
      </c>
      <c r="E527" s="235" t="s">
        <v>1</v>
      </c>
      <c r="F527" s="236" t="s">
        <v>364</v>
      </c>
      <c r="G527" s="233"/>
      <c r="H527" s="237">
        <v>13.976000000000001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159</v>
      </c>
      <c r="AU527" s="243" t="s">
        <v>86</v>
      </c>
      <c r="AV527" s="13" t="s">
        <v>86</v>
      </c>
      <c r="AW527" s="13" t="s">
        <v>32</v>
      </c>
      <c r="AX527" s="13" t="s">
        <v>76</v>
      </c>
      <c r="AY527" s="243" t="s">
        <v>150</v>
      </c>
    </row>
    <row r="528" s="13" customFormat="1">
      <c r="A528" s="13"/>
      <c r="B528" s="232"/>
      <c r="C528" s="233"/>
      <c r="D528" s="234" t="s">
        <v>159</v>
      </c>
      <c r="E528" s="235" t="s">
        <v>1</v>
      </c>
      <c r="F528" s="236" t="s">
        <v>365</v>
      </c>
      <c r="G528" s="233"/>
      <c r="H528" s="237">
        <v>1.8380000000000001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159</v>
      </c>
      <c r="AU528" s="243" t="s">
        <v>86</v>
      </c>
      <c r="AV528" s="13" t="s">
        <v>86</v>
      </c>
      <c r="AW528" s="13" t="s">
        <v>32</v>
      </c>
      <c r="AX528" s="13" t="s">
        <v>76</v>
      </c>
      <c r="AY528" s="243" t="s">
        <v>150</v>
      </c>
    </row>
    <row r="529" s="13" customFormat="1">
      <c r="A529" s="13"/>
      <c r="B529" s="232"/>
      <c r="C529" s="233"/>
      <c r="D529" s="234" t="s">
        <v>159</v>
      </c>
      <c r="E529" s="235" t="s">
        <v>1</v>
      </c>
      <c r="F529" s="236" t="s">
        <v>366</v>
      </c>
      <c r="G529" s="233"/>
      <c r="H529" s="237">
        <v>9.5399999999999991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159</v>
      </c>
      <c r="AU529" s="243" t="s">
        <v>86</v>
      </c>
      <c r="AV529" s="13" t="s">
        <v>86</v>
      </c>
      <c r="AW529" s="13" t="s">
        <v>32</v>
      </c>
      <c r="AX529" s="13" t="s">
        <v>76</v>
      </c>
      <c r="AY529" s="243" t="s">
        <v>150</v>
      </c>
    </row>
    <row r="530" s="14" customFormat="1">
      <c r="A530" s="14"/>
      <c r="B530" s="250"/>
      <c r="C530" s="251"/>
      <c r="D530" s="234" t="s">
        <v>159</v>
      </c>
      <c r="E530" s="252" t="s">
        <v>1</v>
      </c>
      <c r="F530" s="253" t="s">
        <v>254</v>
      </c>
      <c r="G530" s="251"/>
      <c r="H530" s="254">
        <v>36.374000000000002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159</v>
      </c>
      <c r="AU530" s="260" t="s">
        <v>86</v>
      </c>
      <c r="AV530" s="14" t="s">
        <v>157</v>
      </c>
      <c r="AW530" s="14" t="s">
        <v>32</v>
      </c>
      <c r="AX530" s="14" t="s">
        <v>84</v>
      </c>
      <c r="AY530" s="260" t="s">
        <v>150</v>
      </c>
    </row>
    <row r="531" s="2" customFormat="1" ht="33" customHeight="1">
      <c r="A531" s="39"/>
      <c r="B531" s="40"/>
      <c r="C531" s="219" t="s">
        <v>788</v>
      </c>
      <c r="D531" s="219" t="s">
        <v>153</v>
      </c>
      <c r="E531" s="220" t="s">
        <v>789</v>
      </c>
      <c r="F531" s="221" t="s">
        <v>790</v>
      </c>
      <c r="G531" s="222" t="s">
        <v>156</v>
      </c>
      <c r="H531" s="223">
        <v>36.374000000000002</v>
      </c>
      <c r="I531" s="224"/>
      <c r="J531" s="225">
        <f>ROUND(I531*H531,2)</f>
        <v>0</v>
      </c>
      <c r="K531" s="221" t="s">
        <v>1</v>
      </c>
      <c r="L531" s="45"/>
      <c r="M531" s="226" t="s">
        <v>1</v>
      </c>
      <c r="N531" s="227" t="s">
        <v>41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157</v>
      </c>
      <c r="AT531" s="230" t="s">
        <v>153</v>
      </c>
      <c r="AU531" s="230" t="s">
        <v>86</v>
      </c>
      <c r="AY531" s="18" t="s">
        <v>150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84</v>
      </c>
      <c r="BK531" s="231">
        <f>ROUND(I531*H531,2)</f>
        <v>0</v>
      </c>
      <c r="BL531" s="18" t="s">
        <v>157</v>
      </c>
      <c r="BM531" s="230" t="s">
        <v>791</v>
      </c>
    </row>
    <row r="532" s="2" customFormat="1" ht="16.5" customHeight="1">
      <c r="A532" s="39"/>
      <c r="B532" s="40"/>
      <c r="C532" s="219" t="s">
        <v>792</v>
      </c>
      <c r="D532" s="219" t="s">
        <v>153</v>
      </c>
      <c r="E532" s="220" t="s">
        <v>793</v>
      </c>
      <c r="F532" s="221" t="s">
        <v>794</v>
      </c>
      <c r="G532" s="222" t="s">
        <v>165</v>
      </c>
      <c r="H532" s="223">
        <v>0.42999999999999999</v>
      </c>
      <c r="I532" s="224"/>
      <c r="J532" s="225">
        <f>ROUND(I532*H532,2)</f>
        <v>0</v>
      </c>
      <c r="K532" s="221" t="s">
        <v>1</v>
      </c>
      <c r="L532" s="45"/>
      <c r="M532" s="226" t="s">
        <v>1</v>
      </c>
      <c r="N532" s="227" t="s">
        <v>41</v>
      </c>
      <c r="O532" s="92"/>
      <c r="P532" s="228">
        <f>O532*H532</f>
        <v>0</v>
      </c>
      <c r="Q532" s="228">
        <v>1.06277</v>
      </c>
      <c r="R532" s="228">
        <f>Q532*H532</f>
        <v>0.45699109999999998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157</v>
      </c>
      <c r="AT532" s="230" t="s">
        <v>153</v>
      </c>
      <c r="AU532" s="230" t="s">
        <v>86</v>
      </c>
      <c r="AY532" s="18" t="s">
        <v>150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84</v>
      </c>
      <c r="BK532" s="231">
        <f>ROUND(I532*H532,2)</f>
        <v>0</v>
      </c>
      <c r="BL532" s="18" t="s">
        <v>157</v>
      </c>
      <c r="BM532" s="230" t="s">
        <v>795</v>
      </c>
    </row>
    <row r="533" s="13" customFormat="1">
      <c r="A533" s="13"/>
      <c r="B533" s="232"/>
      <c r="C533" s="233"/>
      <c r="D533" s="234" t="s">
        <v>159</v>
      </c>
      <c r="E533" s="235" t="s">
        <v>1</v>
      </c>
      <c r="F533" s="236" t="s">
        <v>796</v>
      </c>
      <c r="G533" s="233"/>
      <c r="H533" s="237">
        <v>0.42999999999999999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159</v>
      </c>
      <c r="AU533" s="243" t="s">
        <v>86</v>
      </c>
      <c r="AV533" s="13" t="s">
        <v>86</v>
      </c>
      <c r="AW533" s="13" t="s">
        <v>32</v>
      </c>
      <c r="AX533" s="13" t="s">
        <v>84</v>
      </c>
      <c r="AY533" s="243" t="s">
        <v>150</v>
      </c>
    </row>
    <row r="534" s="2" customFormat="1" ht="24.15" customHeight="1">
      <c r="A534" s="39"/>
      <c r="B534" s="40"/>
      <c r="C534" s="219" t="s">
        <v>797</v>
      </c>
      <c r="D534" s="219" t="s">
        <v>153</v>
      </c>
      <c r="E534" s="220" t="s">
        <v>798</v>
      </c>
      <c r="F534" s="221" t="s">
        <v>799</v>
      </c>
      <c r="G534" s="222" t="s">
        <v>243</v>
      </c>
      <c r="H534" s="223">
        <v>3.1880000000000002</v>
      </c>
      <c r="I534" s="224"/>
      <c r="J534" s="225">
        <f>ROUND(I534*H534,2)</f>
        <v>0</v>
      </c>
      <c r="K534" s="221" t="s">
        <v>1</v>
      </c>
      <c r="L534" s="45"/>
      <c r="M534" s="226" t="s">
        <v>1</v>
      </c>
      <c r="N534" s="227" t="s">
        <v>41</v>
      </c>
      <c r="O534" s="92"/>
      <c r="P534" s="228">
        <f>O534*H534</f>
        <v>0</v>
      </c>
      <c r="Q534" s="228">
        <v>0.049840000000000002</v>
      </c>
      <c r="R534" s="228">
        <f>Q534*H534</f>
        <v>0.15888992000000002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157</v>
      </c>
      <c r="AT534" s="230" t="s">
        <v>153</v>
      </c>
      <c r="AU534" s="230" t="s">
        <v>86</v>
      </c>
      <c r="AY534" s="18" t="s">
        <v>150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84</v>
      </c>
      <c r="BK534" s="231">
        <f>ROUND(I534*H534,2)</f>
        <v>0</v>
      </c>
      <c r="BL534" s="18" t="s">
        <v>157</v>
      </c>
      <c r="BM534" s="230" t="s">
        <v>800</v>
      </c>
    </row>
    <row r="535" s="15" customFormat="1">
      <c r="A535" s="15"/>
      <c r="B535" s="261"/>
      <c r="C535" s="262"/>
      <c r="D535" s="234" t="s">
        <v>159</v>
      </c>
      <c r="E535" s="263" t="s">
        <v>1</v>
      </c>
      <c r="F535" s="264" t="s">
        <v>801</v>
      </c>
      <c r="G535" s="262"/>
      <c r="H535" s="263" t="s">
        <v>1</v>
      </c>
      <c r="I535" s="265"/>
      <c r="J535" s="262"/>
      <c r="K535" s="262"/>
      <c r="L535" s="266"/>
      <c r="M535" s="267"/>
      <c r="N535" s="268"/>
      <c r="O535" s="268"/>
      <c r="P535" s="268"/>
      <c r="Q535" s="268"/>
      <c r="R535" s="268"/>
      <c r="S535" s="268"/>
      <c r="T535" s="26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0" t="s">
        <v>159</v>
      </c>
      <c r="AU535" s="270" t="s">
        <v>86</v>
      </c>
      <c r="AV535" s="15" t="s">
        <v>84</v>
      </c>
      <c r="AW535" s="15" t="s">
        <v>32</v>
      </c>
      <c r="AX535" s="15" t="s">
        <v>76</v>
      </c>
      <c r="AY535" s="270" t="s">
        <v>150</v>
      </c>
    </row>
    <row r="536" s="13" customFormat="1">
      <c r="A536" s="13"/>
      <c r="B536" s="232"/>
      <c r="C536" s="233"/>
      <c r="D536" s="234" t="s">
        <v>159</v>
      </c>
      <c r="E536" s="235" t="s">
        <v>1</v>
      </c>
      <c r="F536" s="236" t="s">
        <v>802</v>
      </c>
      <c r="G536" s="233"/>
      <c r="H536" s="237">
        <v>3.1880000000000002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159</v>
      </c>
      <c r="AU536" s="243" t="s">
        <v>86</v>
      </c>
      <c r="AV536" s="13" t="s">
        <v>86</v>
      </c>
      <c r="AW536" s="13" t="s">
        <v>32</v>
      </c>
      <c r="AX536" s="13" t="s">
        <v>84</v>
      </c>
      <c r="AY536" s="243" t="s">
        <v>150</v>
      </c>
    </row>
    <row r="537" s="2" customFormat="1" ht="24.15" customHeight="1">
      <c r="A537" s="39"/>
      <c r="B537" s="40"/>
      <c r="C537" s="219" t="s">
        <v>803</v>
      </c>
      <c r="D537" s="219" t="s">
        <v>153</v>
      </c>
      <c r="E537" s="220" t="s">
        <v>804</v>
      </c>
      <c r="F537" s="221" t="s">
        <v>805</v>
      </c>
      <c r="G537" s="222" t="s">
        <v>243</v>
      </c>
      <c r="H537" s="223">
        <v>238.03</v>
      </c>
      <c r="I537" s="224"/>
      <c r="J537" s="225">
        <f>ROUND(I537*H537,2)</f>
        <v>0</v>
      </c>
      <c r="K537" s="221" t="s">
        <v>1</v>
      </c>
      <c r="L537" s="45"/>
      <c r="M537" s="226" t="s">
        <v>1</v>
      </c>
      <c r="N537" s="227" t="s">
        <v>41</v>
      </c>
      <c r="O537" s="92"/>
      <c r="P537" s="228">
        <f>O537*H537</f>
        <v>0</v>
      </c>
      <c r="Q537" s="228">
        <v>0.11</v>
      </c>
      <c r="R537" s="228">
        <f>Q537*H537</f>
        <v>26.183299999999999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157</v>
      </c>
      <c r="AT537" s="230" t="s">
        <v>153</v>
      </c>
      <c r="AU537" s="230" t="s">
        <v>86</v>
      </c>
      <c r="AY537" s="18" t="s">
        <v>150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84</v>
      </c>
      <c r="BK537" s="231">
        <f>ROUND(I537*H537,2)</f>
        <v>0</v>
      </c>
      <c r="BL537" s="18" t="s">
        <v>157</v>
      </c>
      <c r="BM537" s="230" t="s">
        <v>806</v>
      </c>
    </row>
    <row r="538" s="13" customFormat="1">
      <c r="A538" s="13"/>
      <c r="B538" s="232"/>
      <c r="C538" s="233"/>
      <c r="D538" s="234" t="s">
        <v>159</v>
      </c>
      <c r="E538" s="235" t="s">
        <v>1</v>
      </c>
      <c r="F538" s="236" t="s">
        <v>807</v>
      </c>
      <c r="G538" s="233"/>
      <c r="H538" s="237">
        <v>238.03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159</v>
      </c>
      <c r="AU538" s="243" t="s">
        <v>86</v>
      </c>
      <c r="AV538" s="13" t="s">
        <v>86</v>
      </c>
      <c r="AW538" s="13" t="s">
        <v>32</v>
      </c>
      <c r="AX538" s="13" t="s">
        <v>84</v>
      </c>
      <c r="AY538" s="243" t="s">
        <v>150</v>
      </c>
    </row>
    <row r="539" s="2" customFormat="1" ht="24.15" customHeight="1">
      <c r="A539" s="39"/>
      <c r="B539" s="40"/>
      <c r="C539" s="219" t="s">
        <v>808</v>
      </c>
      <c r="D539" s="219" t="s">
        <v>153</v>
      </c>
      <c r="E539" s="220" t="s">
        <v>809</v>
      </c>
      <c r="F539" s="221" t="s">
        <v>810</v>
      </c>
      <c r="G539" s="222" t="s">
        <v>243</v>
      </c>
      <c r="H539" s="223">
        <v>2020.02</v>
      </c>
      <c r="I539" s="224"/>
      <c r="J539" s="225">
        <f>ROUND(I539*H539,2)</f>
        <v>0</v>
      </c>
      <c r="K539" s="221" t="s">
        <v>1</v>
      </c>
      <c r="L539" s="45"/>
      <c r="M539" s="226" t="s">
        <v>1</v>
      </c>
      <c r="N539" s="227" t="s">
        <v>41</v>
      </c>
      <c r="O539" s="92"/>
      <c r="P539" s="228">
        <f>O539*H539</f>
        <v>0</v>
      </c>
      <c r="Q539" s="228">
        <v>0.010999999999999999</v>
      </c>
      <c r="R539" s="228">
        <f>Q539*H539</f>
        <v>22.220219999999998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157</v>
      </c>
      <c r="AT539" s="230" t="s">
        <v>153</v>
      </c>
      <c r="AU539" s="230" t="s">
        <v>86</v>
      </c>
      <c r="AY539" s="18" t="s">
        <v>150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84</v>
      </c>
      <c r="BK539" s="231">
        <f>ROUND(I539*H539,2)</f>
        <v>0</v>
      </c>
      <c r="BL539" s="18" t="s">
        <v>157</v>
      </c>
      <c r="BM539" s="230" t="s">
        <v>811</v>
      </c>
    </row>
    <row r="540" s="13" customFormat="1">
      <c r="A540" s="13"/>
      <c r="B540" s="232"/>
      <c r="C540" s="233"/>
      <c r="D540" s="234" t="s">
        <v>159</v>
      </c>
      <c r="E540" s="235" t="s">
        <v>1</v>
      </c>
      <c r="F540" s="236" t="s">
        <v>812</v>
      </c>
      <c r="G540" s="233"/>
      <c r="H540" s="237">
        <v>2020.02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159</v>
      </c>
      <c r="AU540" s="243" t="s">
        <v>86</v>
      </c>
      <c r="AV540" s="13" t="s">
        <v>86</v>
      </c>
      <c r="AW540" s="13" t="s">
        <v>32</v>
      </c>
      <c r="AX540" s="13" t="s">
        <v>76</v>
      </c>
      <c r="AY540" s="243" t="s">
        <v>150</v>
      </c>
    </row>
    <row r="541" s="14" customFormat="1">
      <c r="A541" s="14"/>
      <c r="B541" s="250"/>
      <c r="C541" s="251"/>
      <c r="D541" s="234" t="s">
        <v>159</v>
      </c>
      <c r="E541" s="252" t="s">
        <v>1</v>
      </c>
      <c r="F541" s="253" t="s">
        <v>254</v>
      </c>
      <c r="G541" s="251"/>
      <c r="H541" s="254">
        <v>2020.02</v>
      </c>
      <c r="I541" s="255"/>
      <c r="J541" s="251"/>
      <c r="K541" s="251"/>
      <c r="L541" s="256"/>
      <c r="M541" s="257"/>
      <c r="N541" s="258"/>
      <c r="O541" s="258"/>
      <c r="P541" s="258"/>
      <c r="Q541" s="258"/>
      <c r="R541" s="258"/>
      <c r="S541" s="258"/>
      <c r="T541" s="25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0" t="s">
        <v>159</v>
      </c>
      <c r="AU541" s="260" t="s">
        <v>86</v>
      </c>
      <c r="AV541" s="14" t="s">
        <v>157</v>
      </c>
      <c r="AW541" s="14" t="s">
        <v>32</v>
      </c>
      <c r="AX541" s="14" t="s">
        <v>84</v>
      </c>
      <c r="AY541" s="260" t="s">
        <v>150</v>
      </c>
    </row>
    <row r="542" s="2" customFormat="1" ht="16.5" customHeight="1">
      <c r="A542" s="39"/>
      <c r="B542" s="40"/>
      <c r="C542" s="219" t="s">
        <v>813</v>
      </c>
      <c r="D542" s="219" t="s">
        <v>153</v>
      </c>
      <c r="E542" s="220" t="s">
        <v>814</v>
      </c>
      <c r="F542" s="221" t="s">
        <v>815</v>
      </c>
      <c r="G542" s="222" t="s">
        <v>243</v>
      </c>
      <c r="H542" s="223">
        <v>224.12000000000001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41</v>
      </c>
      <c r="O542" s="92"/>
      <c r="P542" s="228">
        <f>O542*H542</f>
        <v>0</v>
      </c>
      <c r="Q542" s="228">
        <v>0.00012999999999999999</v>
      </c>
      <c r="R542" s="228">
        <f>Q542*H542</f>
        <v>0.029135599999999998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157</v>
      </c>
      <c r="AT542" s="230" t="s">
        <v>153</v>
      </c>
      <c r="AU542" s="230" t="s">
        <v>86</v>
      </c>
      <c r="AY542" s="18" t="s">
        <v>150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84</v>
      </c>
      <c r="BK542" s="231">
        <f>ROUND(I542*H542,2)</f>
        <v>0</v>
      </c>
      <c r="BL542" s="18" t="s">
        <v>157</v>
      </c>
      <c r="BM542" s="230" t="s">
        <v>816</v>
      </c>
    </row>
    <row r="543" s="13" customFormat="1">
      <c r="A543" s="13"/>
      <c r="B543" s="232"/>
      <c r="C543" s="233"/>
      <c r="D543" s="234" t="s">
        <v>159</v>
      </c>
      <c r="E543" s="235" t="s">
        <v>1</v>
      </c>
      <c r="F543" s="236" t="s">
        <v>817</v>
      </c>
      <c r="G543" s="233"/>
      <c r="H543" s="237">
        <v>55.100000000000001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159</v>
      </c>
      <c r="AU543" s="243" t="s">
        <v>86</v>
      </c>
      <c r="AV543" s="13" t="s">
        <v>86</v>
      </c>
      <c r="AW543" s="13" t="s">
        <v>32</v>
      </c>
      <c r="AX543" s="13" t="s">
        <v>76</v>
      </c>
      <c r="AY543" s="243" t="s">
        <v>150</v>
      </c>
    </row>
    <row r="544" s="13" customFormat="1">
      <c r="A544" s="13"/>
      <c r="B544" s="232"/>
      <c r="C544" s="233"/>
      <c r="D544" s="234" t="s">
        <v>159</v>
      </c>
      <c r="E544" s="235" t="s">
        <v>1</v>
      </c>
      <c r="F544" s="236" t="s">
        <v>818</v>
      </c>
      <c r="G544" s="233"/>
      <c r="H544" s="237">
        <v>93.170000000000002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159</v>
      </c>
      <c r="AU544" s="243" t="s">
        <v>86</v>
      </c>
      <c r="AV544" s="13" t="s">
        <v>86</v>
      </c>
      <c r="AW544" s="13" t="s">
        <v>32</v>
      </c>
      <c r="AX544" s="13" t="s">
        <v>76</v>
      </c>
      <c r="AY544" s="243" t="s">
        <v>150</v>
      </c>
    </row>
    <row r="545" s="13" customFormat="1">
      <c r="A545" s="13"/>
      <c r="B545" s="232"/>
      <c r="C545" s="233"/>
      <c r="D545" s="234" t="s">
        <v>159</v>
      </c>
      <c r="E545" s="235" t="s">
        <v>1</v>
      </c>
      <c r="F545" s="236" t="s">
        <v>819</v>
      </c>
      <c r="G545" s="233"/>
      <c r="H545" s="237">
        <v>12.25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159</v>
      </c>
      <c r="AU545" s="243" t="s">
        <v>86</v>
      </c>
      <c r="AV545" s="13" t="s">
        <v>86</v>
      </c>
      <c r="AW545" s="13" t="s">
        <v>32</v>
      </c>
      <c r="AX545" s="13" t="s">
        <v>76</v>
      </c>
      <c r="AY545" s="243" t="s">
        <v>150</v>
      </c>
    </row>
    <row r="546" s="13" customFormat="1">
      <c r="A546" s="13"/>
      <c r="B546" s="232"/>
      <c r="C546" s="233"/>
      <c r="D546" s="234" t="s">
        <v>159</v>
      </c>
      <c r="E546" s="235" t="s">
        <v>1</v>
      </c>
      <c r="F546" s="236" t="s">
        <v>820</v>
      </c>
      <c r="G546" s="233"/>
      <c r="H546" s="237">
        <v>63.600000000000001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159</v>
      </c>
      <c r="AU546" s="243" t="s">
        <v>86</v>
      </c>
      <c r="AV546" s="13" t="s">
        <v>86</v>
      </c>
      <c r="AW546" s="13" t="s">
        <v>32</v>
      </c>
      <c r="AX546" s="13" t="s">
        <v>76</v>
      </c>
      <c r="AY546" s="243" t="s">
        <v>150</v>
      </c>
    </row>
    <row r="547" s="14" customFormat="1">
      <c r="A547" s="14"/>
      <c r="B547" s="250"/>
      <c r="C547" s="251"/>
      <c r="D547" s="234" t="s">
        <v>159</v>
      </c>
      <c r="E547" s="252" t="s">
        <v>1</v>
      </c>
      <c r="F547" s="253" t="s">
        <v>254</v>
      </c>
      <c r="G547" s="251"/>
      <c r="H547" s="254">
        <v>224.12000000000001</v>
      </c>
      <c r="I547" s="255"/>
      <c r="J547" s="251"/>
      <c r="K547" s="251"/>
      <c r="L547" s="256"/>
      <c r="M547" s="257"/>
      <c r="N547" s="258"/>
      <c r="O547" s="258"/>
      <c r="P547" s="258"/>
      <c r="Q547" s="258"/>
      <c r="R547" s="258"/>
      <c r="S547" s="258"/>
      <c r="T547" s="25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0" t="s">
        <v>159</v>
      </c>
      <c r="AU547" s="260" t="s">
        <v>86</v>
      </c>
      <c r="AV547" s="14" t="s">
        <v>157</v>
      </c>
      <c r="AW547" s="14" t="s">
        <v>32</v>
      </c>
      <c r="AX547" s="14" t="s">
        <v>84</v>
      </c>
      <c r="AY547" s="260" t="s">
        <v>150</v>
      </c>
    </row>
    <row r="548" s="2" customFormat="1" ht="24.15" customHeight="1">
      <c r="A548" s="39"/>
      <c r="B548" s="40"/>
      <c r="C548" s="219" t="s">
        <v>821</v>
      </c>
      <c r="D548" s="219" t="s">
        <v>153</v>
      </c>
      <c r="E548" s="220" t="s">
        <v>822</v>
      </c>
      <c r="F548" s="221" t="s">
        <v>823</v>
      </c>
      <c r="G548" s="222" t="s">
        <v>243</v>
      </c>
      <c r="H548" s="223">
        <v>238.03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41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157</v>
      </c>
      <c r="AT548" s="230" t="s">
        <v>153</v>
      </c>
      <c r="AU548" s="230" t="s">
        <v>86</v>
      </c>
      <c r="AY548" s="18" t="s">
        <v>150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84</v>
      </c>
      <c r="BK548" s="231">
        <f>ROUND(I548*H548,2)</f>
        <v>0</v>
      </c>
      <c r="BL548" s="18" t="s">
        <v>157</v>
      </c>
      <c r="BM548" s="230" t="s">
        <v>824</v>
      </c>
    </row>
    <row r="549" s="13" customFormat="1">
      <c r="A549" s="13"/>
      <c r="B549" s="232"/>
      <c r="C549" s="233"/>
      <c r="D549" s="234" t="s">
        <v>159</v>
      </c>
      <c r="E549" s="235" t="s">
        <v>1</v>
      </c>
      <c r="F549" s="236" t="s">
        <v>807</v>
      </c>
      <c r="G549" s="233"/>
      <c r="H549" s="237">
        <v>238.03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159</v>
      </c>
      <c r="AU549" s="243" t="s">
        <v>86</v>
      </c>
      <c r="AV549" s="13" t="s">
        <v>86</v>
      </c>
      <c r="AW549" s="13" t="s">
        <v>32</v>
      </c>
      <c r="AX549" s="13" t="s">
        <v>84</v>
      </c>
      <c r="AY549" s="243" t="s">
        <v>150</v>
      </c>
    </row>
    <row r="550" s="2" customFormat="1" ht="21.75" customHeight="1">
      <c r="A550" s="39"/>
      <c r="B550" s="40"/>
      <c r="C550" s="219" t="s">
        <v>825</v>
      </c>
      <c r="D550" s="219" t="s">
        <v>153</v>
      </c>
      <c r="E550" s="220" t="s">
        <v>826</v>
      </c>
      <c r="F550" s="221" t="s">
        <v>827</v>
      </c>
      <c r="G550" s="222" t="s">
        <v>243</v>
      </c>
      <c r="H550" s="223">
        <v>18</v>
      </c>
      <c r="I550" s="224"/>
      <c r="J550" s="225">
        <f>ROUND(I550*H550,2)</f>
        <v>0</v>
      </c>
      <c r="K550" s="221" t="s">
        <v>1</v>
      </c>
      <c r="L550" s="45"/>
      <c r="M550" s="226" t="s">
        <v>1</v>
      </c>
      <c r="N550" s="227" t="s">
        <v>41</v>
      </c>
      <c r="O550" s="92"/>
      <c r="P550" s="228">
        <f>O550*H550</f>
        <v>0</v>
      </c>
      <c r="Q550" s="228">
        <v>0.3674</v>
      </c>
      <c r="R550" s="228">
        <f>Q550*H550</f>
        <v>6.6132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157</v>
      </c>
      <c r="AT550" s="230" t="s">
        <v>153</v>
      </c>
      <c r="AU550" s="230" t="s">
        <v>86</v>
      </c>
      <c r="AY550" s="18" t="s">
        <v>150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84</v>
      </c>
      <c r="BK550" s="231">
        <f>ROUND(I550*H550,2)</f>
        <v>0</v>
      </c>
      <c r="BL550" s="18" t="s">
        <v>157</v>
      </c>
      <c r="BM550" s="230" t="s">
        <v>828</v>
      </c>
    </row>
    <row r="551" s="13" customFormat="1">
      <c r="A551" s="13"/>
      <c r="B551" s="232"/>
      <c r="C551" s="233"/>
      <c r="D551" s="234" t="s">
        <v>159</v>
      </c>
      <c r="E551" s="235" t="s">
        <v>1</v>
      </c>
      <c r="F551" s="236" t="s">
        <v>829</v>
      </c>
      <c r="G551" s="233"/>
      <c r="H551" s="237">
        <v>18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159</v>
      </c>
      <c r="AU551" s="243" t="s">
        <v>86</v>
      </c>
      <c r="AV551" s="13" t="s">
        <v>86</v>
      </c>
      <c r="AW551" s="13" t="s">
        <v>32</v>
      </c>
      <c r="AX551" s="13" t="s">
        <v>84</v>
      </c>
      <c r="AY551" s="243" t="s">
        <v>150</v>
      </c>
    </row>
    <row r="552" s="2" customFormat="1" ht="24.15" customHeight="1">
      <c r="A552" s="39"/>
      <c r="B552" s="40"/>
      <c r="C552" s="219" t="s">
        <v>830</v>
      </c>
      <c r="D552" s="219" t="s">
        <v>153</v>
      </c>
      <c r="E552" s="220" t="s">
        <v>831</v>
      </c>
      <c r="F552" s="221" t="s">
        <v>832</v>
      </c>
      <c r="G552" s="222" t="s">
        <v>416</v>
      </c>
      <c r="H552" s="223">
        <v>8</v>
      </c>
      <c r="I552" s="224"/>
      <c r="J552" s="225">
        <f>ROUND(I552*H552,2)</f>
        <v>0</v>
      </c>
      <c r="K552" s="221" t="s">
        <v>1</v>
      </c>
      <c r="L552" s="45"/>
      <c r="M552" s="226" t="s">
        <v>1</v>
      </c>
      <c r="N552" s="227" t="s">
        <v>41</v>
      </c>
      <c r="O552" s="92"/>
      <c r="P552" s="228">
        <f>O552*H552</f>
        <v>0</v>
      </c>
      <c r="Q552" s="228">
        <v>0.025159999999999998</v>
      </c>
      <c r="R552" s="228">
        <f>Q552*H552</f>
        <v>0.20127999999999999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157</v>
      </c>
      <c r="AT552" s="230" t="s">
        <v>153</v>
      </c>
      <c r="AU552" s="230" t="s">
        <v>86</v>
      </c>
      <c r="AY552" s="18" t="s">
        <v>150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84</v>
      </c>
      <c r="BK552" s="231">
        <f>ROUND(I552*H552,2)</f>
        <v>0</v>
      </c>
      <c r="BL552" s="18" t="s">
        <v>157</v>
      </c>
      <c r="BM552" s="230" t="s">
        <v>833</v>
      </c>
    </row>
    <row r="553" s="13" customFormat="1">
      <c r="A553" s="13"/>
      <c r="B553" s="232"/>
      <c r="C553" s="233"/>
      <c r="D553" s="234" t="s">
        <v>159</v>
      </c>
      <c r="E553" s="235" t="s">
        <v>1</v>
      </c>
      <c r="F553" s="236" t="s">
        <v>834</v>
      </c>
      <c r="G553" s="233"/>
      <c r="H553" s="237">
        <v>1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159</v>
      </c>
      <c r="AU553" s="243" t="s">
        <v>86</v>
      </c>
      <c r="AV553" s="13" t="s">
        <v>86</v>
      </c>
      <c r="AW553" s="13" t="s">
        <v>32</v>
      </c>
      <c r="AX553" s="13" t="s">
        <v>76</v>
      </c>
      <c r="AY553" s="243" t="s">
        <v>150</v>
      </c>
    </row>
    <row r="554" s="13" customFormat="1">
      <c r="A554" s="13"/>
      <c r="B554" s="232"/>
      <c r="C554" s="233"/>
      <c r="D554" s="234" t="s">
        <v>159</v>
      </c>
      <c r="E554" s="235" t="s">
        <v>1</v>
      </c>
      <c r="F554" s="236" t="s">
        <v>835</v>
      </c>
      <c r="G554" s="233"/>
      <c r="H554" s="237">
        <v>1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159</v>
      </c>
      <c r="AU554" s="243" t="s">
        <v>86</v>
      </c>
      <c r="AV554" s="13" t="s">
        <v>86</v>
      </c>
      <c r="AW554" s="13" t="s">
        <v>32</v>
      </c>
      <c r="AX554" s="13" t="s">
        <v>76</v>
      </c>
      <c r="AY554" s="243" t="s">
        <v>150</v>
      </c>
    </row>
    <row r="555" s="13" customFormat="1">
      <c r="A555" s="13"/>
      <c r="B555" s="232"/>
      <c r="C555" s="233"/>
      <c r="D555" s="234" t="s">
        <v>159</v>
      </c>
      <c r="E555" s="235" t="s">
        <v>1</v>
      </c>
      <c r="F555" s="236" t="s">
        <v>836</v>
      </c>
      <c r="G555" s="233"/>
      <c r="H555" s="237">
        <v>1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159</v>
      </c>
      <c r="AU555" s="243" t="s">
        <v>86</v>
      </c>
      <c r="AV555" s="13" t="s">
        <v>86</v>
      </c>
      <c r="AW555" s="13" t="s">
        <v>32</v>
      </c>
      <c r="AX555" s="13" t="s">
        <v>76</v>
      </c>
      <c r="AY555" s="243" t="s">
        <v>150</v>
      </c>
    </row>
    <row r="556" s="13" customFormat="1">
      <c r="A556" s="13"/>
      <c r="B556" s="232"/>
      <c r="C556" s="233"/>
      <c r="D556" s="234" t="s">
        <v>159</v>
      </c>
      <c r="E556" s="235" t="s">
        <v>1</v>
      </c>
      <c r="F556" s="236" t="s">
        <v>837</v>
      </c>
      <c r="G556" s="233"/>
      <c r="H556" s="237">
        <v>1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159</v>
      </c>
      <c r="AU556" s="243" t="s">
        <v>86</v>
      </c>
      <c r="AV556" s="13" t="s">
        <v>86</v>
      </c>
      <c r="AW556" s="13" t="s">
        <v>32</v>
      </c>
      <c r="AX556" s="13" t="s">
        <v>76</v>
      </c>
      <c r="AY556" s="243" t="s">
        <v>150</v>
      </c>
    </row>
    <row r="557" s="13" customFormat="1">
      <c r="A557" s="13"/>
      <c r="B557" s="232"/>
      <c r="C557" s="233"/>
      <c r="D557" s="234" t="s">
        <v>159</v>
      </c>
      <c r="E557" s="235" t="s">
        <v>1</v>
      </c>
      <c r="F557" s="236" t="s">
        <v>838</v>
      </c>
      <c r="G557" s="233"/>
      <c r="H557" s="237">
        <v>1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159</v>
      </c>
      <c r="AU557" s="243" t="s">
        <v>86</v>
      </c>
      <c r="AV557" s="13" t="s">
        <v>86</v>
      </c>
      <c r="AW557" s="13" t="s">
        <v>32</v>
      </c>
      <c r="AX557" s="13" t="s">
        <v>76</v>
      </c>
      <c r="AY557" s="243" t="s">
        <v>150</v>
      </c>
    </row>
    <row r="558" s="13" customFormat="1">
      <c r="A558" s="13"/>
      <c r="B558" s="232"/>
      <c r="C558" s="233"/>
      <c r="D558" s="234" t="s">
        <v>159</v>
      </c>
      <c r="E558" s="235" t="s">
        <v>1</v>
      </c>
      <c r="F558" s="236" t="s">
        <v>839</v>
      </c>
      <c r="G558" s="233"/>
      <c r="H558" s="237">
        <v>1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159</v>
      </c>
      <c r="AU558" s="243" t="s">
        <v>86</v>
      </c>
      <c r="AV558" s="13" t="s">
        <v>86</v>
      </c>
      <c r="AW558" s="13" t="s">
        <v>32</v>
      </c>
      <c r="AX558" s="13" t="s">
        <v>76</v>
      </c>
      <c r="AY558" s="243" t="s">
        <v>150</v>
      </c>
    </row>
    <row r="559" s="13" customFormat="1">
      <c r="A559" s="13"/>
      <c r="B559" s="232"/>
      <c r="C559" s="233"/>
      <c r="D559" s="234" t="s">
        <v>159</v>
      </c>
      <c r="E559" s="235" t="s">
        <v>1</v>
      </c>
      <c r="F559" s="236" t="s">
        <v>840</v>
      </c>
      <c r="G559" s="233"/>
      <c r="H559" s="237">
        <v>1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159</v>
      </c>
      <c r="AU559" s="243" t="s">
        <v>86</v>
      </c>
      <c r="AV559" s="13" t="s">
        <v>86</v>
      </c>
      <c r="AW559" s="13" t="s">
        <v>32</v>
      </c>
      <c r="AX559" s="13" t="s">
        <v>76</v>
      </c>
      <c r="AY559" s="243" t="s">
        <v>150</v>
      </c>
    </row>
    <row r="560" s="13" customFormat="1">
      <c r="A560" s="13"/>
      <c r="B560" s="232"/>
      <c r="C560" s="233"/>
      <c r="D560" s="234" t="s">
        <v>159</v>
      </c>
      <c r="E560" s="235" t="s">
        <v>1</v>
      </c>
      <c r="F560" s="236" t="s">
        <v>841</v>
      </c>
      <c r="G560" s="233"/>
      <c r="H560" s="237">
        <v>1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159</v>
      </c>
      <c r="AU560" s="243" t="s">
        <v>86</v>
      </c>
      <c r="AV560" s="13" t="s">
        <v>86</v>
      </c>
      <c r="AW560" s="13" t="s">
        <v>32</v>
      </c>
      <c r="AX560" s="13" t="s">
        <v>76</v>
      </c>
      <c r="AY560" s="243" t="s">
        <v>150</v>
      </c>
    </row>
    <row r="561" s="14" customFormat="1">
      <c r="A561" s="14"/>
      <c r="B561" s="250"/>
      <c r="C561" s="251"/>
      <c r="D561" s="234" t="s">
        <v>159</v>
      </c>
      <c r="E561" s="252" t="s">
        <v>1</v>
      </c>
      <c r="F561" s="253" t="s">
        <v>254</v>
      </c>
      <c r="G561" s="251"/>
      <c r="H561" s="254">
        <v>8</v>
      </c>
      <c r="I561" s="255"/>
      <c r="J561" s="251"/>
      <c r="K561" s="251"/>
      <c r="L561" s="256"/>
      <c r="M561" s="257"/>
      <c r="N561" s="258"/>
      <c r="O561" s="258"/>
      <c r="P561" s="258"/>
      <c r="Q561" s="258"/>
      <c r="R561" s="258"/>
      <c r="S561" s="258"/>
      <c r="T561" s="25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0" t="s">
        <v>159</v>
      </c>
      <c r="AU561" s="260" t="s">
        <v>86</v>
      </c>
      <c r="AV561" s="14" t="s">
        <v>157</v>
      </c>
      <c r="AW561" s="14" t="s">
        <v>32</v>
      </c>
      <c r="AX561" s="14" t="s">
        <v>84</v>
      </c>
      <c r="AY561" s="260" t="s">
        <v>150</v>
      </c>
    </row>
    <row r="562" s="2" customFormat="1" ht="24.15" customHeight="1">
      <c r="A562" s="39"/>
      <c r="B562" s="40"/>
      <c r="C562" s="271" t="s">
        <v>842</v>
      </c>
      <c r="D562" s="271" t="s">
        <v>335</v>
      </c>
      <c r="E562" s="272" t="s">
        <v>843</v>
      </c>
      <c r="F562" s="273" t="s">
        <v>844</v>
      </c>
      <c r="G562" s="274" t="s">
        <v>416</v>
      </c>
      <c r="H562" s="275">
        <v>2</v>
      </c>
      <c r="I562" s="276"/>
      <c r="J562" s="277">
        <f>ROUND(I562*H562,2)</f>
        <v>0</v>
      </c>
      <c r="K562" s="273" t="s">
        <v>1</v>
      </c>
      <c r="L562" s="278"/>
      <c r="M562" s="279" t="s">
        <v>1</v>
      </c>
      <c r="N562" s="280" t="s">
        <v>41</v>
      </c>
      <c r="O562" s="92"/>
      <c r="P562" s="228">
        <f>O562*H562</f>
        <v>0</v>
      </c>
      <c r="Q562" s="228">
        <v>0.01521</v>
      </c>
      <c r="R562" s="228">
        <f>Q562*H562</f>
        <v>0.030419999999999999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304</v>
      </c>
      <c r="AT562" s="230" t="s">
        <v>335</v>
      </c>
      <c r="AU562" s="230" t="s">
        <v>86</v>
      </c>
      <c r="AY562" s="18" t="s">
        <v>150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84</v>
      </c>
      <c r="BK562" s="231">
        <f>ROUND(I562*H562,2)</f>
        <v>0</v>
      </c>
      <c r="BL562" s="18" t="s">
        <v>157</v>
      </c>
      <c r="BM562" s="230" t="s">
        <v>845</v>
      </c>
    </row>
    <row r="563" s="13" customFormat="1">
      <c r="A563" s="13"/>
      <c r="B563" s="232"/>
      <c r="C563" s="233"/>
      <c r="D563" s="234" t="s">
        <v>159</v>
      </c>
      <c r="E563" s="235" t="s">
        <v>1</v>
      </c>
      <c r="F563" s="236" t="s">
        <v>834</v>
      </c>
      <c r="G563" s="233"/>
      <c r="H563" s="237">
        <v>1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159</v>
      </c>
      <c r="AU563" s="243" t="s">
        <v>86</v>
      </c>
      <c r="AV563" s="13" t="s">
        <v>86</v>
      </c>
      <c r="AW563" s="13" t="s">
        <v>32</v>
      </c>
      <c r="AX563" s="13" t="s">
        <v>76</v>
      </c>
      <c r="AY563" s="243" t="s">
        <v>150</v>
      </c>
    </row>
    <row r="564" s="13" customFormat="1">
      <c r="A564" s="13"/>
      <c r="B564" s="232"/>
      <c r="C564" s="233"/>
      <c r="D564" s="234" t="s">
        <v>159</v>
      </c>
      <c r="E564" s="235" t="s">
        <v>1</v>
      </c>
      <c r="F564" s="236" t="s">
        <v>837</v>
      </c>
      <c r="G564" s="233"/>
      <c r="H564" s="237">
        <v>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159</v>
      </c>
      <c r="AU564" s="243" t="s">
        <v>86</v>
      </c>
      <c r="AV564" s="13" t="s">
        <v>86</v>
      </c>
      <c r="AW564" s="13" t="s">
        <v>32</v>
      </c>
      <c r="AX564" s="13" t="s">
        <v>76</v>
      </c>
      <c r="AY564" s="243" t="s">
        <v>150</v>
      </c>
    </row>
    <row r="565" s="14" customFormat="1">
      <c r="A565" s="14"/>
      <c r="B565" s="250"/>
      <c r="C565" s="251"/>
      <c r="D565" s="234" t="s">
        <v>159</v>
      </c>
      <c r="E565" s="252" t="s">
        <v>1</v>
      </c>
      <c r="F565" s="253" t="s">
        <v>254</v>
      </c>
      <c r="G565" s="251"/>
      <c r="H565" s="254">
        <v>2</v>
      </c>
      <c r="I565" s="255"/>
      <c r="J565" s="251"/>
      <c r="K565" s="251"/>
      <c r="L565" s="256"/>
      <c r="M565" s="257"/>
      <c r="N565" s="258"/>
      <c r="O565" s="258"/>
      <c r="P565" s="258"/>
      <c r="Q565" s="258"/>
      <c r="R565" s="258"/>
      <c r="S565" s="258"/>
      <c r="T565" s="25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0" t="s">
        <v>159</v>
      </c>
      <c r="AU565" s="260" t="s">
        <v>86</v>
      </c>
      <c r="AV565" s="14" t="s">
        <v>157</v>
      </c>
      <c r="AW565" s="14" t="s">
        <v>32</v>
      </c>
      <c r="AX565" s="14" t="s">
        <v>84</v>
      </c>
      <c r="AY565" s="260" t="s">
        <v>150</v>
      </c>
    </row>
    <row r="566" s="2" customFormat="1" ht="24.15" customHeight="1">
      <c r="A566" s="39"/>
      <c r="B566" s="40"/>
      <c r="C566" s="271" t="s">
        <v>846</v>
      </c>
      <c r="D566" s="271" t="s">
        <v>335</v>
      </c>
      <c r="E566" s="272" t="s">
        <v>847</v>
      </c>
      <c r="F566" s="273" t="s">
        <v>848</v>
      </c>
      <c r="G566" s="274" t="s">
        <v>416</v>
      </c>
      <c r="H566" s="275">
        <v>4</v>
      </c>
      <c r="I566" s="276"/>
      <c r="J566" s="277">
        <f>ROUND(I566*H566,2)</f>
        <v>0</v>
      </c>
      <c r="K566" s="273" t="s">
        <v>1</v>
      </c>
      <c r="L566" s="278"/>
      <c r="M566" s="279" t="s">
        <v>1</v>
      </c>
      <c r="N566" s="280" t="s">
        <v>41</v>
      </c>
      <c r="O566" s="92"/>
      <c r="P566" s="228">
        <f>O566*H566</f>
        <v>0</v>
      </c>
      <c r="Q566" s="228">
        <v>0.014890000000000001</v>
      </c>
      <c r="R566" s="228">
        <f>Q566*H566</f>
        <v>0.059560000000000002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304</v>
      </c>
      <c r="AT566" s="230" t="s">
        <v>335</v>
      </c>
      <c r="AU566" s="230" t="s">
        <v>86</v>
      </c>
      <c r="AY566" s="18" t="s">
        <v>150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84</v>
      </c>
      <c r="BK566" s="231">
        <f>ROUND(I566*H566,2)</f>
        <v>0</v>
      </c>
      <c r="BL566" s="18" t="s">
        <v>157</v>
      </c>
      <c r="BM566" s="230" t="s">
        <v>849</v>
      </c>
    </row>
    <row r="567" s="13" customFormat="1">
      <c r="A567" s="13"/>
      <c r="B567" s="232"/>
      <c r="C567" s="233"/>
      <c r="D567" s="234" t="s">
        <v>159</v>
      </c>
      <c r="E567" s="235" t="s">
        <v>1</v>
      </c>
      <c r="F567" s="236" t="s">
        <v>836</v>
      </c>
      <c r="G567" s="233"/>
      <c r="H567" s="237">
        <v>1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159</v>
      </c>
      <c r="AU567" s="243" t="s">
        <v>86</v>
      </c>
      <c r="AV567" s="13" t="s">
        <v>86</v>
      </c>
      <c r="AW567" s="13" t="s">
        <v>32</v>
      </c>
      <c r="AX567" s="13" t="s">
        <v>76</v>
      </c>
      <c r="AY567" s="243" t="s">
        <v>150</v>
      </c>
    </row>
    <row r="568" s="13" customFormat="1">
      <c r="A568" s="13"/>
      <c r="B568" s="232"/>
      <c r="C568" s="233"/>
      <c r="D568" s="234" t="s">
        <v>159</v>
      </c>
      <c r="E568" s="235" t="s">
        <v>1</v>
      </c>
      <c r="F568" s="236" t="s">
        <v>838</v>
      </c>
      <c r="G568" s="233"/>
      <c r="H568" s="237">
        <v>1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159</v>
      </c>
      <c r="AU568" s="243" t="s">
        <v>86</v>
      </c>
      <c r="AV568" s="13" t="s">
        <v>86</v>
      </c>
      <c r="AW568" s="13" t="s">
        <v>32</v>
      </c>
      <c r="AX568" s="13" t="s">
        <v>76</v>
      </c>
      <c r="AY568" s="243" t="s">
        <v>150</v>
      </c>
    </row>
    <row r="569" s="13" customFormat="1">
      <c r="A569" s="13"/>
      <c r="B569" s="232"/>
      <c r="C569" s="233"/>
      <c r="D569" s="234" t="s">
        <v>159</v>
      </c>
      <c r="E569" s="235" t="s">
        <v>1</v>
      </c>
      <c r="F569" s="236" t="s">
        <v>839</v>
      </c>
      <c r="G569" s="233"/>
      <c r="H569" s="237">
        <v>1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159</v>
      </c>
      <c r="AU569" s="243" t="s">
        <v>86</v>
      </c>
      <c r="AV569" s="13" t="s">
        <v>86</v>
      </c>
      <c r="AW569" s="13" t="s">
        <v>32</v>
      </c>
      <c r="AX569" s="13" t="s">
        <v>76</v>
      </c>
      <c r="AY569" s="243" t="s">
        <v>150</v>
      </c>
    </row>
    <row r="570" s="13" customFormat="1">
      <c r="A570" s="13"/>
      <c r="B570" s="232"/>
      <c r="C570" s="233"/>
      <c r="D570" s="234" t="s">
        <v>159</v>
      </c>
      <c r="E570" s="235" t="s">
        <v>1</v>
      </c>
      <c r="F570" s="236" t="s">
        <v>840</v>
      </c>
      <c r="G570" s="233"/>
      <c r="H570" s="237">
        <v>1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159</v>
      </c>
      <c r="AU570" s="243" t="s">
        <v>86</v>
      </c>
      <c r="AV570" s="13" t="s">
        <v>86</v>
      </c>
      <c r="AW570" s="13" t="s">
        <v>32</v>
      </c>
      <c r="AX570" s="13" t="s">
        <v>76</v>
      </c>
      <c r="AY570" s="243" t="s">
        <v>150</v>
      </c>
    </row>
    <row r="571" s="14" customFormat="1">
      <c r="A571" s="14"/>
      <c r="B571" s="250"/>
      <c r="C571" s="251"/>
      <c r="D571" s="234" t="s">
        <v>159</v>
      </c>
      <c r="E571" s="252" t="s">
        <v>1</v>
      </c>
      <c r="F571" s="253" t="s">
        <v>254</v>
      </c>
      <c r="G571" s="251"/>
      <c r="H571" s="254">
        <v>4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0" t="s">
        <v>159</v>
      </c>
      <c r="AU571" s="260" t="s">
        <v>86</v>
      </c>
      <c r="AV571" s="14" t="s">
        <v>157</v>
      </c>
      <c r="AW571" s="14" t="s">
        <v>32</v>
      </c>
      <c r="AX571" s="14" t="s">
        <v>84</v>
      </c>
      <c r="AY571" s="260" t="s">
        <v>150</v>
      </c>
    </row>
    <row r="572" s="2" customFormat="1" ht="24.15" customHeight="1">
      <c r="A572" s="39"/>
      <c r="B572" s="40"/>
      <c r="C572" s="271" t="s">
        <v>850</v>
      </c>
      <c r="D572" s="271" t="s">
        <v>335</v>
      </c>
      <c r="E572" s="272" t="s">
        <v>851</v>
      </c>
      <c r="F572" s="273" t="s">
        <v>852</v>
      </c>
      <c r="G572" s="274" t="s">
        <v>416</v>
      </c>
      <c r="H572" s="275">
        <v>2</v>
      </c>
      <c r="I572" s="276"/>
      <c r="J572" s="277">
        <f>ROUND(I572*H572,2)</f>
        <v>0</v>
      </c>
      <c r="K572" s="273" t="s">
        <v>1</v>
      </c>
      <c r="L572" s="278"/>
      <c r="M572" s="279" t="s">
        <v>1</v>
      </c>
      <c r="N572" s="280" t="s">
        <v>41</v>
      </c>
      <c r="O572" s="92"/>
      <c r="P572" s="228">
        <f>O572*H572</f>
        <v>0</v>
      </c>
      <c r="Q572" s="228">
        <v>0.01553</v>
      </c>
      <c r="R572" s="228">
        <f>Q572*H572</f>
        <v>0.031060000000000001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304</v>
      </c>
      <c r="AT572" s="230" t="s">
        <v>335</v>
      </c>
      <c r="AU572" s="230" t="s">
        <v>86</v>
      </c>
      <c r="AY572" s="18" t="s">
        <v>150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84</v>
      </c>
      <c r="BK572" s="231">
        <f>ROUND(I572*H572,2)</f>
        <v>0</v>
      </c>
      <c r="BL572" s="18" t="s">
        <v>157</v>
      </c>
      <c r="BM572" s="230" t="s">
        <v>853</v>
      </c>
    </row>
    <row r="573" s="13" customFormat="1">
      <c r="A573" s="13"/>
      <c r="B573" s="232"/>
      <c r="C573" s="233"/>
      <c r="D573" s="234" t="s">
        <v>159</v>
      </c>
      <c r="E573" s="235" t="s">
        <v>1</v>
      </c>
      <c r="F573" s="236" t="s">
        <v>835</v>
      </c>
      <c r="G573" s="233"/>
      <c r="H573" s="237">
        <v>1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159</v>
      </c>
      <c r="AU573" s="243" t="s">
        <v>86</v>
      </c>
      <c r="AV573" s="13" t="s">
        <v>86</v>
      </c>
      <c r="AW573" s="13" t="s">
        <v>32</v>
      </c>
      <c r="AX573" s="13" t="s">
        <v>76</v>
      </c>
      <c r="AY573" s="243" t="s">
        <v>150</v>
      </c>
    </row>
    <row r="574" s="13" customFormat="1">
      <c r="A574" s="13"/>
      <c r="B574" s="232"/>
      <c r="C574" s="233"/>
      <c r="D574" s="234" t="s">
        <v>159</v>
      </c>
      <c r="E574" s="235" t="s">
        <v>1</v>
      </c>
      <c r="F574" s="236" t="s">
        <v>841</v>
      </c>
      <c r="G574" s="233"/>
      <c r="H574" s="237">
        <v>1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159</v>
      </c>
      <c r="AU574" s="243" t="s">
        <v>86</v>
      </c>
      <c r="AV574" s="13" t="s">
        <v>86</v>
      </c>
      <c r="AW574" s="13" t="s">
        <v>32</v>
      </c>
      <c r="AX574" s="13" t="s">
        <v>76</v>
      </c>
      <c r="AY574" s="243" t="s">
        <v>150</v>
      </c>
    </row>
    <row r="575" s="14" customFormat="1">
      <c r="A575" s="14"/>
      <c r="B575" s="250"/>
      <c r="C575" s="251"/>
      <c r="D575" s="234" t="s">
        <v>159</v>
      </c>
      <c r="E575" s="252" t="s">
        <v>1</v>
      </c>
      <c r="F575" s="253" t="s">
        <v>254</v>
      </c>
      <c r="G575" s="251"/>
      <c r="H575" s="254">
        <v>2</v>
      </c>
      <c r="I575" s="255"/>
      <c r="J575" s="251"/>
      <c r="K575" s="251"/>
      <c r="L575" s="256"/>
      <c r="M575" s="257"/>
      <c r="N575" s="258"/>
      <c r="O575" s="258"/>
      <c r="P575" s="258"/>
      <c r="Q575" s="258"/>
      <c r="R575" s="258"/>
      <c r="S575" s="258"/>
      <c r="T575" s="25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0" t="s">
        <v>159</v>
      </c>
      <c r="AU575" s="260" t="s">
        <v>86</v>
      </c>
      <c r="AV575" s="14" t="s">
        <v>157</v>
      </c>
      <c r="AW575" s="14" t="s">
        <v>32</v>
      </c>
      <c r="AX575" s="14" t="s">
        <v>84</v>
      </c>
      <c r="AY575" s="260" t="s">
        <v>150</v>
      </c>
    </row>
    <row r="576" s="2" customFormat="1" ht="24.15" customHeight="1">
      <c r="A576" s="39"/>
      <c r="B576" s="40"/>
      <c r="C576" s="219" t="s">
        <v>854</v>
      </c>
      <c r="D576" s="219" t="s">
        <v>153</v>
      </c>
      <c r="E576" s="220" t="s">
        <v>855</v>
      </c>
      <c r="F576" s="221" t="s">
        <v>856</v>
      </c>
      <c r="G576" s="222" t="s">
        <v>416</v>
      </c>
      <c r="H576" s="223">
        <v>3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41</v>
      </c>
      <c r="O576" s="92"/>
      <c r="P576" s="228">
        <f>O576*H576</f>
        <v>0</v>
      </c>
      <c r="Q576" s="228">
        <v>0.44169999999999998</v>
      </c>
      <c r="R576" s="228">
        <f>Q576*H576</f>
        <v>1.3250999999999999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157</v>
      </c>
      <c r="AT576" s="230" t="s">
        <v>153</v>
      </c>
      <c r="AU576" s="230" t="s">
        <v>86</v>
      </c>
      <c r="AY576" s="18" t="s">
        <v>150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84</v>
      </c>
      <c r="BK576" s="231">
        <f>ROUND(I576*H576,2)</f>
        <v>0</v>
      </c>
      <c r="BL576" s="18" t="s">
        <v>157</v>
      </c>
      <c r="BM576" s="230" t="s">
        <v>857</v>
      </c>
    </row>
    <row r="577" s="13" customFormat="1">
      <c r="A577" s="13"/>
      <c r="B577" s="232"/>
      <c r="C577" s="233"/>
      <c r="D577" s="234" t="s">
        <v>159</v>
      </c>
      <c r="E577" s="235" t="s">
        <v>1</v>
      </c>
      <c r="F577" s="236" t="s">
        <v>858</v>
      </c>
      <c r="G577" s="233"/>
      <c r="H577" s="237">
        <v>1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159</v>
      </c>
      <c r="AU577" s="243" t="s">
        <v>86</v>
      </c>
      <c r="AV577" s="13" t="s">
        <v>86</v>
      </c>
      <c r="AW577" s="13" t="s">
        <v>32</v>
      </c>
      <c r="AX577" s="13" t="s">
        <v>76</v>
      </c>
      <c r="AY577" s="243" t="s">
        <v>150</v>
      </c>
    </row>
    <row r="578" s="13" customFormat="1">
      <c r="A578" s="13"/>
      <c r="B578" s="232"/>
      <c r="C578" s="233"/>
      <c r="D578" s="234" t="s">
        <v>159</v>
      </c>
      <c r="E578" s="235" t="s">
        <v>1</v>
      </c>
      <c r="F578" s="236" t="s">
        <v>859</v>
      </c>
      <c r="G578" s="233"/>
      <c r="H578" s="237">
        <v>1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159</v>
      </c>
      <c r="AU578" s="243" t="s">
        <v>86</v>
      </c>
      <c r="AV578" s="13" t="s">
        <v>86</v>
      </c>
      <c r="AW578" s="13" t="s">
        <v>32</v>
      </c>
      <c r="AX578" s="13" t="s">
        <v>76</v>
      </c>
      <c r="AY578" s="243" t="s">
        <v>150</v>
      </c>
    </row>
    <row r="579" s="13" customFormat="1">
      <c r="A579" s="13"/>
      <c r="B579" s="232"/>
      <c r="C579" s="233"/>
      <c r="D579" s="234" t="s">
        <v>159</v>
      </c>
      <c r="E579" s="235" t="s">
        <v>1</v>
      </c>
      <c r="F579" s="236" t="s">
        <v>836</v>
      </c>
      <c r="G579" s="233"/>
      <c r="H579" s="237">
        <v>1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159</v>
      </c>
      <c r="AU579" s="243" t="s">
        <v>86</v>
      </c>
      <c r="AV579" s="13" t="s">
        <v>86</v>
      </c>
      <c r="AW579" s="13" t="s">
        <v>32</v>
      </c>
      <c r="AX579" s="13" t="s">
        <v>76</v>
      </c>
      <c r="AY579" s="243" t="s">
        <v>150</v>
      </c>
    </row>
    <row r="580" s="14" customFormat="1">
      <c r="A580" s="14"/>
      <c r="B580" s="250"/>
      <c r="C580" s="251"/>
      <c r="D580" s="234" t="s">
        <v>159</v>
      </c>
      <c r="E580" s="252" t="s">
        <v>1</v>
      </c>
      <c r="F580" s="253" t="s">
        <v>254</v>
      </c>
      <c r="G580" s="251"/>
      <c r="H580" s="254">
        <v>3</v>
      </c>
      <c r="I580" s="255"/>
      <c r="J580" s="251"/>
      <c r="K580" s="251"/>
      <c r="L580" s="256"/>
      <c r="M580" s="257"/>
      <c r="N580" s="258"/>
      <c r="O580" s="258"/>
      <c r="P580" s="258"/>
      <c r="Q580" s="258"/>
      <c r="R580" s="258"/>
      <c r="S580" s="258"/>
      <c r="T580" s="25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0" t="s">
        <v>159</v>
      </c>
      <c r="AU580" s="260" t="s">
        <v>86</v>
      </c>
      <c r="AV580" s="14" t="s">
        <v>157</v>
      </c>
      <c r="AW580" s="14" t="s">
        <v>32</v>
      </c>
      <c r="AX580" s="14" t="s">
        <v>84</v>
      </c>
      <c r="AY580" s="260" t="s">
        <v>150</v>
      </c>
    </row>
    <row r="581" s="2" customFormat="1" ht="24.15" customHeight="1">
      <c r="A581" s="39"/>
      <c r="B581" s="40"/>
      <c r="C581" s="271" t="s">
        <v>860</v>
      </c>
      <c r="D581" s="271" t="s">
        <v>335</v>
      </c>
      <c r="E581" s="272" t="s">
        <v>861</v>
      </c>
      <c r="F581" s="273" t="s">
        <v>862</v>
      </c>
      <c r="G581" s="274" t="s">
        <v>416</v>
      </c>
      <c r="H581" s="275">
        <v>1</v>
      </c>
      <c r="I581" s="276"/>
      <c r="J581" s="277">
        <f>ROUND(I581*H581,2)</f>
        <v>0</v>
      </c>
      <c r="K581" s="273" t="s">
        <v>1</v>
      </c>
      <c r="L581" s="278"/>
      <c r="M581" s="279" t="s">
        <v>1</v>
      </c>
      <c r="N581" s="280" t="s">
        <v>41</v>
      </c>
      <c r="O581" s="92"/>
      <c r="P581" s="228">
        <f>O581*H581</f>
        <v>0</v>
      </c>
      <c r="Q581" s="228">
        <v>0.02222</v>
      </c>
      <c r="R581" s="228">
        <f>Q581*H581</f>
        <v>0.02222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304</v>
      </c>
      <c r="AT581" s="230" t="s">
        <v>335</v>
      </c>
      <c r="AU581" s="230" t="s">
        <v>86</v>
      </c>
      <c r="AY581" s="18" t="s">
        <v>150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84</v>
      </c>
      <c r="BK581" s="231">
        <f>ROUND(I581*H581,2)</f>
        <v>0</v>
      </c>
      <c r="BL581" s="18" t="s">
        <v>157</v>
      </c>
      <c r="BM581" s="230" t="s">
        <v>863</v>
      </c>
    </row>
    <row r="582" s="13" customFormat="1">
      <c r="A582" s="13"/>
      <c r="B582" s="232"/>
      <c r="C582" s="233"/>
      <c r="D582" s="234" t="s">
        <v>159</v>
      </c>
      <c r="E582" s="235" t="s">
        <v>1</v>
      </c>
      <c r="F582" s="236" t="s">
        <v>84</v>
      </c>
      <c r="G582" s="233"/>
      <c r="H582" s="237">
        <v>1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159</v>
      </c>
      <c r="AU582" s="243" t="s">
        <v>86</v>
      </c>
      <c r="AV582" s="13" t="s">
        <v>86</v>
      </c>
      <c r="AW582" s="13" t="s">
        <v>32</v>
      </c>
      <c r="AX582" s="13" t="s">
        <v>84</v>
      </c>
      <c r="AY582" s="243" t="s">
        <v>150</v>
      </c>
    </row>
    <row r="583" s="2" customFormat="1" ht="37.8" customHeight="1">
      <c r="A583" s="39"/>
      <c r="B583" s="40"/>
      <c r="C583" s="271" t="s">
        <v>864</v>
      </c>
      <c r="D583" s="271" t="s">
        <v>335</v>
      </c>
      <c r="E583" s="272" t="s">
        <v>865</v>
      </c>
      <c r="F583" s="273" t="s">
        <v>866</v>
      </c>
      <c r="G583" s="274" t="s">
        <v>416</v>
      </c>
      <c r="H583" s="275">
        <v>1</v>
      </c>
      <c r="I583" s="276"/>
      <c r="J583" s="277">
        <f>ROUND(I583*H583,2)</f>
        <v>0</v>
      </c>
      <c r="K583" s="273" t="s">
        <v>1</v>
      </c>
      <c r="L583" s="278"/>
      <c r="M583" s="279" t="s">
        <v>1</v>
      </c>
      <c r="N583" s="280" t="s">
        <v>41</v>
      </c>
      <c r="O583" s="92"/>
      <c r="P583" s="228">
        <f>O583*H583</f>
        <v>0</v>
      </c>
      <c r="Q583" s="228">
        <v>0.018339999999999999</v>
      </c>
      <c r="R583" s="228">
        <f>Q583*H583</f>
        <v>0.018339999999999999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304</v>
      </c>
      <c r="AT583" s="230" t="s">
        <v>335</v>
      </c>
      <c r="AU583" s="230" t="s">
        <v>86</v>
      </c>
      <c r="AY583" s="18" t="s">
        <v>150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84</v>
      </c>
      <c r="BK583" s="231">
        <f>ROUND(I583*H583,2)</f>
        <v>0</v>
      </c>
      <c r="BL583" s="18" t="s">
        <v>157</v>
      </c>
      <c r="BM583" s="230" t="s">
        <v>867</v>
      </c>
    </row>
    <row r="584" s="2" customFormat="1" ht="37.8" customHeight="1">
      <c r="A584" s="39"/>
      <c r="B584" s="40"/>
      <c r="C584" s="271" t="s">
        <v>868</v>
      </c>
      <c r="D584" s="271" t="s">
        <v>335</v>
      </c>
      <c r="E584" s="272" t="s">
        <v>869</v>
      </c>
      <c r="F584" s="273" t="s">
        <v>870</v>
      </c>
      <c r="G584" s="274" t="s">
        <v>416</v>
      </c>
      <c r="H584" s="275">
        <v>1</v>
      </c>
      <c r="I584" s="276"/>
      <c r="J584" s="277">
        <f>ROUND(I584*H584,2)</f>
        <v>0</v>
      </c>
      <c r="K584" s="273" t="s">
        <v>1</v>
      </c>
      <c r="L584" s="278"/>
      <c r="M584" s="279" t="s">
        <v>1</v>
      </c>
      <c r="N584" s="280" t="s">
        <v>41</v>
      </c>
      <c r="O584" s="92"/>
      <c r="P584" s="228">
        <f>O584*H584</f>
        <v>0</v>
      </c>
      <c r="Q584" s="228">
        <v>0.021149999999999999</v>
      </c>
      <c r="R584" s="228">
        <f>Q584*H584</f>
        <v>0.021149999999999999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304</v>
      </c>
      <c r="AT584" s="230" t="s">
        <v>335</v>
      </c>
      <c r="AU584" s="230" t="s">
        <v>86</v>
      </c>
      <c r="AY584" s="18" t="s">
        <v>150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84</v>
      </c>
      <c r="BK584" s="231">
        <f>ROUND(I584*H584,2)</f>
        <v>0</v>
      </c>
      <c r="BL584" s="18" t="s">
        <v>157</v>
      </c>
      <c r="BM584" s="230" t="s">
        <v>871</v>
      </c>
    </row>
    <row r="585" s="12" customFormat="1" ht="22.8" customHeight="1">
      <c r="A585" s="12"/>
      <c r="B585" s="203"/>
      <c r="C585" s="204"/>
      <c r="D585" s="205" t="s">
        <v>75</v>
      </c>
      <c r="E585" s="217" t="s">
        <v>151</v>
      </c>
      <c r="F585" s="217" t="s">
        <v>152</v>
      </c>
      <c r="G585" s="204"/>
      <c r="H585" s="204"/>
      <c r="I585" s="207"/>
      <c r="J585" s="218">
        <f>BK585</f>
        <v>0</v>
      </c>
      <c r="K585" s="204"/>
      <c r="L585" s="209"/>
      <c r="M585" s="210"/>
      <c r="N585" s="211"/>
      <c r="O585" s="211"/>
      <c r="P585" s="212">
        <f>SUM(P586:P607)</f>
        <v>0</v>
      </c>
      <c r="Q585" s="211"/>
      <c r="R585" s="212">
        <f>SUM(R586:R607)</f>
        <v>0.074003200000000005</v>
      </c>
      <c r="S585" s="211"/>
      <c r="T585" s="213">
        <f>SUM(T586:T607)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4" t="s">
        <v>84</v>
      </c>
      <c r="AT585" s="215" t="s">
        <v>75</v>
      </c>
      <c r="AU585" s="215" t="s">
        <v>84</v>
      </c>
      <c r="AY585" s="214" t="s">
        <v>150</v>
      </c>
      <c r="BK585" s="216">
        <f>SUM(BK586:BK607)</f>
        <v>0</v>
      </c>
    </row>
    <row r="586" s="2" customFormat="1" ht="33" customHeight="1">
      <c r="A586" s="39"/>
      <c r="B586" s="40"/>
      <c r="C586" s="219" t="s">
        <v>872</v>
      </c>
      <c r="D586" s="219" t="s">
        <v>153</v>
      </c>
      <c r="E586" s="220" t="s">
        <v>873</v>
      </c>
      <c r="F586" s="221" t="s">
        <v>874</v>
      </c>
      <c r="G586" s="222" t="s">
        <v>243</v>
      </c>
      <c r="H586" s="223">
        <v>397.88</v>
      </c>
      <c r="I586" s="224"/>
      <c r="J586" s="225">
        <f>ROUND(I586*H586,2)</f>
        <v>0</v>
      </c>
      <c r="K586" s="221" t="s">
        <v>1</v>
      </c>
      <c r="L586" s="45"/>
      <c r="M586" s="226" t="s">
        <v>1</v>
      </c>
      <c r="N586" s="227" t="s">
        <v>41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157</v>
      </c>
      <c r="AT586" s="230" t="s">
        <v>153</v>
      </c>
      <c r="AU586" s="230" t="s">
        <v>86</v>
      </c>
      <c r="AY586" s="18" t="s">
        <v>150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84</v>
      </c>
      <c r="BK586" s="231">
        <f>ROUND(I586*H586,2)</f>
        <v>0</v>
      </c>
      <c r="BL586" s="18" t="s">
        <v>157</v>
      </c>
      <c r="BM586" s="230" t="s">
        <v>875</v>
      </c>
    </row>
    <row r="587" s="13" customFormat="1">
      <c r="A587" s="13"/>
      <c r="B587" s="232"/>
      <c r="C587" s="233"/>
      <c r="D587" s="234" t="s">
        <v>159</v>
      </c>
      <c r="E587" s="235" t="s">
        <v>1</v>
      </c>
      <c r="F587" s="236" t="s">
        <v>876</v>
      </c>
      <c r="G587" s="233"/>
      <c r="H587" s="237">
        <v>139.84999999999999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159</v>
      </c>
      <c r="AU587" s="243" t="s">
        <v>86</v>
      </c>
      <c r="AV587" s="13" t="s">
        <v>86</v>
      </c>
      <c r="AW587" s="13" t="s">
        <v>32</v>
      </c>
      <c r="AX587" s="13" t="s">
        <v>76</v>
      </c>
      <c r="AY587" s="243" t="s">
        <v>150</v>
      </c>
    </row>
    <row r="588" s="15" customFormat="1">
      <c r="A588" s="15"/>
      <c r="B588" s="261"/>
      <c r="C588" s="262"/>
      <c r="D588" s="234" t="s">
        <v>159</v>
      </c>
      <c r="E588" s="263" t="s">
        <v>1</v>
      </c>
      <c r="F588" s="264" t="s">
        <v>877</v>
      </c>
      <c r="G588" s="262"/>
      <c r="H588" s="263" t="s">
        <v>1</v>
      </c>
      <c r="I588" s="265"/>
      <c r="J588" s="262"/>
      <c r="K588" s="262"/>
      <c r="L588" s="266"/>
      <c r="M588" s="267"/>
      <c r="N588" s="268"/>
      <c r="O588" s="268"/>
      <c r="P588" s="268"/>
      <c r="Q588" s="268"/>
      <c r="R588" s="268"/>
      <c r="S588" s="268"/>
      <c r="T588" s="26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0" t="s">
        <v>159</v>
      </c>
      <c r="AU588" s="270" t="s">
        <v>86</v>
      </c>
      <c r="AV588" s="15" t="s">
        <v>84</v>
      </c>
      <c r="AW588" s="15" t="s">
        <v>32</v>
      </c>
      <c r="AX588" s="15" t="s">
        <v>76</v>
      </c>
      <c r="AY588" s="270" t="s">
        <v>150</v>
      </c>
    </row>
    <row r="589" s="13" customFormat="1">
      <c r="A589" s="13"/>
      <c r="B589" s="232"/>
      <c r="C589" s="233"/>
      <c r="D589" s="234" t="s">
        <v>159</v>
      </c>
      <c r="E589" s="235" t="s">
        <v>1</v>
      </c>
      <c r="F589" s="236" t="s">
        <v>878</v>
      </c>
      <c r="G589" s="233"/>
      <c r="H589" s="237">
        <v>59.149999999999999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159</v>
      </c>
      <c r="AU589" s="243" t="s">
        <v>86</v>
      </c>
      <c r="AV589" s="13" t="s">
        <v>86</v>
      </c>
      <c r="AW589" s="13" t="s">
        <v>32</v>
      </c>
      <c r="AX589" s="13" t="s">
        <v>76</v>
      </c>
      <c r="AY589" s="243" t="s">
        <v>150</v>
      </c>
    </row>
    <row r="590" s="13" customFormat="1">
      <c r="A590" s="13"/>
      <c r="B590" s="232"/>
      <c r="C590" s="233"/>
      <c r="D590" s="234" t="s">
        <v>159</v>
      </c>
      <c r="E590" s="235" t="s">
        <v>1</v>
      </c>
      <c r="F590" s="236" t="s">
        <v>879</v>
      </c>
      <c r="G590" s="233"/>
      <c r="H590" s="237">
        <v>111.88</v>
      </c>
      <c r="I590" s="238"/>
      <c r="J590" s="233"/>
      <c r="K590" s="233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159</v>
      </c>
      <c r="AU590" s="243" t="s">
        <v>86</v>
      </c>
      <c r="AV590" s="13" t="s">
        <v>86</v>
      </c>
      <c r="AW590" s="13" t="s">
        <v>32</v>
      </c>
      <c r="AX590" s="13" t="s">
        <v>76</v>
      </c>
      <c r="AY590" s="243" t="s">
        <v>150</v>
      </c>
    </row>
    <row r="591" s="15" customFormat="1">
      <c r="A591" s="15"/>
      <c r="B591" s="261"/>
      <c r="C591" s="262"/>
      <c r="D591" s="234" t="s">
        <v>159</v>
      </c>
      <c r="E591" s="263" t="s">
        <v>1</v>
      </c>
      <c r="F591" s="264" t="s">
        <v>880</v>
      </c>
      <c r="G591" s="262"/>
      <c r="H591" s="263" t="s">
        <v>1</v>
      </c>
      <c r="I591" s="265"/>
      <c r="J591" s="262"/>
      <c r="K591" s="262"/>
      <c r="L591" s="266"/>
      <c r="M591" s="267"/>
      <c r="N591" s="268"/>
      <c r="O591" s="268"/>
      <c r="P591" s="268"/>
      <c r="Q591" s="268"/>
      <c r="R591" s="268"/>
      <c r="S591" s="268"/>
      <c r="T591" s="269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0" t="s">
        <v>159</v>
      </c>
      <c r="AU591" s="270" t="s">
        <v>86</v>
      </c>
      <c r="AV591" s="15" t="s">
        <v>84</v>
      </c>
      <c r="AW591" s="15" t="s">
        <v>32</v>
      </c>
      <c r="AX591" s="15" t="s">
        <v>76</v>
      </c>
      <c r="AY591" s="270" t="s">
        <v>150</v>
      </c>
    </row>
    <row r="592" s="13" customFormat="1">
      <c r="A592" s="13"/>
      <c r="B592" s="232"/>
      <c r="C592" s="233"/>
      <c r="D592" s="234" t="s">
        <v>159</v>
      </c>
      <c r="E592" s="235" t="s">
        <v>1</v>
      </c>
      <c r="F592" s="236" t="s">
        <v>881</v>
      </c>
      <c r="G592" s="233"/>
      <c r="H592" s="237">
        <v>63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159</v>
      </c>
      <c r="AU592" s="243" t="s">
        <v>86</v>
      </c>
      <c r="AV592" s="13" t="s">
        <v>86</v>
      </c>
      <c r="AW592" s="13" t="s">
        <v>32</v>
      </c>
      <c r="AX592" s="13" t="s">
        <v>76</v>
      </c>
      <c r="AY592" s="243" t="s">
        <v>150</v>
      </c>
    </row>
    <row r="593" s="13" customFormat="1">
      <c r="A593" s="13"/>
      <c r="B593" s="232"/>
      <c r="C593" s="233"/>
      <c r="D593" s="234" t="s">
        <v>159</v>
      </c>
      <c r="E593" s="235" t="s">
        <v>1</v>
      </c>
      <c r="F593" s="236" t="s">
        <v>882</v>
      </c>
      <c r="G593" s="233"/>
      <c r="H593" s="237">
        <v>24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159</v>
      </c>
      <c r="AU593" s="243" t="s">
        <v>86</v>
      </c>
      <c r="AV593" s="13" t="s">
        <v>86</v>
      </c>
      <c r="AW593" s="13" t="s">
        <v>32</v>
      </c>
      <c r="AX593" s="13" t="s">
        <v>76</v>
      </c>
      <c r="AY593" s="243" t="s">
        <v>150</v>
      </c>
    </row>
    <row r="594" s="14" customFormat="1">
      <c r="A594" s="14"/>
      <c r="B594" s="250"/>
      <c r="C594" s="251"/>
      <c r="D594" s="234" t="s">
        <v>159</v>
      </c>
      <c r="E594" s="252" t="s">
        <v>1</v>
      </c>
      <c r="F594" s="253" t="s">
        <v>254</v>
      </c>
      <c r="G594" s="251"/>
      <c r="H594" s="254">
        <v>397.88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0" t="s">
        <v>159</v>
      </c>
      <c r="AU594" s="260" t="s">
        <v>86</v>
      </c>
      <c r="AV594" s="14" t="s">
        <v>157</v>
      </c>
      <c r="AW594" s="14" t="s">
        <v>32</v>
      </c>
      <c r="AX594" s="14" t="s">
        <v>84</v>
      </c>
      <c r="AY594" s="260" t="s">
        <v>150</v>
      </c>
    </row>
    <row r="595" s="2" customFormat="1" ht="37.8" customHeight="1">
      <c r="A595" s="39"/>
      <c r="B595" s="40"/>
      <c r="C595" s="219" t="s">
        <v>883</v>
      </c>
      <c r="D595" s="219" t="s">
        <v>153</v>
      </c>
      <c r="E595" s="220" t="s">
        <v>884</v>
      </c>
      <c r="F595" s="221" t="s">
        <v>885</v>
      </c>
      <c r="G595" s="222" t="s">
        <v>243</v>
      </c>
      <c r="H595" s="223">
        <v>22432.799999999999</v>
      </c>
      <c r="I595" s="224"/>
      <c r="J595" s="225">
        <f>ROUND(I595*H595,2)</f>
        <v>0</v>
      </c>
      <c r="K595" s="221" t="s">
        <v>1</v>
      </c>
      <c r="L595" s="45"/>
      <c r="M595" s="226" t="s">
        <v>1</v>
      </c>
      <c r="N595" s="227" t="s">
        <v>41</v>
      </c>
      <c r="O595" s="92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157</v>
      </c>
      <c r="AT595" s="230" t="s">
        <v>153</v>
      </c>
      <c r="AU595" s="230" t="s">
        <v>86</v>
      </c>
      <c r="AY595" s="18" t="s">
        <v>150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84</v>
      </c>
      <c r="BK595" s="231">
        <f>ROUND(I595*H595,2)</f>
        <v>0</v>
      </c>
      <c r="BL595" s="18" t="s">
        <v>157</v>
      </c>
      <c r="BM595" s="230" t="s">
        <v>886</v>
      </c>
    </row>
    <row r="596" s="13" customFormat="1">
      <c r="A596" s="13"/>
      <c r="B596" s="232"/>
      <c r="C596" s="233"/>
      <c r="D596" s="234" t="s">
        <v>159</v>
      </c>
      <c r="E596" s="235" t="s">
        <v>1</v>
      </c>
      <c r="F596" s="236" t="s">
        <v>887</v>
      </c>
      <c r="G596" s="233"/>
      <c r="H596" s="237">
        <v>22432.799999999999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159</v>
      </c>
      <c r="AU596" s="243" t="s">
        <v>86</v>
      </c>
      <c r="AV596" s="13" t="s">
        <v>86</v>
      </c>
      <c r="AW596" s="13" t="s">
        <v>32</v>
      </c>
      <c r="AX596" s="13" t="s">
        <v>84</v>
      </c>
      <c r="AY596" s="243" t="s">
        <v>150</v>
      </c>
    </row>
    <row r="597" s="2" customFormat="1" ht="33" customHeight="1">
      <c r="A597" s="39"/>
      <c r="B597" s="40"/>
      <c r="C597" s="219" t="s">
        <v>888</v>
      </c>
      <c r="D597" s="219" t="s">
        <v>153</v>
      </c>
      <c r="E597" s="220" t="s">
        <v>889</v>
      </c>
      <c r="F597" s="221" t="s">
        <v>890</v>
      </c>
      <c r="G597" s="222" t="s">
        <v>243</v>
      </c>
      <c r="H597" s="223">
        <v>397.88</v>
      </c>
      <c r="I597" s="224"/>
      <c r="J597" s="225">
        <f>ROUND(I597*H597,2)</f>
        <v>0</v>
      </c>
      <c r="K597" s="221" t="s">
        <v>1</v>
      </c>
      <c r="L597" s="45"/>
      <c r="M597" s="226" t="s">
        <v>1</v>
      </c>
      <c r="N597" s="227" t="s">
        <v>41</v>
      </c>
      <c r="O597" s="92"/>
      <c r="P597" s="228">
        <f>O597*H597</f>
        <v>0</v>
      </c>
      <c r="Q597" s="228">
        <v>0</v>
      </c>
      <c r="R597" s="228">
        <f>Q597*H597</f>
        <v>0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157</v>
      </c>
      <c r="AT597" s="230" t="s">
        <v>153</v>
      </c>
      <c r="AU597" s="230" t="s">
        <v>86</v>
      </c>
      <c r="AY597" s="18" t="s">
        <v>150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84</v>
      </c>
      <c r="BK597" s="231">
        <f>ROUND(I597*H597,2)</f>
        <v>0</v>
      </c>
      <c r="BL597" s="18" t="s">
        <v>157</v>
      </c>
      <c r="BM597" s="230" t="s">
        <v>891</v>
      </c>
    </row>
    <row r="598" s="13" customFormat="1">
      <c r="A598" s="13"/>
      <c r="B598" s="232"/>
      <c r="C598" s="233"/>
      <c r="D598" s="234" t="s">
        <v>159</v>
      </c>
      <c r="E598" s="235" t="s">
        <v>1</v>
      </c>
      <c r="F598" s="236" t="s">
        <v>892</v>
      </c>
      <c r="G598" s="233"/>
      <c r="H598" s="237">
        <v>397.88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159</v>
      </c>
      <c r="AU598" s="243" t="s">
        <v>86</v>
      </c>
      <c r="AV598" s="13" t="s">
        <v>86</v>
      </c>
      <c r="AW598" s="13" t="s">
        <v>32</v>
      </c>
      <c r="AX598" s="13" t="s">
        <v>84</v>
      </c>
      <c r="AY598" s="243" t="s">
        <v>150</v>
      </c>
    </row>
    <row r="599" s="2" customFormat="1" ht="16.5" customHeight="1">
      <c r="A599" s="39"/>
      <c r="B599" s="40"/>
      <c r="C599" s="219" t="s">
        <v>893</v>
      </c>
      <c r="D599" s="219" t="s">
        <v>153</v>
      </c>
      <c r="E599" s="220" t="s">
        <v>894</v>
      </c>
      <c r="F599" s="221" t="s">
        <v>895</v>
      </c>
      <c r="G599" s="222" t="s">
        <v>243</v>
      </c>
      <c r="H599" s="223">
        <v>397.88</v>
      </c>
      <c r="I599" s="224"/>
      <c r="J599" s="225">
        <f>ROUND(I599*H599,2)</f>
        <v>0</v>
      </c>
      <c r="K599" s="221" t="s">
        <v>1</v>
      </c>
      <c r="L599" s="45"/>
      <c r="M599" s="226" t="s">
        <v>1</v>
      </c>
      <c r="N599" s="227" t="s">
        <v>41</v>
      </c>
      <c r="O599" s="92"/>
      <c r="P599" s="228">
        <f>O599*H599</f>
        <v>0</v>
      </c>
      <c r="Q599" s="228">
        <v>0</v>
      </c>
      <c r="R599" s="228">
        <f>Q599*H599</f>
        <v>0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157</v>
      </c>
      <c r="AT599" s="230" t="s">
        <v>153</v>
      </c>
      <c r="AU599" s="230" t="s">
        <v>86</v>
      </c>
      <c r="AY599" s="18" t="s">
        <v>150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84</v>
      </c>
      <c r="BK599" s="231">
        <f>ROUND(I599*H599,2)</f>
        <v>0</v>
      </c>
      <c r="BL599" s="18" t="s">
        <v>157</v>
      </c>
      <c r="BM599" s="230" t="s">
        <v>896</v>
      </c>
    </row>
    <row r="600" s="2" customFormat="1" ht="16.5" customHeight="1">
      <c r="A600" s="39"/>
      <c r="B600" s="40"/>
      <c r="C600" s="219" t="s">
        <v>897</v>
      </c>
      <c r="D600" s="219" t="s">
        <v>153</v>
      </c>
      <c r="E600" s="220" t="s">
        <v>898</v>
      </c>
      <c r="F600" s="221" t="s">
        <v>899</v>
      </c>
      <c r="G600" s="222" t="s">
        <v>243</v>
      </c>
      <c r="H600" s="223">
        <v>23872.799999999999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41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157</v>
      </c>
      <c r="AT600" s="230" t="s">
        <v>153</v>
      </c>
      <c r="AU600" s="230" t="s">
        <v>86</v>
      </c>
      <c r="AY600" s="18" t="s">
        <v>150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84</v>
      </c>
      <c r="BK600" s="231">
        <f>ROUND(I600*H600,2)</f>
        <v>0</v>
      </c>
      <c r="BL600" s="18" t="s">
        <v>157</v>
      </c>
      <c r="BM600" s="230" t="s">
        <v>900</v>
      </c>
    </row>
    <row r="601" s="13" customFormat="1">
      <c r="A601" s="13"/>
      <c r="B601" s="232"/>
      <c r="C601" s="233"/>
      <c r="D601" s="234" t="s">
        <v>159</v>
      </c>
      <c r="E601" s="235" t="s">
        <v>1</v>
      </c>
      <c r="F601" s="236" t="s">
        <v>901</v>
      </c>
      <c r="G601" s="233"/>
      <c r="H601" s="237">
        <v>23872.799999999999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159</v>
      </c>
      <c r="AU601" s="243" t="s">
        <v>86</v>
      </c>
      <c r="AV601" s="13" t="s">
        <v>86</v>
      </c>
      <c r="AW601" s="13" t="s">
        <v>32</v>
      </c>
      <c r="AX601" s="13" t="s">
        <v>84</v>
      </c>
      <c r="AY601" s="243" t="s">
        <v>150</v>
      </c>
    </row>
    <row r="602" s="2" customFormat="1" ht="21.75" customHeight="1">
      <c r="A602" s="39"/>
      <c r="B602" s="40"/>
      <c r="C602" s="219" t="s">
        <v>902</v>
      </c>
      <c r="D602" s="219" t="s">
        <v>153</v>
      </c>
      <c r="E602" s="220" t="s">
        <v>903</v>
      </c>
      <c r="F602" s="221" t="s">
        <v>904</v>
      </c>
      <c r="G602" s="222" t="s">
        <v>243</v>
      </c>
      <c r="H602" s="223">
        <v>397.88</v>
      </c>
      <c r="I602" s="224"/>
      <c r="J602" s="225">
        <f>ROUND(I602*H602,2)</f>
        <v>0</v>
      </c>
      <c r="K602" s="221" t="s">
        <v>1</v>
      </c>
      <c r="L602" s="45"/>
      <c r="M602" s="226" t="s">
        <v>1</v>
      </c>
      <c r="N602" s="227" t="s">
        <v>41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157</v>
      </c>
      <c r="AT602" s="230" t="s">
        <v>153</v>
      </c>
      <c r="AU602" s="230" t="s">
        <v>86</v>
      </c>
      <c r="AY602" s="18" t="s">
        <v>150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84</v>
      </c>
      <c r="BK602" s="231">
        <f>ROUND(I602*H602,2)</f>
        <v>0</v>
      </c>
      <c r="BL602" s="18" t="s">
        <v>157</v>
      </c>
      <c r="BM602" s="230" t="s">
        <v>905</v>
      </c>
    </row>
    <row r="603" s="13" customFormat="1">
      <c r="A603" s="13"/>
      <c r="B603" s="232"/>
      <c r="C603" s="233"/>
      <c r="D603" s="234" t="s">
        <v>159</v>
      </c>
      <c r="E603" s="235" t="s">
        <v>1</v>
      </c>
      <c r="F603" s="236" t="s">
        <v>892</v>
      </c>
      <c r="G603" s="233"/>
      <c r="H603" s="237">
        <v>397.88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159</v>
      </c>
      <c r="AU603" s="243" t="s">
        <v>86</v>
      </c>
      <c r="AV603" s="13" t="s">
        <v>86</v>
      </c>
      <c r="AW603" s="13" t="s">
        <v>32</v>
      </c>
      <c r="AX603" s="13" t="s">
        <v>84</v>
      </c>
      <c r="AY603" s="243" t="s">
        <v>150</v>
      </c>
    </row>
    <row r="604" s="2" customFormat="1" ht="33" customHeight="1">
      <c r="A604" s="39"/>
      <c r="B604" s="40"/>
      <c r="C604" s="219" t="s">
        <v>906</v>
      </c>
      <c r="D604" s="219" t="s">
        <v>153</v>
      </c>
      <c r="E604" s="220" t="s">
        <v>907</v>
      </c>
      <c r="F604" s="221" t="s">
        <v>908</v>
      </c>
      <c r="G604" s="222" t="s">
        <v>243</v>
      </c>
      <c r="H604" s="223">
        <v>250</v>
      </c>
      <c r="I604" s="224"/>
      <c r="J604" s="225">
        <f>ROUND(I604*H604,2)</f>
        <v>0</v>
      </c>
      <c r="K604" s="221" t="s">
        <v>1</v>
      </c>
      <c r="L604" s="45"/>
      <c r="M604" s="226" t="s">
        <v>1</v>
      </c>
      <c r="N604" s="227" t="s">
        <v>41</v>
      </c>
      <c r="O604" s="92"/>
      <c r="P604" s="228">
        <f>O604*H604</f>
        <v>0</v>
      </c>
      <c r="Q604" s="228">
        <v>0.00012999999999999999</v>
      </c>
      <c r="R604" s="228">
        <f>Q604*H604</f>
        <v>0.032499999999999994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157</v>
      </c>
      <c r="AT604" s="230" t="s">
        <v>153</v>
      </c>
      <c r="AU604" s="230" t="s">
        <v>86</v>
      </c>
      <c r="AY604" s="18" t="s">
        <v>150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84</v>
      </c>
      <c r="BK604" s="231">
        <f>ROUND(I604*H604,2)</f>
        <v>0</v>
      </c>
      <c r="BL604" s="18" t="s">
        <v>157</v>
      </c>
      <c r="BM604" s="230" t="s">
        <v>909</v>
      </c>
    </row>
    <row r="605" s="2" customFormat="1" ht="37.8" customHeight="1">
      <c r="A605" s="39"/>
      <c r="B605" s="40"/>
      <c r="C605" s="219" t="s">
        <v>910</v>
      </c>
      <c r="D605" s="219" t="s">
        <v>153</v>
      </c>
      <c r="E605" s="220" t="s">
        <v>911</v>
      </c>
      <c r="F605" s="221" t="s">
        <v>912</v>
      </c>
      <c r="G605" s="222" t="s">
        <v>243</v>
      </c>
      <c r="H605" s="223">
        <v>150</v>
      </c>
      <c r="I605" s="224"/>
      <c r="J605" s="225">
        <f>ROUND(I605*H605,2)</f>
        <v>0</v>
      </c>
      <c r="K605" s="221" t="s">
        <v>1</v>
      </c>
      <c r="L605" s="45"/>
      <c r="M605" s="226" t="s">
        <v>1</v>
      </c>
      <c r="N605" s="227" t="s">
        <v>41</v>
      </c>
      <c r="O605" s="92"/>
      <c r="P605" s="228">
        <f>O605*H605</f>
        <v>0</v>
      </c>
      <c r="Q605" s="228">
        <v>0.00021000000000000001</v>
      </c>
      <c r="R605" s="228">
        <f>Q605*H605</f>
        <v>0.0315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157</v>
      </c>
      <c r="AT605" s="230" t="s">
        <v>153</v>
      </c>
      <c r="AU605" s="230" t="s">
        <v>86</v>
      </c>
      <c r="AY605" s="18" t="s">
        <v>150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84</v>
      </c>
      <c r="BK605" s="231">
        <f>ROUND(I605*H605,2)</f>
        <v>0</v>
      </c>
      <c r="BL605" s="18" t="s">
        <v>157</v>
      </c>
      <c r="BM605" s="230" t="s">
        <v>913</v>
      </c>
    </row>
    <row r="606" s="2" customFormat="1" ht="24.15" customHeight="1">
      <c r="A606" s="39"/>
      <c r="B606" s="40"/>
      <c r="C606" s="219" t="s">
        <v>914</v>
      </c>
      <c r="D606" s="219" t="s">
        <v>153</v>
      </c>
      <c r="E606" s="220" t="s">
        <v>915</v>
      </c>
      <c r="F606" s="221" t="s">
        <v>916</v>
      </c>
      <c r="G606" s="222" t="s">
        <v>243</v>
      </c>
      <c r="H606" s="223">
        <v>250.08000000000001</v>
      </c>
      <c r="I606" s="224"/>
      <c r="J606" s="225">
        <f>ROUND(I606*H606,2)</f>
        <v>0</v>
      </c>
      <c r="K606" s="221" t="s">
        <v>1</v>
      </c>
      <c r="L606" s="45"/>
      <c r="M606" s="226" t="s">
        <v>1</v>
      </c>
      <c r="N606" s="227" t="s">
        <v>41</v>
      </c>
      <c r="O606" s="92"/>
      <c r="P606" s="228">
        <f>O606*H606</f>
        <v>0</v>
      </c>
      <c r="Q606" s="228">
        <v>4.0000000000000003E-05</v>
      </c>
      <c r="R606" s="228">
        <f>Q606*H606</f>
        <v>0.010003200000000002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157</v>
      </c>
      <c r="AT606" s="230" t="s">
        <v>153</v>
      </c>
      <c r="AU606" s="230" t="s">
        <v>86</v>
      </c>
      <c r="AY606" s="18" t="s">
        <v>150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84</v>
      </c>
      <c r="BK606" s="231">
        <f>ROUND(I606*H606,2)</f>
        <v>0</v>
      </c>
      <c r="BL606" s="18" t="s">
        <v>157</v>
      </c>
      <c r="BM606" s="230" t="s">
        <v>917</v>
      </c>
    </row>
    <row r="607" s="13" customFormat="1">
      <c r="A607" s="13"/>
      <c r="B607" s="232"/>
      <c r="C607" s="233"/>
      <c r="D607" s="234" t="s">
        <v>159</v>
      </c>
      <c r="E607" s="235" t="s">
        <v>1</v>
      </c>
      <c r="F607" s="236" t="s">
        <v>918</v>
      </c>
      <c r="G607" s="233"/>
      <c r="H607" s="237">
        <v>250.08000000000001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159</v>
      </c>
      <c r="AU607" s="243" t="s">
        <v>86</v>
      </c>
      <c r="AV607" s="13" t="s">
        <v>86</v>
      </c>
      <c r="AW607" s="13" t="s">
        <v>32</v>
      </c>
      <c r="AX607" s="13" t="s">
        <v>84</v>
      </c>
      <c r="AY607" s="243" t="s">
        <v>150</v>
      </c>
    </row>
    <row r="608" s="12" customFormat="1" ht="22.8" customHeight="1">
      <c r="A608" s="12"/>
      <c r="B608" s="203"/>
      <c r="C608" s="204"/>
      <c r="D608" s="205" t="s">
        <v>75</v>
      </c>
      <c r="E608" s="217" t="s">
        <v>919</v>
      </c>
      <c r="F608" s="217" t="s">
        <v>920</v>
      </c>
      <c r="G608" s="204"/>
      <c r="H608" s="204"/>
      <c r="I608" s="207"/>
      <c r="J608" s="218">
        <f>BK608</f>
        <v>0</v>
      </c>
      <c r="K608" s="204"/>
      <c r="L608" s="209"/>
      <c r="M608" s="210"/>
      <c r="N608" s="211"/>
      <c r="O608" s="211"/>
      <c r="P608" s="212">
        <f>P609</f>
        <v>0</v>
      </c>
      <c r="Q608" s="211"/>
      <c r="R608" s="212">
        <f>R609</f>
        <v>0</v>
      </c>
      <c r="S608" s="211"/>
      <c r="T608" s="213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4" t="s">
        <v>84</v>
      </c>
      <c r="AT608" s="215" t="s">
        <v>75</v>
      </c>
      <c r="AU608" s="215" t="s">
        <v>84</v>
      </c>
      <c r="AY608" s="214" t="s">
        <v>150</v>
      </c>
      <c r="BK608" s="216">
        <f>BK609</f>
        <v>0</v>
      </c>
    </row>
    <row r="609" s="2" customFormat="1" ht="21.75" customHeight="1">
      <c r="A609" s="39"/>
      <c r="B609" s="40"/>
      <c r="C609" s="219" t="s">
        <v>921</v>
      </c>
      <c r="D609" s="219" t="s">
        <v>153</v>
      </c>
      <c r="E609" s="220" t="s">
        <v>922</v>
      </c>
      <c r="F609" s="221" t="s">
        <v>923</v>
      </c>
      <c r="G609" s="222" t="s">
        <v>165</v>
      </c>
      <c r="H609" s="223">
        <v>618.61599999999999</v>
      </c>
      <c r="I609" s="224"/>
      <c r="J609" s="225">
        <f>ROUND(I609*H609,2)</f>
        <v>0</v>
      </c>
      <c r="K609" s="221" t="s">
        <v>1</v>
      </c>
      <c r="L609" s="45"/>
      <c r="M609" s="226" t="s">
        <v>1</v>
      </c>
      <c r="N609" s="227" t="s">
        <v>41</v>
      </c>
      <c r="O609" s="92"/>
      <c r="P609" s="228">
        <f>O609*H609</f>
        <v>0</v>
      </c>
      <c r="Q609" s="228">
        <v>0</v>
      </c>
      <c r="R609" s="228">
        <f>Q609*H609</f>
        <v>0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157</v>
      </c>
      <c r="AT609" s="230" t="s">
        <v>153</v>
      </c>
      <c r="AU609" s="230" t="s">
        <v>86</v>
      </c>
      <c r="AY609" s="18" t="s">
        <v>150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84</v>
      </c>
      <c r="BK609" s="231">
        <f>ROUND(I609*H609,2)</f>
        <v>0</v>
      </c>
      <c r="BL609" s="18" t="s">
        <v>157</v>
      </c>
      <c r="BM609" s="230" t="s">
        <v>924</v>
      </c>
    </row>
    <row r="610" s="12" customFormat="1" ht="25.92" customHeight="1">
      <c r="A610" s="12"/>
      <c r="B610" s="203"/>
      <c r="C610" s="204"/>
      <c r="D610" s="205" t="s">
        <v>75</v>
      </c>
      <c r="E610" s="206" t="s">
        <v>925</v>
      </c>
      <c r="F610" s="206" t="s">
        <v>926</v>
      </c>
      <c r="G610" s="204"/>
      <c r="H610" s="204"/>
      <c r="I610" s="207"/>
      <c r="J610" s="208">
        <f>BK610</f>
        <v>0</v>
      </c>
      <c r="K610" s="204"/>
      <c r="L610" s="209"/>
      <c r="M610" s="210"/>
      <c r="N610" s="211"/>
      <c r="O610" s="211"/>
      <c r="P610" s="212">
        <f>P611+P641+P692+P760+P866+P886+P892+P979+P988+P1005+P1023+P1043+P1123+P1132</f>
        <v>0</v>
      </c>
      <c r="Q610" s="211"/>
      <c r="R610" s="212">
        <f>R611+R641+R692+R760+R866+R886+R892+R979+R988+R1005+R1023+R1043+R1123+R1132</f>
        <v>34.611615359999995</v>
      </c>
      <c r="S610" s="211"/>
      <c r="T610" s="213">
        <f>T611+T641+T692+T760+T866+T886+T892+T979+T988+T1005+T1023+T1043+T1123+T1132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4" t="s">
        <v>86</v>
      </c>
      <c r="AT610" s="215" t="s">
        <v>75</v>
      </c>
      <c r="AU610" s="215" t="s">
        <v>76</v>
      </c>
      <c r="AY610" s="214" t="s">
        <v>150</v>
      </c>
      <c r="BK610" s="216">
        <f>BK611+BK641+BK692+BK760+BK866+BK886+BK892+BK979+BK988+BK1005+BK1023+BK1043+BK1123+BK1132</f>
        <v>0</v>
      </c>
    </row>
    <row r="611" s="12" customFormat="1" ht="22.8" customHeight="1">
      <c r="A611" s="12"/>
      <c r="B611" s="203"/>
      <c r="C611" s="204"/>
      <c r="D611" s="205" t="s">
        <v>75</v>
      </c>
      <c r="E611" s="217" t="s">
        <v>927</v>
      </c>
      <c r="F611" s="217" t="s">
        <v>928</v>
      </c>
      <c r="G611" s="204"/>
      <c r="H611" s="204"/>
      <c r="I611" s="207"/>
      <c r="J611" s="218">
        <f>BK611</f>
        <v>0</v>
      </c>
      <c r="K611" s="204"/>
      <c r="L611" s="209"/>
      <c r="M611" s="210"/>
      <c r="N611" s="211"/>
      <c r="O611" s="211"/>
      <c r="P611" s="212">
        <f>SUM(P612:P640)</f>
        <v>0</v>
      </c>
      <c r="Q611" s="211"/>
      <c r="R611" s="212">
        <f>SUM(R612:R640)</f>
        <v>3.9685731500000001</v>
      </c>
      <c r="S611" s="211"/>
      <c r="T611" s="213">
        <f>SUM(T612:T640)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14" t="s">
        <v>86</v>
      </c>
      <c r="AT611" s="215" t="s">
        <v>75</v>
      </c>
      <c r="AU611" s="215" t="s">
        <v>84</v>
      </c>
      <c r="AY611" s="214" t="s">
        <v>150</v>
      </c>
      <c r="BK611" s="216">
        <f>SUM(BK612:BK640)</f>
        <v>0</v>
      </c>
    </row>
    <row r="612" s="2" customFormat="1" ht="24.15" customHeight="1">
      <c r="A612" s="39"/>
      <c r="B612" s="40"/>
      <c r="C612" s="219" t="s">
        <v>929</v>
      </c>
      <c r="D612" s="219" t="s">
        <v>153</v>
      </c>
      <c r="E612" s="220" t="s">
        <v>930</v>
      </c>
      <c r="F612" s="221" t="s">
        <v>931</v>
      </c>
      <c r="G612" s="222" t="s">
        <v>243</v>
      </c>
      <c r="H612" s="223">
        <v>224.12000000000001</v>
      </c>
      <c r="I612" s="224"/>
      <c r="J612" s="225">
        <f>ROUND(I612*H612,2)</f>
        <v>0</v>
      </c>
      <c r="K612" s="221" t="s">
        <v>1</v>
      </c>
      <c r="L612" s="45"/>
      <c r="M612" s="226" t="s">
        <v>1</v>
      </c>
      <c r="N612" s="227" t="s">
        <v>41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346</v>
      </c>
      <c r="AT612" s="230" t="s">
        <v>153</v>
      </c>
      <c r="AU612" s="230" t="s">
        <v>86</v>
      </c>
      <c r="AY612" s="18" t="s">
        <v>150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84</v>
      </c>
      <c r="BK612" s="231">
        <f>ROUND(I612*H612,2)</f>
        <v>0</v>
      </c>
      <c r="BL612" s="18" t="s">
        <v>346</v>
      </c>
      <c r="BM612" s="230" t="s">
        <v>932</v>
      </c>
    </row>
    <row r="613" s="13" customFormat="1">
      <c r="A613" s="13"/>
      <c r="B613" s="232"/>
      <c r="C613" s="233"/>
      <c r="D613" s="234" t="s">
        <v>159</v>
      </c>
      <c r="E613" s="235" t="s">
        <v>1</v>
      </c>
      <c r="F613" s="236" t="s">
        <v>933</v>
      </c>
      <c r="G613" s="233"/>
      <c r="H613" s="237">
        <v>55.100000000000001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159</v>
      </c>
      <c r="AU613" s="243" t="s">
        <v>86</v>
      </c>
      <c r="AV613" s="13" t="s">
        <v>86</v>
      </c>
      <c r="AW613" s="13" t="s">
        <v>32</v>
      </c>
      <c r="AX613" s="13" t="s">
        <v>76</v>
      </c>
      <c r="AY613" s="243" t="s">
        <v>150</v>
      </c>
    </row>
    <row r="614" s="13" customFormat="1">
      <c r="A614" s="13"/>
      <c r="B614" s="232"/>
      <c r="C614" s="233"/>
      <c r="D614" s="234" t="s">
        <v>159</v>
      </c>
      <c r="E614" s="235" t="s">
        <v>1</v>
      </c>
      <c r="F614" s="236" t="s">
        <v>818</v>
      </c>
      <c r="G614" s="233"/>
      <c r="H614" s="237">
        <v>93.170000000000002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159</v>
      </c>
      <c r="AU614" s="243" t="s">
        <v>86</v>
      </c>
      <c r="AV614" s="13" t="s">
        <v>86</v>
      </c>
      <c r="AW614" s="13" t="s">
        <v>32</v>
      </c>
      <c r="AX614" s="13" t="s">
        <v>76</v>
      </c>
      <c r="AY614" s="243" t="s">
        <v>150</v>
      </c>
    </row>
    <row r="615" s="13" customFormat="1">
      <c r="A615" s="13"/>
      <c r="B615" s="232"/>
      <c r="C615" s="233"/>
      <c r="D615" s="234" t="s">
        <v>159</v>
      </c>
      <c r="E615" s="235" t="s">
        <v>1</v>
      </c>
      <c r="F615" s="236" t="s">
        <v>819</v>
      </c>
      <c r="G615" s="233"/>
      <c r="H615" s="237">
        <v>12.25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159</v>
      </c>
      <c r="AU615" s="243" t="s">
        <v>86</v>
      </c>
      <c r="AV615" s="13" t="s">
        <v>86</v>
      </c>
      <c r="AW615" s="13" t="s">
        <v>32</v>
      </c>
      <c r="AX615" s="13" t="s">
        <v>76</v>
      </c>
      <c r="AY615" s="243" t="s">
        <v>150</v>
      </c>
    </row>
    <row r="616" s="13" customFormat="1">
      <c r="A616" s="13"/>
      <c r="B616" s="232"/>
      <c r="C616" s="233"/>
      <c r="D616" s="234" t="s">
        <v>159</v>
      </c>
      <c r="E616" s="235" t="s">
        <v>1</v>
      </c>
      <c r="F616" s="236" t="s">
        <v>820</v>
      </c>
      <c r="G616" s="233"/>
      <c r="H616" s="237">
        <v>63.600000000000001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159</v>
      </c>
      <c r="AU616" s="243" t="s">
        <v>86</v>
      </c>
      <c r="AV616" s="13" t="s">
        <v>86</v>
      </c>
      <c r="AW616" s="13" t="s">
        <v>32</v>
      </c>
      <c r="AX616" s="13" t="s">
        <v>76</v>
      </c>
      <c r="AY616" s="243" t="s">
        <v>150</v>
      </c>
    </row>
    <row r="617" s="14" customFormat="1">
      <c r="A617" s="14"/>
      <c r="B617" s="250"/>
      <c r="C617" s="251"/>
      <c r="D617" s="234" t="s">
        <v>159</v>
      </c>
      <c r="E617" s="252" t="s">
        <v>215</v>
      </c>
      <c r="F617" s="253" t="s">
        <v>254</v>
      </c>
      <c r="G617" s="251"/>
      <c r="H617" s="254">
        <v>224.12000000000001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159</v>
      </c>
      <c r="AU617" s="260" t="s">
        <v>86</v>
      </c>
      <c r="AV617" s="14" t="s">
        <v>157</v>
      </c>
      <c r="AW617" s="14" t="s">
        <v>32</v>
      </c>
      <c r="AX617" s="14" t="s">
        <v>84</v>
      </c>
      <c r="AY617" s="260" t="s">
        <v>150</v>
      </c>
    </row>
    <row r="618" s="2" customFormat="1" ht="16.5" customHeight="1">
      <c r="A618" s="39"/>
      <c r="B618" s="40"/>
      <c r="C618" s="271" t="s">
        <v>934</v>
      </c>
      <c r="D618" s="271" t="s">
        <v>335</v>
      </c>
      <c r="E618" s="272" t="s">
        <v>935</v>
      </c>
      <c r="F618" s="273" t="s">
        <v>936</v>
      </c>
      <c r="G618" s="274" t="s">
        <v>165</v>
      </c>
      <c r="H618" s="275">
        <v>0.067000000000000004</v>
      </c>
      <c r="I618" s="276"/>
      <c r="J618" s="277">
        <f>ROUND(I618*H618,2)</f>
        <v>0</v>
      </c>
      <c r="K618" s="273" t="s">
        <v>1</v>
      </c>
      <c r="L618" s="278"/>
      <c r="M618" s="279" t="s">
        <v>1</v>
      </c>
      <c r="N618" s="280" t="s">
        <v>41</v>
      </c>
      <c r="O618" s="92"/>
      <c r="P618" s="228">
        <f>O618*H618</f>
        <v>0</v>
      </c>
      <c r="Q618" s="228">
        <v>1</v>
      </c>
      <c r="R618" s="228">
        <f>Q618*H618</f>
        <v>0.067000000000000004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489</v>
      </c>
      <c r="AT618" s="230" t="s">
        <v>335</v>
      </c>
      <c r="AU618" s="230" t="s">
        <v>86</v>
      </c>
      <c r="AY618" s="18" t="s">
        <v>150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84</v>
      </c>
      <c r="BK618" s="231">
        <f>ROUND(I618*H618,2)</f>
        <v>0</v>
      </c>
      <c r="BL618" s="18" t="s">
        <v>346</v>
      </c>
      <c r="BM618" s="230" t="s">
        <v>937</v>
      </c>
    </row>
    <row r="619" s="13" customFormat="1">
      <c r="A619" s="13"/>
      <c r="B619" s="232"/>
      <c r="C619" s="233"/>
      <c r="D619" s="234" t="s">
        <v>159</v>
      </c>
      <c r="E619" s="235" t="s">
        <v>1</v>
      </c>
      <c r="F619" s="236" t="s">
        <v>938</v>
      </c>
      <c r="G619" s="233"/>
      <c r="H619" s="237">
        <v>0.067000000000000004</v>
      </c>
      <c r="I619" s="238"/>
      <c r="J619" s="233"/>
      <c r="K619" s="233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159</v>
      </c>
      <c r="AU619" s="243" t="s">
        <v>86</v>
      </c>
      <c r="AV619" s="13" t="s">
        <v>86</v>
      </c>
      <c r="AW619" s="13" t="s">
        <v>32</v>
      </c>
      <c r="AX619" s="13" t="s">
        <v>84</v>
      </c>
      <c r="AY619" s="243" t="s">
        <v>150</v>
      </c>
    </row>
    <row r="620" s="2" customFormat="1" ht="24.15" customHeight="1">
      <c r="A620" s="39"/>
      <c r="B620" s="40"/>
      <c r="C620" s="219" t="s">
        <v>939</v>
      </c>
      <c r="D620" s="219" t="s">
        <v>153</v>
      </c>
      <c r="E620" s="220" t="s">
        <v>940</v>
      </c>
      <c r="F620" s="221" t="s">
        <v>941</v>
      </c>
      <c r="G620" s="222" t="s">
        <v>243</v>
      </c>
      <c r="H620" s="223">
        <v>86.5</v>
      </c>
      <c r="I620" s="224"/>
      <c r="J620" s="225">
        <f>ROUND(I620*H620,2)</f>
        <v>0</v>
      </c>
      <c r="K620" s="221" t="s">
        <v>1</v>
      </c>
      <c r="L620" s="45"/>
      <c r="M620" s="226" t="s">
        <v>1</v>
      </c>
      <c r="N620" s="227" t="s">
        <v>41</v>
      </c>
      <c r="O620" s="92"/>
      <c r="P620" s="228">
        <f>O620*H620</f>
        <v>0</v>
      </c>
      <c r="Q620" s="228">
        <v>0</v>
      </c>
      <c r="R620" s="228">
        <f>Q620*H620</f>
        <v>0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346</v>
      </c>
      <c r="AT620" s="230" t="s">
        <v>153</v>
      </c>
      <c r="AU620" s="230" t="s">
        <v>86</v>
      </c>
      <c r="AY620" s="18" t="s">
        <v>150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84</v>
      </c>
      <c r="BK620" s="231">
        <f>ROUND(I620*H620,2)</f>
        <v>0</v>
      </c>
      <c r="BL620" s="18" t="s">
        <v>346</v>
      </c>
      <c r="BM620" s="230" t="s">
        <v>942</v>
      </c>
    </row>
    <row r="621" s="13" customFormat="1">
      <c r="A621" s="13"/>
      <c r="B621" s="232"/>
      <c r="C621" s="233"/>
      <c r="D621" s="234" t="s">
        <v>159</v>
      </c>
      <c r="E621" s="235" t="s">
        <v>1</v>
      </c>
      <c r="F621" s="236" t="s">
        <v>943</v>
      </c>
      <c r="G621" s="233"/>
      <c r="H621" s="237">
        <v>30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159</v>
      </c>
      <c r="AU621" s="243" t="s">
        <v>86</v>
      </c>
      <c r="AV621" s="13" t="s">
        <v>86</v>
      </c>
      <c r="AW621" s="13" t="s">
        <v>32</v>
      </c>
      <c r="AX621" s="13" t="s">
        <v>76</v>
      </c>
      <c r="AY621" s="243" t="s">
        <v>150</v>
      </c>
    </row>
    <row r="622" s="13" customFormat="1">
      <c r="A622" s="13"/>
      <c r="B622" s="232"/>
      <c r="C622" s="233"/>
      <c r="D622" s="234" t="s">
        <v>159</v>
      </c>
      <c r="E622" s="235" t="s">
        <v>1</v>
      </c>
      <c r="F622" s="236" t="s">
        <v>944</v>
      </c>
      <c r="G622" s="233"/>
      <c r="H622" s="237">
        <v>46.5</v>
      </c>
      <c r="I622" s="238"/>
      <c r="J622" s="233"/>
      <c r="K622" s="233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159</v>
      </c>
      <c r="AU622" s="243" t="s">
        <v>86</v>
      </c>
      <c r="AV622" s="13" t="s">
        <v>86</v>
      </c>
      <c r="AW622" s="13" t="s">
        <v>32</v>
      </c>
      <c r="AX622" s="13" t="s">
        <v>76</v>
      </c>
      <c r="AY622" s="243" t="s">
        <v>150</v>
      </c>
    </row>
    <row r="623" s="13" customFormat="1">
      <c r="A623" s="13"/>
      <c r="B623" s="232"/>
      <c r="C623" s="233"/>
      <c r="D623" s="234" t="s">
        <v>159</v>
      </c>
      <c r="E623" s="235" t="s">
        <v>1</v>
      </c>
      <c r="F623" s="236" t="s">
        <v>945</v>
      </c>
      <c r="G623" s="233"/>
      <c r="H623" s="237">
        <v>10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159</v>
      </c>
      <c r="AU623" s="243" t="s">
        <v>86</v>
      </c>
      <c r="AV623" s="13" t="s">
        <v>86</v>
      </c>
      <c r="AW623" s="13" t="s">
        <v>32</v>
      </c>
      <c r="AX623" s="13" t="s">
        <v>76</v>
      </c>
      <c r="AY623" s="243" t="s">
        <v>150</v>
      </c>
    </row>
    <row r="624" s="14" customFormat="1">
      <c r="A624" s="14"/>
      <c r="B624" s="250"/>
      <c r="C624" s="251"/>
      <c r="D624" s="234" t="s">
        <v>159</v>
      </c>
      <c r="E624" s="252" t="s">
        <v>208</v>
      </c>
      <c r="F624" s="253" t="s">
        <v>254</v>
      </c>
      <c r="G624" s="251"/>
      <c r="H624" s="254">
        <v>86.5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0" t="s">
        <v>159</v>
      </c>
      <c r="AU624" s="260" t="s">
        <v>86</v>
      </c>
      <c r="AV624" s="14" t="s">
        <v>157</v>
      </c>
      <c r="AW624" s="14" t="s">
        <v>32</v>
      </c>
      <c r="AX624" s="14" t="s">
        <v>84</v>
      </c>
      <c r="AY624" s="260" t="s">
        <v>150</v>
      </c>
    </row>
    <row r="625" s="2" customFormat="1" ht="16.5" customHeight="1">
      <c r="A625" s="39"/>
      <c r="B625" s="40"/>
      <c r="C625" s="271" t="s">
        <v>946</v>
      </c>
      <c r="D625" s="271" t="s">
        <v>335</v>
      </c>
      <c r="E625" s="272" t="s">
        <v>935</v>
      </c>
      <c r="F625" s="273" t="s">
        <v>936</v>
      </c>
      <c r="G625" s="274" t="s">
        <v>165</v>
      </c>
      <c r="H625" s="275">
        <v>0.029000000000000001</v>
      </c>
      <c r="I625" s="276"/>
      <c r="J625" s="277">
        <f>ROUND(I625*H625,2)</f>
        <v>0</v>
      </c>
      <c r="K625" s="273" t="s">
        <v>1</v>
      </c>
      <c r="L625" s="278"/>
      <c r="M625" s="279" t="s">
        <v>1</v>
      </c>
      <c r="N625" s="280" t="s">
        <v>41</v>
      </c>
      <c r="O625" s="92"/>
      <c r="P625" s="228">
        <f>O625*H625</f>
        <v>0</v>
      </c>
      <c r="Q625" s="228">
        <v>1</v>
      </c>
      <c r="R625" s="228">
        <f>Q625*H625</f>
        <v>0.029000000000000001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489</v>
      </c>
      <c r="AT625" s="230" t="s">
        <v>335</v>
      </c>
      <c r="AU625" s="230" t="s">
        <v>86</v>
      </c>
      <c r="AY625" s="18" t="s">
        <v>150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84</v>
      </c>
      <c r="BK625" s="231">
        <f>ROUND(I625*H625,2)</f>
        <v>0</v>
      </c>
      <c r="BL625" s="18" t="s">
        <v>346</v>
      </c>
      <c r="BM625" s="230" t="s">
        <v>947</v>
      </c>
    </row>
    <row r="626" s="13" customFormat="1">
      <c r="A626" s="13"/>
      <c r="B626" s="232"/>
      <c r="C626" s="233"/>
      <c r="D626" s="234" t="s">
        <v>159</v>
      </c>
      <c r="E626" s="235" t="s">
        <v>1</v>
      </c>
      <c r="F626" s="236" t="s">
        <v>948</v>
      </c>
      <c r="G626" s="233"/>
      <c r="H626" s="237">
        <v>0.029000000000000001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159</v>
      </c>
      <c r="AU626" s="243" t="s">
        <v>86</v>
      </c>
      <c r="AV626" s="13" t="s">
        <v>86</v>
      </c>
      <c r="AW626" s="13" t="s">
        <v>32</v>
      </c>
      <c r="AX626" s="13" t="s">
        <v>84</v>
      </c>
      <c r="AY626" s="243" t="s">
        <v>150</v>
      </c>
    </row>
    <row r="627" s="2" customFormat="1" ht="24.15" customHeight="1">
      <c r="A627" s="39"/>
      <c r="B627" s="40"/>
      <c r="C627" s="219" t="s">
        <v>949</v>
      </c>
      <c r="D627" s="219" t="s">
        <v>153</v>
      </c>
      <c r="E627" s="220" t="s">
        <v>950</v>
      </c>
      <c r="F627" s="221" t="s">
        <v>951</v>
      </c>
      <c r="G627" s="222" t="s">
        <v>243</v>
      </c>
      <c r="H627" s="223">
        <v>448.24000000000001</v>
      </c>
      <c r="I627" s="224"/>
      <c r="J627" s="225">
        <f>ROUND(I627*H627,2)</f>
        <v>0</v>
      </c>
      <c r="K627" s="221" t="s">
        <v>1</v>
      </c>
      <c r="L627" s="45"/>
      <c r="M627" s="226" t="s">
        <v>1</v>
      </c>
      <c r="N627" s="227" t="s">
        <v>41</v>
      </c>
      <c r="O627" s="92"/>
      <c r="P627" s="228">
        <f>O627*H627</f>
        <v>0</v>
      </c>
      <c r="Q627" s="228">
        <v>0.00040000000000000002</v>
      </c>
      <c r="R627" s="228">
        <f>Q627*H627</f>
        <v>0.17929600000000001</v>
      </c>
      <c r="S627" s="228">
        <v>0</v>
      </c>
      <c r="T627" s="229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0" t="s">
        <v>346</v>
      </c>
      <c r="AT627" s="230" t="s">
        <v>153</v>
      </c>
      <c r="AU627" s="230" t="s">
        <v>86</v>
      </c>
      <c r="AY627" s="18" t="s">
        <v>150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8" t="s">
        <v>84</v>
      </c>
      <c r="BK627" s="231">
        <f>ROUND(I627*H627,2)</f>
        <v>0</v>
      </c>
      <c r="BL627" s="18" t="s">
        <v>346</v>
      </c>
      <c r="BM627" s="230" t="s">
        <v>952</v>
      </c>
    </row>
    <row r="628" s="13" customFormat="1">
      <c r="A628" s="13"/>
      <c r="B628" s="232"/>
      <c r="C628" s="233"/>
      <c r="D628" s="234" t="s">
        <v>159</v>
      </c>
      <c r="E628" s="235" t="s">
        <v>1</v>
      </c>
      <c r="F628" s="236" t="s">
        <v>953</v>
      </c>
      <c r="G628" s="233"/>
      <c r="H628" s="237">
        <v>448.24000000000001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159</v>
      </c>
      <c r="AU628" s="243" t="s">
        <v>86</v>
      </c>
      <c r="AV628" s="13" t="s">
        <v>86</v>
      </c>
      <c r="AW628" s="13" t="s">
        <v>32</v>
      </c>
      <c r="AX628" s="13" t="s">
        <v>84</v>
      </c>
      <c r="AY628" s="243" t="s">
        <v>150</v>
      </c>
    </row>
    <row r="629" s="2" customFormat="1" ht="37.8" customHeight="1">
      <c r="A629" s="39"/>
      <c r="B629" s="40"/>
      <c r="C629" s="271" t="s">
        <v>954</v>
      </c>
      <c r="D629" s="271" t="s">
        <v>335</v>
      </c>
      <c r="E629" s="272" t="s">
        <v>955</v>
      </c>
      <c r="F629" s="273" t="s">
        <v>956</v>
      </c>
      <c r="G629" s="274" t="s">
        <v>243</v>
      </c>
      <c r="H629" s="275">
        <v>261.10000000000002</v>
      </c>
      <c r="I629" s="276"/>
      <c r="J629" s="277">
        <f>ROUND(I629*H629,2)</f>
        <v>0</v>
      </c>
      <c r="K629" s="273" t="s">
        <v>1</v>
      </c>
      <c r="L629" s="278"/>
      <c r="M629" s="279" t="s">
        <v>1</v>
      </c>
      <c r="N629" s="280" t="s">
        <v>41</v>
      </c>
      <c r="O629" s="92"/>
      <c r="P629" s="228">
        <f>O629*H629</f>
        <v>0</v>
      </c>
      <c r="Q629" s="228">
        <v>0.0047999999999999996</v>
      </c>
      <c r="R629" s="228">
        <f>Q629*H629</f>
        <v>1.25328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489</v>
      </c>
      <c r="AT629" s="230" t="s">
        <v>335</v>
      </c>
      <c r="AU629" s="230" t="s">
        <v>86</v>
      </c>
      <c r="AY629" s="18" t="s">
        <v>150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84</v>
      </c>
      <c r="BK629" s="231">
        <f>ROUND(I629*H629,2)</f>
        <v>0</v>
      </c>
      <c r="BL629" s="18" t="s">
        <v>346</v>
      </c>
      <c r="BM629" s="230" t="s">
        <v>957</v>
      </c>
    </row>
    <row r="630" s="13" customFormat="1">
      <c r="A630" s="13"/>
      <c r="B630" s="232"/>
      <c r="C630" s="233"/>
      <c r="D630" s="234" t="s">
        <v>159</v>
      </c>
      <c r="E630" s="235" t="s">
        <v>1</v>
      </c>
      <c r="F630" s="236" t="s">
        <v>958</v>
      </c>
      <c r="G630" s="233"/>
      <c r="H630" s="237">
        <v>261.10000000000002</v>
      </c>
      <c r="I630" s="238"/>
      <c r="J630" s="233"/>
      <c r="K630" s="233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159</v>
      </c>
      <c r="AU630" s="243" t="s">
        <v>86</v>
      </c>
      <c r="AV630" s="13" t="s">
        <v>86</v>
      </c>
      <c r="AW630" s="13" t="s">
        <v>32</v>
      </c>
      <c r="AX630" s="13" t="s">
        <v>84</v>
      </c>
      <c r="AY630" s="243" t="s">
        <v>150</v>
      </c>
    </row>
    <row r="631" s="2" customFormat="1" ht="44.25" customHeight="1">
      <c r="A631" s="39"/>
      <c r="B631" s="40"/>
      <c r="C631" s="271" t="s">
        <v>959</v>
      </c>
      <c r="D631" s="271" t="s">
        <v>335</v>
      </c>
      <c r="E631" s="272" t="s">
        <v>960</v>
      </c>
      <c r="F631" s="273" t="s">
        <v>961</v>
      </c>
      <c r="G631" s="274" t="s">
        <v>243</v>
      </c>
      <c r="H631" s="275">
        <v>261.10000000000002</v>
      </c>
      <c r="I631" s="276"/>
      <c r="J631" s="277">
        <f>ROUND(I631*H631,2)</f>
        <v>0</v>
      </c>
      <c r="K631" s="273" t="s">
        <v>1</v>
      </c>
      <c r="L631" s="278"/>
      <c r="M631" s="279" t="s">
        <v>1</v>
      </c>
      <c r="N631" s="280" t="s">
        <v>41</v>
      </c>
      <c r="O631" s="92"/>
      <c r="P631" s="228">
        <f>O631*H631</f>
        <v>0</v>
      </c>
      <c r="Q631" s="228">
        <v>0.0050000000000000001</v>
      </c>
      <c r="R631" s="228">
        <f>Q631*H631</f>
        <v>1.3055000000000001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489</v>
      </c>
      <c r="AT631" s="230" t="s">
        <v>335</v>
      </c>
      <c r="AU631" s="230" t="s">
        <v>86</v>
      </c>
      <c r="AY631" s="18" t="s">
        <v>150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84</v>
      </c>
      <c r="BK631" s="231">
        <f>ROUND(I631*H631,2)</f>
        <v>0</v>
      </c>
      <c r="BL631" s="18" t="s">
        <v>346</v>
      </c>
      <c r="BM631" s="230" t="s">
        <v>962</v>
      </c>
    </row>
    <row r="632" s="13" customFormat="1">
      <c r="A632" s="13"/>
      <c r="B632" s="232"/>
      <c r="C632" s="233"/>
      <c r="D632" s="234" t="s">
        <v>159</v>
      </c>
      <c r="E632" s="235" t="s">
        <v>1</v>
      </c>
      <c r="F632" s="236" t="s">
        <v>958</v>
      </c>
      <c r="G632" s="233"/>
      <c r="H632" s="237">
        <v>261.10000000000002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159</v>
      </c>
      <c r="AU632" s="243" t="s">
        <v>86</v>
      </c>
      <c r="AV632" s="13" t="s">
        <v>86</v>
      </c>
      <c r="AW632" s="13" t="s">
        <v>32</v>
      </c>
      <c r="AX632" s="13" t="s">
        <v>84</v>
      </c>
      <c r="AY632" s="243" t="s">
        <v>150</v>
      </c>
    </row>
    <row r="633" s="2" customFormat="1" ht="24.15" customHeight="1">
      <c r="A633" s="39"/>
      <c r="B633" s="40"/>
      <c r="C633" s="219" t="s">
        <v>963</v>
      </c>
      <c r="D633" s="219" t="s">
        <v>153</v>
      </c>
      <c r="E633" s="220" t="s">
        <v>964</v>
      </c>
      <c r="F633" s="221" t="s">
        <v>965</v>
      </c>
      <c r="G633" s="222" t="s">
        <v>243</v>
      </c>
      <c r="H633" s="223">
        <v>173</v>
      </c>
      <c r="I633" s="224"/>
      <c r="J633" s="225">
        <f>ROUND(I633*H633,2)</f>
        <v>0</v>
      </c>
      <c r="K633" s="221" t="s">
        <v>1</v>
      </c>
      <c r="L633" s="45"/>
      <c r="M633" s="226" t="s">
        <v>1</v>
      </c>
      <c r="N633" s="227" t="s">
        <v>41</v>
      </c>
      <c r="O633" s="92"/>
      <c r="P633" s="228">
        <f>O633*H633</f>
        <v>0</v>
      </c>
      <c r="Q633" s="228">
        <v>0.00040000000000000002</v>
      </c>
      <c r="R633" s="228">
        <f>Q633*H633</f>
        <v>0.069199999999999998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346</v>
      </c>
      <c r="AT633" s="230" t="s">
        <v>153</v>
      </c>
      <c r="AU633" s="230" t="s">
        <v>86</v>
      </c>
      <c r="AY633" s="18" t="s">
        <v>150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84</v>
      </c>
      <c r="BK633" s="231">
        <f>ROUND(I633*H633,2)</f>
        <v>0</v>
      </c>
      <c r="BL633" s="18" t="s">
        <v>346</v>
      </c>
      <c r="BM633" s="230" t="s">
        <v>966</v>
      </c>
    </row>
    <row r="634" s="13" customFormat="1">
      <c r="A634" s="13"/>
      <c r="B634" s="232"/>
      <c r="C634" s="233"/>
      <c r="D634" s="234" t="s">
        <v>159</v>
      </c>
      <c r="E634" s="235" t="s">
        <v>1</v>
      </c>
      <c r="F634" s="236" t="s">
        <v>967</v>
      </c>
      <c r="G634" s="233"/>
      <c r="H634" s="237">
        <v>173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159</v>
      </c>
      <c r="AU634" s="243" t="s">
        <v>86</v>
      </c>
      <c r="AV634" s="13" t="s">
        <v>86</v>
      </c>
      <c r="AW634" s="13" t="s">
        <v>32</v>
      </c>
      <c r="AX634" s="13" t="s">
        <v>84</v>
      </c>
      <c r="AY634" s="243" t="s">
        <v>150</v>
      </c>
    </row>
    <row r="635" s="2" customFormat="1" ht="37.8" customHeight="1">
      <c r="A635" s="39"/>
      <c r="B635" s="40"/>
      <c r="C635" s="271" t="s">
        <v>968</v>
      </c>
      <c r="D635" s="271" t="s">
        <v>335</v>
      </c>
      <c r="E635" s="272" t="s">
        <v>955</v>
      </c>
      <c r="F635" s="273" t="s">
        <v>956</v>
      </c>
      <c r="G635" s="274" t="s">
        <v>243</v>
      </c>
      <c r="H635" s="275">
        <v>211.233</v>
      </c>
      <c r="I635" s="276"/>
      <c r="J635" s="277">
        <f>ROUND(I635*H635,2)</f>
        <v>0</v>
      </c>
      <c r="K635" s="273" t="s">
        <v>1</v>
      </c>
      <c r="L635" s="278"/>
      <c r="M635" s="279" t="s">
        <v>1</v>
      </c>
      <c r="N635" s="280" t="s">
        <v>41</v>
      </c>
      <c r="O635" s="92"/>
      <c r="P635" s="228">
        <f>O635*H635</f>
        <v>0</v>
      </c>
      <c r="Q635" s="228">
        <v>0.0047999999999999996</v>
      </c>
      <c r="R635" s="228">
        <f>Q635*H635</f>
        <v>1.0139183999999999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489</v>
      </c>
      <c r="AT635" s="230" t="s">
        <v>335</v>
      </c>
      <c r="AU635" s="230" t="s">
        <v>86</v>
      </c>
      <c r="AY635" s="18" t="s">
        <v>150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84</v>
      </c>
      <c r="BK635" s="231">
        <f>ROUND(I635*H635,2)</f>
        <v>0</v>
      </c>
      <c r="BL635" s="18" t="s">
        <v>346</v>
      </c>
      <c r="BM635" s="230" t="s">
        <v>969</v>
      </c>
    </row>
    <row r="636" s="13" customFormat="1">
      <c r="A636" s="13"/>
      <c r="B636" s="232"/>
      <c r="C636" s="233"/>
      <c r="D636" s="234" t="s">
        <v>159</v>
      </c>
      <c r="E636" s="235" t="s">
        <v>1</v>
      </c>
      <c r="F636" s="236" t="s">
        <v>970</v>
      </c>
      <c r="G636" s="233"/>
      <c r="H636" s="237">
        <v>211.233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159</v>
      </c>
      <c r="AU636" s="243" t="s">
        <v>86</v>
      </c>
      <c r="AV636" s="13" t="s">
        <v>86</v>
      </c>
      <c r="AW636" s="13" t="s">
        <v>32</v>
      </c>
      <c r="AX636" s="13" t="s">
        <v>84</v>
      </c>
      <c r="AY636" s="243" t="s">
        <v>150</v>
      </c>
    </row>
    <row r="637" s="2" customFormat="1" ht="24.15" customHeight="1">
      <c r="A637" s="39"/>
      <c r="B637" s="40"/>
      <c r="C637" s="219" t="s">
        <v>971</v>
      </c>
      <c r="D637" s="219" t="s">
        <v>153</v>
      </c>
      <c r="E637" s="220" t="s">
        <v>972</v>
      </c>
      <c r="F637" s="221" t="s">
        <v>973</v>
      </c>
      <c r="G637" s="222" t="s">
        <v>243</v>
      </c>
      <c r="H637" s="223">
        <v>126.22499999999999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41</v>
      </c>
      <c r="O637" s="92"/>
      <c r="P637" s="228">
        <f>O637*H637</f>
        <v>0</v>
      </c>
      <c r="Q637" s="228">
        <v>0.00035</v>
      </c>
      <c r="R637" s="228">
        <f>Q637*H637</f>
        <v>0.044178749999999996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346</v>
      </c>
      <c r="AT637" s="230" t="s">
        <v>153</v>
      </c>
      <c r="AU637" s="230" t="s">
        <v>86</v>
      </c>
      <c r="AY637" s="18" t="s">
        <v>150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84</v>
      </c>
      <c r="BK637" s="231">
        <f>ROUND(I637*H637,2)</f>
        <v>0</v>
      </c>
      <c r="BL637" s="18" t="s">
        <v>346</v>
      </c>
      <c r="BM637" s="230" t="s">
        <v>974</v>
      </c>
    </row>
    <row r="638" s="13" customFormat="1">
      <c r="A638" s="13"/>
      <c r="B638" s="232"/>
      <c r="C638" s="233"/>
      <c r="D638" s="234" t="s">
        <v>159</v>
      </c>
      <c r="E638" s="235" t="s">
        <v>1</v>
      </c>
      <c r="F638" s="236" t="s">
        <v>204</v>
      </c>
      <c r="G638" s="233"/>
      <c r="H638" s="237">
        <v>126.22499999999999</v>
      </c>
      <c r="I638" s="238"/>
      <c r="J638" s="233"/>
      <c r="K638" s="233"/>
      <c r="L638" s="239"/>
      <c r="M638" s="240"/>
      <c r="N638" s="241"/>
      <c r="O638" s="241"/>
      <c r="P638" s="241"/>
      <c r="Q638" s="241"/>
      <c r="R638" s="241"/>
      <c r="S638" s="241"/>
      <c r="T638" s="24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3" t="s">
        <v>159</v>
      </c>
      <c r="AU638" s="243" t="s">
        <v>86</v>
      </c>
      <c r="AV638" s="13" t="s">
        <v>86</v>
      </c>
      <c r="AW638" s="13" t="s">
        <v>32</v>
      </c>
      <c r="AX638" s="13" t="s">
        <v>84</v>
      </c>
      <c r="AY638" s="243" t="s">
        <v>150</v>
      </c>
    </row>
    <row r="639" s="2" customFormat="1" ht="24.15" customHeight="1">
      <c r="A639" s="39"/>
      <c r="B639" s="40"/>
      <c r="C639" s="219" t="s">
        <v>975</v>
      </c>
      <c r="D639" s="219" t="s">
        <v>153</v>
      </c>
      <c r="E639" s="220" t="s">
        <v>976</v>
      </c>
      <c r="F639" s="221" t="s">
        <v>977</v>
      </c>
      <c r="G639" s="222" t="s">
        <v>349</v>
      </c>
      <c r="H639" s="223">
        <v>45</v>
      </c>
      <c r="I639" s="224"/>
      <c r="J639" s="225">
        <f>ROUND(I639*H639,2)</f>
        <v>0</v>
      </c>
      <c r="K639" s="221" t="s">
        <v>1</v>
      </c>
      <c r="L639" s="45"/>
      <c r="M639" s="226" t="s">
        <v>1</v>
      </c>
      <c r="N639" s="227" t="s">
        <v>41</v>
      </c>
      <c r="O639" s="92"/>
      <c r="P639" s="228">
        <f>O639*H639</f>
        <v>0</v>
      </c>
      <c r="Q639" s="228">
        <v>0.00016000000000000001</v>
      </c>
      <c r="R639" s="228">
        <f>Q639*H639</f>
        <v>0.0072000000000000007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346</v>
      </c>
      <c r="AT639" s="230" t="s">
        <v>153</v>
      </c>
      <c r="AU639" s="230" t="s">
        <v>86</v>
      </c>
      <c r="AY639" s="18" t="s">
        <v>150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84</v>
      </c>
      <c r="BK639" s="231">
        <f>ROUND(I639*H639,2)</f>
        <v>0</v>
      </c>
      <c r="BL639" s="18" t="s">
        <v>346</v>
      </c>
      <c r="BM639" s="230" t="s">
        <v>978</v>
      </c>
    </row>
    <row r="640" s="2" customFormat="1" ht="33" customHeight="1">
      <c r="A640" s="39"/>
      <c r="B640" s="40"/>
      <c r="C640" s="219" t="s">
        <v>979</v>
      </c>
      <c r="D640" s="219" t="s">
        <v>153</v>
      </c>
      <c r="E640" s="220" t="s">
        <v>980</v>
      </c>
      <c r="F640" s="221" t="s">
        <v>981</v>
      </c>
      <c r="G640" s="222" t="s">
        <v>982</v>
      </c>
      <c r="H640" s="292"/>
      <c r="I640" s="224"/>
      <c r="J640" s="225">
        <f>ROUND(I640*H640,2)</f>
        <v>0</v>
      </c>
      <c r="K640" s="221" t="s">
        <v>1</v>
      </c>
      <c r="L640" s="45"/>
      <c r="M640" s="226" t="s">
        <v>1</v>
      </c>
      <c r="N640" s="227" t="s">
        <v>41</v>
      </c>
      <c r="O640" s="92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346</v>
      </c>
      <c r="AT640" s="230" t="s">
        <v>153</v>
      </c>
      <c r="AU640" s="230" t="s">
        <v>86</v>
      </c>
      <c r="AY640" s="18" t="s">
        <v>150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84</v>
      </c>
      <c r="BK640" s="231">
        <f>ROUND(I640*H640,2)</f>
        <v>0</v>
      </c>
      <c r="BL640" s="18" t="s">
        <v>346</v>
      </c>
      <c r="BM640" s="230" t="s">
        <v>983</v>
      </c>
    </row>
    <row r="641" s="12" customFormat="1" ht="22.8" customHeight="1">
      <c r="A641" s="12"/>
      <c r="B641" s="203"/>
      <c r="C641" s="204"/>
      <c r="D641" s="205" t="s">
        <v>75</v>
      </c>
      <c r="E641" s="217" t="s">
        <v>984</v>
      </c>
      <c r="F641" s="217" t="s">
        <v>985</v>
      </c>
      <c r="G641" s="204"/>
      <c r="H641" s="204"/>
      <c r="I641" s="207"/>
      <c r="J641" s="218">
        <f>BK641</f>
        <v>0</v>
      </c>
      <c r="K641" s="204"/>
      <c r="L641" s="209"/>
      <c r="M641" s="210"/>
      <c r="N641" s="211"/>
      <c r="O641" s="211"/>
      <c r="P641" s="212">
        <f>SUM(P642:P691)</f>
        <v>0</v>
      </c>
      <c r="Q641" s="211"/>
      <c r="R641" s="212">
        <f>SUM(R642:R691)</f>
        <v>2.3116990200000003</v>
      </c>
      <c r="S641" s="211"/>
      <c r="T641" s="213">
        <f>SUM(T642:T691)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4" t="s">
        <v>86</v>
      </c>
      <c r="AT641" s="215" t="s">
        <v>75</v>
      </c>
      <c r="AU641" s="215" t="s">
        <v>84</v>
      </c>
      <c r="AY641" s="214" t="s">
        <v>150</v>
      </c>
      <c r="BK641" s="216">
        <f>SUM(BK642:BK691)</f>
        <v>0</v>
      </c>
    </row>
    <row r="642" s="2" customFormat="1" ht="24.15" customHeight="1">
      <c r="A642" s="39"/>
      <c r="B642" s="40"/>
      <c r="C642" s="219" t="s">
        <v>986</v>
      </c>
      <c r="D642" s="219" t="s">
        <v>153</v>
      </c>
      <c r="E642" s="220" t="s">
        <v>987</v>
      </c>
      <c r="F642" s="221" t="s">
        <v>988</v>
      </c>
      <c r="G642" s="222" t="s">
        <v>243</v>
      </c>
      <c r="H642" s="223">
        <v>64.709999999999994</v>
      </c>
      <c r="I642" s="224"/>
      <c r="J642" s="225">
        <f>ROUND(I642*H642,2)</f>
        <v>0</v>
      </c>
      <c r="K642" s="221" t="s">
        <v>1</v>
      </c>
      <c r="L642" s="45"/>
      <c r="M642" s="226" t="s">
        <v>1</v>
      </c>
      <c r="N642" s="227" t="s">
        <v>41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346</v>
      </c>
      <c r="AT642" s="230" t="s">
        <v>153</v>
      </c>
      <c r="AU642" s="230" t="s">
        <v>86</v>
      </c>
      <c r="AY642" s="18" t="s">
        <v>150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84</v>
      </c>
      <c r="BK642" s="231">
        <f>ROUND(I642*H642,2)</f>
        <v>0</v>
      </c>
      <c r="BL642" s="18" t="s">
        <v>346</v>
      </c>
      <c r="BM642" s="230" t="s">
        <v>989</v>
      </c>
    </row>
    <row r="643" s="13" customFormat="1">
      <c r="A643" s="13"/>
      <c r="B643" s="232"/>
      <c r="C643" s="233"/>
      <c r="D643" s="234" t="s">
        <v>159</v>
      </c>
      <c r="E643" s="235" t="s">
        <v>1</v>
      </c>
      <c r="F643" s="236" t="s">
        <v>990</v>
      </c>
      <c r="G643" s="233"/>
      <c r="H643" s="237">
        <v>64.709999999999994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159</v>
      </c>
      <c r="AU643" s="243" t="s">
        <v>86</v>
      </c>
      <c r="AV643" s="13" t="s">
        <v>86</v>
      </c>
      <c r="AW643" s="13" t="s">
        <v>32</v>
      </c>
      <c r="AX643" s="13" t="s">
        <v>84</v>
      </c>
      <c r="AY643" s="243" t="s">
        <v>150</v>
      </c>
    </row>
    <row r="644" s="2" customFormat="1" ht="49.05" customHeight="1">
      <c r="A644" s="39"/>
      <c r="B644" s="40"/>
      <c r="C644" s="271" t="s">
        <v>991</v>
      </c>
      <c r="D644" s="271" t="s">
        <v>335</v>
      </c>
      <c r="E644" s="272" t="s">
        <v>992</v>
      </c>
      <c r="F644" s="273" t="s">
        <v>993</v>
      </c>
      <c r="G644" s="274" t="s">
        <v>243</v>
      </c>
      <c r="H644" s="275">
        <v>67.945999999999998</v>
      </c>
      <c r="I644" s="276"/>
      <c r="J644" s="277">
        <f>ROUND(I644*H644,2)</f>
        <v>0</v>
      </c>
      <c r="K644" s="273" t="s">
        <v>1</v>
      </c>
      <c r="L644" s="278"/>
      <c r="M644" s="279" t="s">
        <v>1</v>
      </c>
      <c r="N644" s="280" t="s">
        <v>41</v>
      </c>
      <c r="O644" s="92"/>
      <c r="P644" s="228">
        <f>O644*H644</f>
        <v>0</v>
      </c>
      <c r="Q644" s="228">
        <v>0.00025999999999999998</v>
      </c>
      <c r="R644" s="228">
        <f>Q644*H644</f>
        <v>0.017665959999999998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489</v>
      </c>
      <c r="AT644" s="230" t="s">
        <v>335</v>
      </c>
      <c r="AU644" s="230" t="s">
        <v>86</v>
      </c>
      <c r="AY644" s="18" t="s">
        <v>150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84</v>
      </c>
      <c r="BK644" s="231">
        <f>ROUND(I644*H644,2)</f>
        <v>0</v>
      </c>
      <c r="BL644" s="18" t="s">
        <v>346</v>
      </c>
      <c r="BM644" s="230" t="s">
        <v>994</v>
      </c>
    </row>
    <row r="645" s="13" customFormat="1">
      <c r="A645" s="13"/>
      <c r="B645" s="232"/>
      <c r="C645" s="233"/>
      <c r="D645" s="234" t="s">
        <v>159</v>
      </c>
      <c r="E645" s="235" t="s">
        <v>1</v>
      </c>
      <c r="F645" s="236" t="s">
        <v>995</v>
      </c>
      <c r="G645" s="233"/>
      <c r="H645" s="237">
        <v>67.945999999999998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159</v>
      </c>
      <c r="AU645" s="243" t="s">
        <v>86</v>
      </c>
      <c r="AV645" s="13" t="s">
        <v>86</v>
      </c>
      <c r="AW645" s="13" t="s">
        <v>32</v>
      </c>
      <c r="AX645" s="13" t="s">
        <v>84</v>
      </c>
      <c r="AY645" s="243" t="s">
        <v>150</v>
      </c>
    </row>
    <row r="646" s="2" customFormat="1" ht="24.15" customHeight="1">
      <c r="A646" s="39"/>
      <c r="B646" s="40"/>
      <c r="C646" s="219" t="s">
        <v>996</v>
      </c>
      <c r="D646" s="219" t="s">
        <v>153</v>
      </c>
      <c r="E646" s="220" t="s">
        <v>997</v>
      </c>
      <c r="F646" s="221" t="s">
        <v>998</v>
      </c>
      <c r="G646" s="222" t="s">
        <v>243</v>
      </c>
      <c r="H646" s="223">
        <v>173.31999999999999</v>
      </c>
      <c r="I646" s="224"/>
      <c r="J646" s="225">
        <f>ROUND(I646*H646,2)</f>
        <v>0</v>
      </c>
      <c r="K646" s="221" t="s">
        <v>1</v>
      </c>
      <c r="L646" s="45"/>
      <c r="M646" s="226" t="s">
        <v>1</v>
      </c>
      <c r="N646" s="227" t="s">
        <v>41</v>
      </c>
      <c r="O646" s="92"/>
      <c r="P646" s="228">
        <f>O646*H646</f>
        <v>0</v>
      </c>
      <c r="Q646" s="228">
        <v>0</v>
      </c>
      <c r="R646" s="228">
        <f>Q646*H646</f>
        <v>0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346</v>
      </c>
      <c r="AT646" s="230" t="s">
        <v>153</v>
      </c>
      <c r="AU646" s="230" t="s">
        <v>86</v>
      </c>
      <c r="AY646" s="18" t="s">
        <v>150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84</v>
      </c>
      <c r="BK646" s="231">
        <f>ROUND(I646*H646,2)</f>
        <v>0</v>
      </c>
      <c r="BL646" s="18" t="s">
        <v>346</v>
      </c>
      <c r="BM646" s="230" t="s">
        <v>999</v>
      </c>
    </row>
    <row r="647" s="15" customFormat="1">
      <c r="A647" s="15"/>
      <c r="B647" s="261"/>
      <c r="C647" s="262"/>
      <c r="D647" s="234" t="s">
        <v>159</v>
      </c>
      <c r="E647" s="263" t="s">
        <v>1</v>
      </c>
      <c r="F647" s="264" t="s">
        <v>473</v>
      </c>
      <c r="G647" s="262"/>
      <c r="H647" s="263" t="s">
        <v>1</v>
      </c>
      <c r="I647" s="265"/>
      <c r="J647" s="262"/>
      <c r="K647" s="262"/>
      <c r="L647" s="266"/>
      <c r="M647" s="267"/>
      <c r="N647" s="268"/>
      <c r="O647" s="268"/>
      <c r="P647" s="268"/>
      <c r="Q647" s="268"/>
      <c r="R647" s="268"/>
      <c r="S647" s="268"/>
      <c r="T647" s="269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70" t="s">
        <v>159</v>
      </c>
      <c r="AU647" s="270" t="s">
        <v>86</v>
      </c>
      <c r="AV647" s="15" t="s">
        <v>84</v>
      </c>
      <c r="AW647" s="15" t="s">
        <v>32</v>
      </c>
      <c r="AX647" s="15" t="s">
        <v>76</v>
      </c>
      <c r="AY647" s="270" t="s">
        <v>150</v>
      </c>
    </row>
    <row r="648" s="13" customFormat="1">
      <c r="A648" s="13"/>
      <c r="B648" s="232"/>
      <c r="C648" s="233"/>
      <c r="D648" s="234" t="s">
        <v>159</v>
      </c>
      <c r="E648" s="235" t="s">
        <v>1</v>
      </c>
      <c r="F648" s="236" t="s">
        <v>1000</v>
      </c>
      <c r="G648" s="233"/>
      <c r="H648" s="237">
        <v>120.20999999999999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159</v>
      </c>
      <c r="AU648" s="243" t="s">
        <v>86</v>
      </c>
      <c r="AV648" s="13" t="s">
        <v>86</v>
      </c>
      <c r="AW648" s="13" t="s">
        <v>32</v>
      </c>
      <c r="AX648" s="13" t="s">
        <v>76</v>
      </c>
      <c r="AY648" s="243" t="s">
        <v>150</v>
      </c>
    </row>
    <row r="649" s="16" customFormat="1">
      <c r="A649" s="16"/>
      <c r="B649" s="281"/>
      <c r="C649" s="282"/>
      <c r="D649" s="234" t="s">
        <v>159</v>
      </c>
      <c r="E649" s="283" t="s">
        <v>187</v>
      </c>
      <c r="F649" s="284" t="s">
        <v>401</v>
      </c>
      <c r="G649" s="282"/>
      <c r="H649" s="285">
        <v>120.20999999999999</v>
      </c>
      <c r="I649" s="286"/>
      <c r="J649" s="282"/>
      <c r="K649" s="282"/>
      <c r="L649" s="287"/>
      <c r="M649" s="288"/>
      <c r="N649" s="289"/>
      <c r="O649" s="289"/>
      <c r="P649" s="289"/>
      <c r="Q649" s="289"/>
      <c r="R649" s="289"/>
      <c r="S649" s="289"/>
      <c r="T649" s="290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91" t="s">
        <v>159</v>
      </c>
      <c r="AU649" s="291" t="s">
        <v>86</v>
      </c>
      <c r="AV649" s="16" t="s">
        <v>167</v>
      </c>
      <c r="AW649" s="16" t="s">
        <v>32</v>
      </c>
      <c r="AX649" s="16" t="s">
        <v>76</v>
      </c>
      <c r="AY649" s="291" t="s">
        <v>150</v>
      </c>
    </row>
    <row r="650" s="13" customFormat="1">
      <c r="A650" s="13"/>
      <c r="B650" s="232"/>
      <c r="C650" s="233"/>
      <c r="D650" s="234" t="s">
        <v>159</v>
      </c>
      <c r="E650" s="235" t="s">
        <v>1</v>
      </c>
      <c r="F650" s="236" t="s">
        <v>1001</v>
      </c>
      <c r="G650" s="233"/>
      <c r="H650" s="237">
        <v>43.390000000000001</v>
      </c>
      <c r="I650" s="238"/>
      <c r="J650" s="233"/>
      <c r="K650" s="233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159</v>
      </c>
      <c r="AU650" s="243" t="s">
        <v>86</v>
      </c>
      <c r="AV650" s="13" t="s">
        <v>86</v>
      </c>
      <c r="AW650" s="13" t="s">
        <v>32</v>
      </c>
      <c r="AX650" s="13" t="s">
        <v>76</v>
      </c>
      <c r="AY650" s="243" t="s">
        <v>150</v>
      </c>
    </row>
    <row r="651" s="16" customFormat="1">
      <c r="A651" s="16"/>
      <c r="B651" s="281"/>
      <c r="C651" s="282"/>
      <c r="D651" s="234" t="s">
        <v>159</v>
      </c>
      <c r="E651" s="283" t="s">
        <v>190</v>
      </c>
      <c r="F651" s="284" t="s">
        <v>401</v>
      </c>
      <c r="G651" s="282"/>
      <c r="H651" s="285">
        <v>43.390000000000001</v>
      </c>
      <c r="I651" s="286"/>
      <c r="J651" s="282"/>
      <c r="K651" s="282"/>
      <c r="L651" s="287"/>
      <c r="M651" s="288"/>
      <c r="N651" s="289"/>
      <c r="O651" s="289"/>
      <c r="P651" s="289"/>
      <c r="Q651" s="289"/>
      <c r="R651" s="289"/>
      <c r="S651" s="289"/>
      <c r="T651" s="290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91" t="s">
        <v>159</v>
      </c>
      <c r="AU651" s="291" t="s">
        <v>86</v>
      </c>
      <c r="AV651" s="16" t="s">
        <v>167</v>
      </c>
      <c r="AW651" s="16" t="s">
        <v>32</v>
      </c>
      <c r="AX651" s="16" t="s">
        <v>76</v>
      </c>
      <c r="AY651" s="291" t="s">
        <v>150</v>
      </c>
    </row>
    <row r="652" s="13" customFormat="1">
      <c r="A652" s="13"/>
      <c r="B652" s="232"/>
      <c r="C652" s="233"/>
      <c r="D652" s="234" t="s">
        <v>159</v>
      </c>
      <c r="E652" s="235" t="s">
        <v>1</v>
      </c>
      <c r="F652" s="236" t="s">
        <v>1002</v>
      </c>
      <c r="G652" s="233"/>
      <c r="H652" s="237">
        <v>9.7200000000000006</v>
      </c>
      <c r="I652" s="238"/>
      <c r="J652" s="233"/>
      <c r="K652" s="233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159</v>
      </c>
      <c r="AU652" s="243" t="s">
        <v>86</v>
      </c>
      <c r="AV652" s="13" t="s">
        <v>86</v>
      </c>
      <c r="AW652" s="13" t="s">
        <v>32</v>
      </c>
      <c r="AX652" s="13" t="s">
        <v>76</v>
      </c>
      <c r="AY652" s="243" t="s">
        <v>150</v>
      </c>
    </row>
    <row r="653" s="16" customFormat="1">
      <c r="A653" s="16"/>
      <c r="B653" s="281"/>
      <c r="C653" s="282"/>
      <c r="D653" s="234" t="s">
        <v>159</v>
      </c>
      <c r="E653" s="283" t="s">
        <v>192</v>
      </c>
      <c r="F653" s="284" t="s">
        <v>401</v>
      </c>
      <c r="G653" s="282"/>
      <c r="H653" s="285">
        <v>9.7200000000000006</v>
      </c>
      <c r="I653" s="286"/>
      <c r="J653" s="282"/>
      <c r="K653" s="282"/>
      <c r="L653" s="287"/>
      <c r="M653" s="288"/>
      <c r="N653" s="289"/>
      <c r="O653" s="289"/>
      <c r="P653" s="289"/>
      <c r="Q653" s="289"/>
      <c r="R653" s="289"/>
      <c r="S653" s="289"/>
      <c r="T653" s="290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T653" s="291" t="s">
        <v>159</v>
      </c>
      <c r="AU653" s="291" t="s">
        <v>86</v>
      </c>
      <c r="AV653" s="16" t="s">
        <v>167</v>
      </c>
      <c r="AW653" s="16" t="s">
        <v>32</v>
      </c>
      <c r="AX653" s="16" t="s">
        <v>76</v>
      </c>
      <c r="AY653" s="291" t="s">
        <v>150</v>
      </c>
    </row>
    <row r="654" s="14" customFormat="1">
      <c r="A654" s="14"/>
      <c r="B654" s="250"/>
      <c r="C654" s="251"/>
      <c r="D654" s="234" t="s">
        <v>159</v>
      </c>
      <c r="E654" s="252" t="s">
        <v>1</v>
      </c>
      <c r="F654" s="253" t="s">
        <v>254</v>
      </c>
      <c r="G654" s="251"/>
      <c r="H654" s="254">
        <v>173.31999999999999</v>
      </c>
      <c r="I654" s="255"/>
      <c r="J654" s="251"/>
      <c r="K654" s="251"/>
      <c r="L654" s="256"/>
      <c r="M654" s="257"/>
      <c r="N654" s="258"/>
      <c r="O654" s="258"/>
      <c r="P654" s="258"/>
      <c r="Q654" s="258"/>
      <c r="R654" s="258"/>
      <c r="S654" s="258"/>
      <c r="T654" s="25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0" t="s">
        <v>159</v>
      </c>
      <c r="AU654" s="260" t="s">
        <v>86</v>
      </c>
      <c r="AV654" s="14" t="s">
        <v>157</v>
      </c>
      <c r="AW654" s="14" t="s">
        <v>32</v>
      </c>
      <c r="AX654" s="14" t="s">
        <v>84</v>
      </c>
      <c r="AY654" s="260" t="s">
        <v>150</v>
      </c>
    </row>
    <row r="655" s="2" customFormat="1" ht="24.15" customHeight="1">
      <c r="A655" s="39"/>
      <c r="B655" s="40"/>
      <c r="C655" s="271" t="s">
        <v>1003</v>
      </c>
      <c r="D655" s="271" t="s">
        <v>335</v>
      </c>
      <c r="E655" s="272" t="s">
        <v>1004</v>
      </c>
      <c r="F655" s="273" t="s">
        <v>1005</v>
      </c>
      <c r="G655" s="274" t="s">
        <v>243</v>
      </c>
      <c r="H655" s="275">
        <v>55.765999999999998</v>
      </c>
      <c r="I655" s="276"/>
      <c r="J655" s="277">
        <f>ROUND(I655*H655,2)</f>
        <v>0</v>
      </c>
      <c r="K655" s="273" t="s">
        <v>1</v>
      </c>
      <c r="L655" s="278"/>
      <c r="M655" s="279" t="s">
        <v>1</v>
      </c>
      <c r="N655" s="280" t="s">
        <v>41</v>
      </c>
      <c r="O655" s="92"/>
      <c r="P655" s="228">
        <f>O655*H655</f>
        <v>0</v>
      </c>
      <c r="Q655" s="228">
        <v>0.00175</v>
      </c>
      <c r="R655" s="228">
        <f>Q655*H655</f>
        <v>0.097590499999999997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489</v>
      </c>
      <c r="AT655" s="230" t="s">
        <v>335</v>
      </c>
      <c r="AU655" s="230" t="s">
        <v>86</v>
      </c>
      <c r="AY655" s="18" t="s">
        <v>150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84</v>
      </c>
      <c r="BK655" s="231">
        <f>ROUND(I655*H655,2)</f>
        <v>0</v>
      </c>
      <c r="BL655" s="18" t="s">
        <v>346</v>
      </c>
      <c r="BM655" s="230" t="s">
        <v>1006</v>
      </c>
    </row>
    <row r="656" s="13" customFormat="1">
      <c r="A656" s="13"/>
      <c r="B656" s="232"/>
      <c r="C656" s="233"/>
      <c r="D656" s="234" t="s">
        <v>159</v>
      </c>
      <c r="E656" s="235" t="s">
        <v>1</v>
      </c>
      <c r="F656" s="236" t="s">
        <v>1007</v>
      </c>
      <c r="G656" s="233"/>
      <c r="H656" s="237">
        <v>55.765999999999998</v>
      </c>
      <c r="I656" s="238"/>
      <c r="J656" s="233"/>
      <c r="K656" s="233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159</v>
      </c>
      <c r="AU656" s="243" t="s">
        <v>86</v>
      </c>
      <c r="AV656" s="13" t="s">
        <v>86</v>
      </c>
      <c r="AW656" s="13" t="s">
        <v>32</v>
      </c>
      <c r="AX656" s="13" t="s">
        <v>84</v>
      </c>
      <c r="AY656" s="243" t="s">
        <v>150</v>
      </c>
    </row>
    <row r="657" s="2" customFormat="1" ht="24.15" customHeight="1">
      <c r="A657" s="39"/>
      <c r="B657" s="40"/>
      <c r="C657" s="271" t="s">
        <v>1008</v>
      </c>
      <c r="D657" s="271" t="s">
        <v>335</v>
      </c>
      <c r="E657" s="272" t="s">
        <v>1009</v>
      </c>
      <c r="F657" s="273" t="s">
        <v>1010</v>
      </c>
      <c r="G657" s="274" t="s">
        <v>243</v>
      </c>
      <c r="H657" s="275">
        <v>55.765999999999998</v>
      </c>
      <c r="I657" s="276"/>
      <c r="J657" s="277">
        <f>ROUND(I657*H657,2)</f>
        <v>0</v>
      </c>
      <c r="K657" s="273" t="s">
        <v>1</v>
      </c>
      <c r="L657" s="278"/>
      <c r="M657" s="279" t="s">
        <v>1</v>
      </c>
      <c r="N657" s="280" t="s">
        <v>41</v>
      </c>
      <c r="O657" s="92"/>
      <c r="P657" s="228">
        <f>O657*H657</f>
        <v>0</v>
      </c>
      <c r="Q657" s="228">
        <v>0.0025000000000000001</v>
      </c>
      <c r="R657" s="228">
        <f>Q657*H657</f>
        <v>0.13941500000000001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489</v>
      </c>
      <c r="AT657" s="230" t="s">
        <v>335</v>
      </c>
      <c r="AU657" s="230" t="s">
        <v>86</v>
      </c>
      <c r="AY657" s="18" t="s">
        <v>150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84</v>
      </c>
      <c r="BK657" s="231">
        <f>ROUND(I657*H657,2)</f>
        <v>0</v>
      </c>
      <c r="BL657" s="18" t="s">
        <v>346</v>
      </c>
      <c r="BM657" s="230" t="s">
        <v>1011</v>
      </c>
    </row>
    <row r="658" s="13" customFormat="1">
      <c r="A658" s="13"/>
      <c r="B658" s="232"/>
      <c r="C658" s="233"/>
      <c r="D658" s="234" t="s">
        <v>159</v>
      </c>
      <c r="E658" s="235" t="s">
        <v>1</v>
      </c>
      <c r="F658" s="236" t="s">
        <v>1007</v>
      </c>
      <c r="G658" s="233"/>
      <c r="H658" s="237">
        <v>55.765999999999998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159</v>
      </c>
      <c r="AU658" s="243" t="s">
        <v>86</v>
      </c>
      <c r="AV658" s="13" t="s">
        <v>86</v>
      </c>
      <c r="AW658" s="13" t="s">
        <v>32</v>
      </c>
      <c r="AX658" s="13" t="s">
        <v>84</v>
      </c>
      <c r="AY658" s="243" t="s">
        <v>150</v>
      </c>
    </row>
    <row r="659" s="2" customFormat="1" ht="24.15" customHeight="1">
      <c r="A659" s="39"/>
      <c r="B659" s="40"/>
      <c r="C659" s="271" t="s">
        <v>1012</v>
      </c>
      <c r="D659" s="271" t="s">
        <v>335</v>
      </c>
      <c r="E659" s="272" t="s">
        <v>1013</v>
      </c>
      <c r="F659" s="273" t="s">
        <v>1014</v>
      </c>
      <c r="G659" s="274" t="s">
        <v>243</v>
      </c>
      <c r="H659" s="275">
        <v>126.221</v>
      </c>
      <c r="I659" s="276"/>
      <c r="J659" s="277">
        <f>ROUND(I659*H659,2)</f>
        <v>0</v>
      </c>
      <c r="K659" s="273" t="s">
        <v>1</v>
      </c>
      <c r="L659" s="278"/>
      <c r="M659" s="279" t="s">
        <v>1</v>
      </c>
      <c r="N659" s="280" t="s">
        <v>41</v>
      </c>
      <c r="O659" s="92"/>
      <c r="P659" s="228">
        <f>O659*H659</f>
        <v>0</v>
      </c>
      <c r="Q659" s="228">
        <v>0.0018</v>
      </c>
      <c r="R659" s="228">
        <f>Q659*H659</f>
        <v>0.22719780000000001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489</v>
      </c>
      <c r="AT659" s="230" t="s">
        <v>335</v>
      </c>
      <c r="AU659" s="230" t="s">
        <v>86</v>
      </c>
      <c r="AY659" s="18" t="s">
        <v>150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84</v>
      </c>
      <c r="BK659" s="231">
        <f>ROUND(I659*H659,2)</f>
        <v>0</v>
      </c>
      <c r="BL659" s="18" t="s">
        <v>346</v>
      </c>
      <c r="BM659" s="230" t="s">
        <v>1015</v>
      </c>
    </row>
    <row r="660" s="13" customFormat="1">
      <c r="A660" s="13"/>
      <c r="B660" s="232"/>
      <c r="C660" s="233"/>
      <c r="D660" s="234" t="s">
        <v>159</v>
      </c>
      <c r="E660" s="235" t="s">
        <v>1</v>
      </c>
      <c r="F660" s="236" t="s">
        <v>1016</v>
      </c>
      <c r="G660" s="233"/>
      <c r="H660" s="237">
        <v>126.221</v>
      </c>
      <c r="I660" s="238"/>
      <c r="J660" s="233"/>
      <c r="K660" s="233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159</v>
      </c>
      <c r="AU660" s="243" t="s">
        <v>86</v>
      </c>
      <c r="AV660" s="13" t="s">
        <v>86</v>
      </c>
      <c r="AW660" s="13" t="s">
        <v>32</v>
      </c>
      <c r="AX660" s="13" t="s">
        <v>84</v>
      </c>
      <c r="AY660" s="243" t="s">
        <v>150</v>
      </c>
    </row>
    <row r="661" s="2" customFormat="1" ht="24.15" customHeight="1">
      <c r="A661" s="39"/>
      <c r="B661" s="40"/>
      <c r="C661" s="271" t="s">
        <v>1017</v>
      </c>
      <c r="D661" s="271" t="s">
        <v>335</v>
      </c>
      <c r="E661" s="272" t="s">
        <v>1018</v>
      </c>
      <c r="F661" s="273" t="s">
        <v>1019</v>
      </c>
      <c r="G661" s="274" t="s">
        <v>243</v>
      </c>
      <c r="H661" s="275">
        <v>126.221</v>
      </c>
      <c r="I661" s="276"/>
      <c r="J661" s="277">
        <f>ROUND(I661*H661,2)</f>
        <v>0</v>
      </c>
      <c r="K661" s="273" t="s">
        <v>1</v>
      </c>
      <c r="L661" s="278"/>
      <c r="M661" s="279" t="s">
        <v>1</v>
      </c>
      <c r="N661" s="280" t="s">
        <v>41</v>
      </c>
      <c r="O661" s="92"/>
      <c r="P661" s="228">
        <f>O661*H661</f>
        <v>0</v>
      </c>
      <c r="Q661" s="228">
        <v>0.0023999999999999998</v>
      </c>
      <c r="R661" s="228">
        <f>Q661*H661</f>
        <v>0.30293039999999999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489</v>
      </c>
      <c r="AT661" s="230" t="s">
        <v>335</v>
      </c>
      <c r="AU661" s="230" t="s">
        <v>86</v>
      </c>
      <c r="AY661" s="18" t="s">
        <v>150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84</v>
      </c>
      <c r="BK661" s="231">
        <f>ROUND(I661*H661,2)</f>
        <v>0</v>
      </c>
      <c r="BL661" s="18" t="s">
        <v>346</v>
      </c>
      <c r="BM661" s="230" t="s">
        <v>1020</v>
      </c>
    </row>
    <row r="662" s="13" customFormat="1">
      <c r="A662" s="13"/>
      <c r="B662" s="232"/>
      <c r="C662" s="233"/>
      <c r="D662" s="234" t="s">
        <v>159</v>
      </c>
      <c r="E662" s="235" t="s">
        <v>1</v>
      </c>
      <c r="F662" s="236" t="s">
        <v>1016</v>
      </c>
      <c r="G662" s="233"/>
      <c r="H662" s="237">
        <v>126.221</v>
      </c>
      <c r="I662" s="238"/>
      <c r="J662" s="233"/>
      <c r="K662" s="233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159</v>
      </c>
      <c r="AU662" s="243" t="s">
        <v>86</v>
      </c>
      <c r="AV662" s="13" t="s">
        <v>86</v>
      </c>
      <c r="AW662" s="13" t="s">
        <v>32</v>
      </c>
      <c r="AX662" s="13" t="s">
        <v>84</v>
      </c>
      <c r="AY662" s="243" t="s">
        <v>150</v>
      </c>
    </row>
    <row r="663" s="2" customFormat="1" ht="24.15" customHeight="1">
      <c r="A663" s="39"/>
      <c r="B663" s="40"/>
      <c r="C663" s="219" t="s">
        <v>1021</v>
      </c>
      <c r="D663" s="219" t="s">
        <v>153</v>
      </c>
      <c r="E663" s="220" t="s">
        <v>1022</v>
      </c>
      <c r="F663" s="221" t="s">
        <v>1023</v>
      </c>
      <c r="G663" s="222" t="s">
        <v>243</v>
      </c>
      <c r="H663" s="223">
        <v>208.41200000000001</v>
      </c>
      <c r="I663" s="224"/>
      <c r="J663" s="225">
        <f>ROUND(I663*H663,2)</f>
        <v>0</v>
      </c>
      <c r="K663" s="221" t="s">
        <v>1</v>
      </c>
      <c r="L663" s="45"/>
      <c r="M663" s="226" t="s">
        <v>1</v>
      </c>
      <c r="N663" s="227" t="s">
        <v>41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346</v>
      </c>
      <c r="AT663" s="230" t="s">
        <v>153</v>
      </c>
      <c r="AU663" s="230" t="s">
        <v>86</v>
      </c>
      <c r="AY663" s="18" t="s">
        <v>150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84</v>
      </c>
      <c r="BK663" s="231">
        <f>ROUND(I663*H663,2)</f>
        <v>0</v>
      </c>
      <c r="BL663" s="18" t="s">
        <v>346</v>
      </c>
      <c r="BM663" s="230" t="s">
        <v>1024</v>
      </c>
    </row>
    <row r="664" s="15" customFormat="1">
      <c r="A664" s="15"/>
      <c r="B664" s="261"/>
      <c r="C664" s="262"/>
      <c r="D664" s="234" t="s">
        <v>159</v>
      </c>
      <c r="E664" s="263" t="s">
        <v>1</v>
      </c>
      <c r="F664" s="264" t="s">
        <v>1025</v>
      </c>
      <c r="G664" s="262"/>
      <c r="H664" s="263" t="s">
        <v>1</v>
      </c>
      <c r="I664" s="265"/>
      <c r="J664" s="262"/>
      <c r="K664" s="262"/>
      <c r="L664" s="266"/>
      <c r="M664" s="267"/>
      <c r="N664" s="268"/>
      <c r="O664" s="268"/>
      <c r="P664" s="268"/>
      <c r="Q664" s="268"/>
      <c r="R664" s="268"/>
      <c r="S664" s="268"/>
      <c r="T664" s="26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0" t="s">
        <v>159</v>
      </c>
      <c r="AU664" s="270" t="s">
        <v>86</v>
      </c>
      <c r="AV664" s="15" t="s">
        <v>84</v>
      </c>
      <c r="AW664" s="15" t="s">
        <v>32</v>
      </c>
      <c r="AX664" s="15" t="s">
        <v>76</v>
      </c>
      <c r="AY664" s="270" t="s">
        <v>150</v>
      </c>
    </row>
    <row r="665" s="13" customFormat="1">
      <c r="A665" s="13"/>
      <c r="B665" s="232"/>
      <c r="C665" s="233"/>
      <c r="D665" s="234" t="s">
        <v>159</v>
      </c>
      <c r="E665" s="235" t="s">
        <v>1</v>
      </c>
      <c r="F665" s="236" t="s">
        <v>1026</v>
      </c>
      <c r="G665" s="233"/>
      <c r="H665" s="237">
        <v>29.920000000000002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159</v>
      </c>
      <c r="AU665" s="243" t="s">
        <v>86</v>
      </c>
      <c r="AV665" s="13" t="s">
        <v>86</v>
      </c>
      <c r="AW665" s="13" t="s">
        <v>32</v>
      </c>
      <c r="AX665" s="13" t="s">
        <v>76</v>
      </c>
      <c r="AY665" s="243" t="s">
        <v>150</v>
      </c>
    </row>
    <row r="666" s="15" customFormat="1">
      <c r="A666" s="15"/>
      <c r="B666" s="261"/>
      <c r="C666" s="262"/>
      <c r="D666" s="234" t="s">
        <v>159</v>
      </c>
      <c r="E666" s="263" t="s">
        <v>1</v>
      </c>
      <c r="F666" s="264" t="s">
        <v>1027</v>
      </c>
      <c r="G666" s="262"/>
      <c r="H666" s="263" t="s">
        <v>1</v>
      </c>
      <c r="I666" s="265"/>
      <c r="J666" s="262"/>
      <c r="K666" s="262"/>
      <c r="L666" s="266"/>
      <c r="M666" s="267"/>
      <c r="N666" s="268"/>
      <c r="O666" s="268"/>
      <c r="P666" s="268"/>
      <c r="Q666" s="268"/>
      <c r="R666" s="268"/>
      <c r="S666" s="268"/>
      <c r="T666" s="269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0" t="s">
        <v>159</v>
      </c>
      <c r="AU666" s="270" t="s">
        <v>86</v>
      </c>
      <c r="AV666" s="15" t="s">
        <v>84</v>
      </c>
      <c r="AW666" s="15" t="s">
        <v>32</v>
      </c>
      <c r="AX666" s="15" t="s">
        <v>76</v>
      </c>
      <c r="AY666" s="270" t="s">
        <v>150</v>
      </c>
    </row>
    <row r="667" s="13" customFormat="1">
      <c r="A667" s="13"/>
      <c r="B667" s="232"/>
      <c r="C667" s="233"/>
      <c r="D667" s="234" t="s">
        <v>159</v>
      </c>
      <c r="E667" s="235" t="s">
        <v>1</v>
      </c>
      <c r="F667" s="236" t="s">
        <v>1028</v>
      </c>
      <c r="G667" s="233"/>
      <c r="H667" s="237">
        <v>27.686</v>
      </c>
      <c r="I667" s="238"/>
      <c r="J667" s="233"/>
      <c r="K667" s="233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159</v>
      </c>
      <c r="AU667" s="243" t="s">
        <v>86</v>
      </c>
      <c r="AV667" s="13" t="s">
        <v>86</v>
      </c>
      <c r="AW667" s="13" t="s">
        <v>32</v>
      </c>
      <c r="AX667" s="13" t="s">
        <v>76</v>
      </c>
      <c r="AY667" s="243" t="s">
        <v>150</v>
      </c>
    </row>
    <row r="668" s="15" customFormat="1">
      <c r="A668" s="15"/>
      <c r="B668" s="261"/>
      <c r="C668" s="262"/>
      <c r="D668" s="234" t="s">
        <v>159</v>
      </c>
      <c r="E668" s="263" t="s">
        <v>1</v>
      </c>
      <c r="F668" s="264" t="s">
        <v>1029</v>
      </c>
      <c r="G668" s="262"/>
      <c r="H668" s="263" t="s">
        <v>1</v>
      </c>
      <c r="I668" s="265"/>
      <c r="J668" s="262"/>
      <c r="K668" s="262"/>
      <c r="L668" s="266"/>
      <c r="M668" s="267"/>
      <c r="N668" s="268"/>
      <c r="O668" s="268"/>
      <c r="P668" s="268"/>
      <c r="Q668" s="268"/>
      <c r="R668" s="268"/>
      <c r="S668" s="268"/>
      <c r="T668" s="26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0" t="s">
        <v>159</v>
      </c>
      <c r="AU668" s="270" t="s">
        <v>86</v>
      </c>
      <c r="AV668" s="15" t="s">
        <v>84</v>
      </c>
      <c r="AW668" s="15" t="s">
        <v>32</v>
      </c>
      <c r="AX668" s="15" t="s">
        <v>76</v>
      </c>
      <c r="AY668" s="270" t="s">
        <v>150</v>
      </c>
    </row>
    <row r="669" s="13" customFormat="1">
      <c r="A669" s="13"/>
      <c r="B669" s="232"/>
      <c r="C669" s="233"/>
      <c r="D669" s="234" t="s">
        <v>159</v>
      </c>
      <c r="E669" s="235" t="s">
        <v>1</v>
      </c>
      <c r="F669" s="236" t="s">
        <v>1030</v>
      </c>
      <c r="G669" s="233"/>
      <c r="H669" s="237">
        <v>4.056</v>
      </c>
      <c r="I669" s="238"/>
      <c r="J669" s="233"/>
      <c r="K669" s="233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159</v>
      </c>
      <c r="AU669" s="243" t="s">
        <v>86</v>
      </c>
      <c r="AV669" s="13" t="s">
        <v>86</v>
      </c>
      <c r="AW669" s="13" t="s">
        <v>32</v>
      </c>
      <c r="AX669" s="13" t="s">
        <v>76</v>
      </c>
      <c r="AY669" s="243" t="s">
        <v>150</v>
      </c>
    </row>
    <row r="670" s="15" customFormat="1">
      <c r="A670" s="15"/>
      <c r="B670" s="261"/>
      <c r="C670" s="262"/>
      <c r="D670" s="234" t="s">
        <v>159</v>
      </c>
      <c r="E670" s="263" t="s">
        <v>1</v>
      </c>
      <c r="F670" s="264" t="s">
        <v>1031</v>
      </c>
      <c r="G670" s="262"/>
      <c r="H670" s="263" t="s">
        <v>1</v>
      </c>
      <c r="I670" s="265"/>
      <c r="J670" s="262"/>
      <c r="K670" s="262"/>
      <c r="L670" s="266"/>
      <c r="M670" s="267"/>
      <c r="N670" s="268"/>
      <c r="O670" s="268"/>
      <c r="P670" s="268"/>
      <c r="Q670" s="268"/>
      <c r="R670" s="268"/>
      <c r="S670" s="268"/>
      <c r="T670" s="269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0" t="s">
        <v>159</v>
      </c>
      <c r="AU670" s="270" t="s">
        <v>86</v>
      </c>
      <c r="AV670" s="15" t="s">
        <v>84</v>
      </c>
      <c r="AW670" s="15" t="s">
        <v>32</v>
      </c>
      <c r="AX670" s="15" t="s">
        <v>76</v>
      </c>
      <c r="AY670" s="270" t="s">
        <v>150</v>
      </c>
    </row>
    <row r="671" s="13" customFormat="1">
      <c r="A671" s="13"/>
      <c r="B671" s="232"/>
      <c r="C671" s="233"/>
      <c r="D671" s="234" t="s">
        <v>159</v>
      </c>
      <c r="E671" s="235" t="s">
        <v>1</v>
      </c>
      <c r="F671" s="236" t="s">
        <v>1032</v>
      </c>
      <c r="G671" s="233"/>
      <c r="H671" s="237">
        <v>13.199999999999999</v>
      </c>
      <c r="I671" s="238"/>
      <c r="J671" s="233"/>
      <c r="K671" s="233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159</v>
      </c>
      <c r="AU671" s="243" t="s">
        <v>86</v>
      </c>
      <c r="AV671" s="13" t="s">
        <v>86</v>
      </c>
      <c r="AW671" s="13" t="s">
        <v>32</v>
      </c>
      <c r="AX671" s="13" t="s">
        <v>76</v>
      </c>
      <c r="AY671" s="243" t="s">
        <v>150</v>
      </c>
    </row>
    <row r="672" s="15" customFormat="1">
      <c r="A672" s="15"/>
      <c r="B672" s="261"/>
      <c r="C672" s="262"/>
      <c r="D672" s="234" t="s">
        <v>159</v>
      </c>
      <c r="E672" s="263" t="s">
        <v>1</v>
      </c>
      <c r="F672" s="264" t="s">
        <v>1033</v>
      </c>
      <c r="G672" s="262"/>
      <c r="H672" s="263" t="s">
        <v>1</v>
      </c>
      <c r="I672" s="265"/>
      <c r="J672" s="262"/>
      <c r="K672" s="262"/>
      <c r="L672" s="266"/>
      <c r="M672" s="267"/>
      <c r="N672" s="268"/>
      <c r="O672" s="268"/>
      <c r="P672" s="268"/>
      <c r="Q672" s="268"/>
      <c r="R672" s="268"/>
      <c r="S672" s="268"/>
      <c r="T672" s="269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0" t="s">
        <v>159</v>
      </c>
      <c r="AU672" s="270" t="s">
        <v>86</v>
      </c>
      <c r="AV672" s="15" t="s">
        <v>84</v>
      </c>
      <c r="AW672" s="15" t="s">
        <v>32</v>
      </c>
      <c r="AX672" s="15" t="s">
        <v>76</v>
      </c>
      <c r="AY672" s="270" t="s">
        <v>150</v>
      </c>
    </row>
    <row r="673" s="13" customFormat="1">
      <c r="A673" s="13"/>
      <c r="B673" s="232"/>
      <c r="C673" s="233"/>
      <c r="D673" s="234" t="s">
        <v>159</v>
      </c>
      <c r="E673" s="235" t="s">
        <v>1</v>
      </c>
      <c r="F673" s="236" t="s">
        <v>1034</v>
      </c>
      <c r="G673" s="233"/>
      <c r="H673" s="237">
        <v>36.960000000000001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159</v>
      </c>
      <c r="AU673" s="243" t="s">
        <v>86</v>
      </c>
      <c r="AV673" s="13" t="s">
        <v>86</v>
      </c>
      <c r="AW673" s="13" t="s">
        <v>32</v>
      </c>
      <c r="AX673" s="13" t="s">
        <v>76</v>
      </c>
      <c r="AY673" s="243" t="s">
        <v>150</v>
      </c>
    </row>
    <row r="674" s="15" customFormat="1">
      <c r="A674" s="15"/>
      <c r="B674" s="261"/>
      <c r="C674" s="262"/>
      <c r="D674" s="234" t="s">
        <v>159</v>
      </c>
      <c r="E674" s="263" t="s">
        <v>1</v>
      </c>
      <c r="F674" s="264" t="s">
        <v>1035</v>
      </c>
      <c r="G674" s="262"/>
      <c r="H674" s="263" t="s">
        <v>1</v>
      </c>
      <c r="I674" s="265"/>
      <c r="J674" s="262"/>
      <c r="K674" s="262"/>
      <c r="L674" s="266"/>
      <c r="M674" s="267"/>
      <c r="N674" s="268"/>
      <c r="O674" s="268"/>
      <c r="P674" s="268"/>
      <c r="Q674" s="268"/>
      <c r="R674" s="268"/>
      <c r="S674" s="268"/>
      <c r="T674" s="26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0" t="s">
        <v>159</v>
      </c>
      <c r="AU674" s="270" t="s">
        <v>86</v>
      </c>
      <c r="AV674" s="15" t="s">
        <v>84</v>
      </c>
      <c r="AW674" s="15" t="s">
        <v>32</v>
      </c>
      <c r="AX674" s="15" t="s">
        <v>76</v>
      </c>
      <c r="AY674" s="270" t="s">
        <v>150</v>
      </c>
    </row>
    <row r="675" s="13" customFormat="1">
      <c r="A675" s="13"/>
      <c r="B675" s="232"/>
      <c r="C675" s="233"/>
      <c r="D675" s="234" t="s">
        <v>159</v>
      </c>
      <c r="E675" s="235" t="s">
        <v>1</v>
      </c>
      <c r="F675" s="236" t="s">
        <v>1036</v>
      </c>
      <c r="G675" s="233"/>
      <c r="H675" s="237">
        <v>12.539999999999999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159</v>
      </c>
      <c r="AU675" s="243" t="s">
        <v>86</v>
      </c>
      <c r="AV675" s="13" t="s">
        <v>86</v>
      </c>
      <c r="AW675" s="13" t="s">
        <v>32</v>
      </c>
      <c r="AX675" s="13" t="s">
        <v>76</v>
      </c>
      <c r="AY675" s="243" t="s">
        <v>150</v>
      </c>
    </row>
    <row r="676" s="15" customFormat="1">
      <c r="A676" s="15"/>
      <c r="B676" s="261"/>
      <c r="C676" s="262"/>
      <c r="D676" s="234" t="s">
        <v>159</v>
      </c>
      <c r="E676" s="263" t="s">
        <v>1</v>
      </c>
      <c r="F676" s="264" t="s">
        <v>1037</v>
      </c>
      <c r="G676" s="262"/>
      <c r="H676" s="263" t="s">
        <v>1</v>
      </c>
      <c r="I676" s="265"/>
      <c r="J676" s="262"/>
      <c r="K676" s="262"/>
      <c r="L676" s="266"/>
      <c r="M676" s="267"/>
      <c r="N676" s="268"/>
      <c r="O676" s="268"/>
      <c r="P676" s="268"/>
      <c r="Q676" s="268"/>
      <c r="R676" s="268"/>
      <c r="S676" s="268"/>
      <c r="T676" s="269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70" t="s">
        <v>159</v>
      </c>
      <c r="AU676" s="270" t="s">
        <v>86</v>
      </c>
      <c r="AV676" s="15" t="s">
        <v>84</v>
      </c>
      <c r="AW676" s="15" t="s">
        <v>32</v>
      </c>
      <c r="AX676" s="15" t="s">
        <v>76</v>
      </c>
      <c r="AY676" s="270" t="s">
        <v>150</v>
      </c>
    </row>
    <row r="677" s="13" customFormat="1">
      <c r="A677" s="13"/>
      <c r="B677" s="232"/>
      <c r="C677" s="233"/>
      <c r="D677" s="234" t="s">
        <v>159</v>
      </c>
      <c r="E677" s="235" t="s">
        <v>1</v>
      </c>
      <c r="F677" s="236" t="s">
        <v>1038</v>
      </c>
      <c r="G677" s="233"/>
      <c r="H677" s="237">
        <v>6.5</v>
      </c>
      <c r="I677" s="238"/>
      <c r="J677" s="233"/>
      <c r="K677" s="233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159</v>
      </c>
      <c r="AU677" s="243" t="s">
        <v>86</v>
      </c>
      <c r="AV677" s="13" t="s">
        <v>86</v>
      </c>
      <c r="AW677" s="13" t="s">
        <v>32</v>
      </c>
      <c r="AX677" s="13" t="s">
        <v>76</v>
      </c>
      <c r="AY677" s="243" t="s">
        <v>150</v>
      </c>
    </row>
    <row r="678" s="13" customFormat="1">
      <c r="A678" s="13"/>
      <c r="B678" s="232"/>
      <c r="C678" s="233"/>
      <c r="D678" s="234" t="s">
        <v>159</v>
      </c>
      <c r="E678" s="235" t="s">
        <v>1</v>
      </c>
      <c r="F678" s="236" t="s">
        <v>1039</v>
      </c>
      <c r="G678" s="233"/>
      <c r="H678" s="237">
        <v>50.049999999999997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159</v>
      </c>
      <c r="AU678" s="243" t="s">
        <v>86</v>
      </c>
      <c r="AV678" s="13" t="s">
        <v>86</v>
      </c>
      <c r="AW678" s="13" t="s">
        <v>32</v>
      </c>
      <c r="AX678" s="13" t="s">
        <v>76</v>
      </c>
      <c r="AY678" s="243" t="s">
        <v>150</v>
      </c>
    </row>
    <row r="679" s="13" customFormat="1">
      <c r="A679" s="13"/>
      <c r="B679" s="232"/>
      <c r="C679" s="233"/>
      <c r="D679" s="234" t="s">
        <v>159</v>
      </c>
      <c r="E679" s="235" t="s">
        <v>1</v>
      </c>
      <c r="F679" s="236" t="s">
        <v>1040</v>
      </c>
      <c r="G679" s="233"/>
      <c r="H679" s="237">
        <v>27.5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159</v>
      </c>
      <c r="AU679" s="243" t="s">
        <v>86</v>
      </c>
      <c r="AV679" s="13" t="s">
        <v>86</v>
      </c>
      <c r="AW679" s="13" t="s">
        <v>32</v>
      </c>
      <c r="AX679" s="13" t="s">
        <v>76</v>
      </c>
      <c r="AY679" s="243" t="s">
        <v>150</v>
      </c>
    </row>
    <row r="680" s="14" customFormat="1">
      <c r="A680" s="14"/>
      <c r="B680" s="250"/>
      <c r="C680" s="251"/>
      <c r="D680" s="234" t="s">
        <v>159</v>
      </c>
      <c r="E680" s="252" t="s">
        <v>1</v>
      </c>
      <c r="F680" s="253" t="s">
        <v>254</v>
      </c>
      <c r="G680" s="251"/>
      <c r="H680" s="254">
        <v>208.41199999999998</v>
      </c>
      <c r="I680" s="255"/>
      <c r="J680" s="251"/>
      <c r="K680" s="251"/>
      <c r="L680" s="256"/>
      <c r="M680" s="257"/>
      <c r="N680" s="258"/>
      <c r="O680" s="258"/>
      <c r="P680" s="258"/>
      <c r="Q680" s="258"/>
      <c r="R680" s="258"/>
      <c r="S680" s="258"/>
      <c r="T680" s="25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0" t="s">
        <v>159</v>
      </c>
      <c r="AU680" s="260" t="s">
        <v>86</v>
      </c>
      <c r="AV680" s="14" t="s">
        <v>157</v>
      </c>
      <c r="AW680" s="14" t="s">
        <v>32</v>
      </c>
      <c r="AX680" s="14" t="s">
        <v>84</v>
      </c>
      <c r="AY680" s="260" t="s">
        <v>150</v>
      </c>
    </row>
    <row r="681" s="2" customFormat="1" ht="24.15" customHeight="1">
      <c r="A681" s="39"/>
      <c r="B681" s="40"/>
      <c r="C681" s="271" t="s">
        <v>1041</v>
      </c>
      <c r="D681" s="271" t="s">
        <v>335</v>
      </c>
      <c r="E681" s="272" t="s">
        <v>1042</v>
      </c>
      <c r="F681" s="273" t="s">
        <v>1043</v>
      </c>
      <c r="G681" s="274" t="s">
        <v>243</v>
      </c>
      <c r="H681" s="275">
        <v>212.58000000000001</v>
      </c>
      <c r="I681" s="276"/>
      <c r="J681" s="277">
        <f>ROUND(I681*H681,2)</f>
        <v>0</v>
      </c>
      <c r="K681" s="273" t="s">
        <v>1</v>
      </c>
      <c r="L681" s="278"/>
      <c r="M681" s="279" t="s">
        <v>1</v>
      </c>
      <c r="N681" s="280" t="s">
        <v>41</v>
      </c>
      <c r="O681" s="92"/>
      <c r="P681" s="228">
        <f>O681*H681</f>
        <v>0</v>
      </c>
      <c r="Q681" s="228">
        <v>0.0070000000000000001</v>
      </c>
      <c r="R681" s="228">
        <f>Q681*H681</f>
        <v>1.4880600000000002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489</v>
      </c>
      <c r="AT681" s="230" t="s">
        <v>335</v>
      </c>
      <c r="AU681" s="230" t="s">
        <v>86</v>
      </c>
      <c r="AY681" s="18" t="s">
        <v>150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84</v>
      </c>
      <c r="BK681" s="231">
        <f>ROUND(I681*H681,2)</f>
        <v>0</v>
      </c>
      <c r="BL681" s="18" t="s">
        <v>346</v>
      </c>
      <c r="BM681" s="230" t="s">
        <v>1044</v>
      </c>
    </row>
    <row r="682" s="13" customFormat="1">
      <c r="A682" s="13"/>
      <c r="B682" s="232"/>
      <c r="C682" s="233"/>
      <c r="D682" s="234" t="s">
        <v>159</v>
      </c>
      <c r="E682" s="235" t="s">
        <v>1</v>
      </c>
      <c r="F682" s="236" t="s">
        <v>1045</v>
      </c>
      <c r="G682" s="233"/>
      <c r="H682" s="237">
        <v>212.58000000000001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159</v>
      </c>
      <c r="AU682" s="243" t="s">
        <v>86</v>
      </c>
      <c r="AV682" s="13" t="s">
        <v>86</v>
      </c>
      <c r="AW682" s="13" t="s">
        <v>32</v>
      </c>
      <c r="AX682" s="13" t="s">
        <v>84</v>
      </c>
      <c r="AY682" s="243" t="s">
        <v>150</v>
      </c>
    </row>
    <row r="683" s="2" customFormat="1" ht="24.15" customHeight="1">
      <c r="A683" s="39"/>
      <c r="B683" s="40"/>
      <c r="C683" s="219" t="s">
        <v>1046</v>
      </c>
      <c r="D683" s="219" t="s">
        <v>153</v>
      </c>
      <c r="E683" s="220" t="s">
        <v>1047</v>
      </c>
      <c r="F683" s="221" t="s">
        <v>1048</v>
      </c>
      <c r="G683" s="222" t="s">
        <v>243</v>
      </c>
      <c r="H683" s="223">
        <v>238.03</v>
      </c>
      <c r="I683" s="224"/>
      <c r="J683" s="225">
        <f>ROUND(I683*H683,2)</f>
        <v>0</v>
      </c>
      <c r="K683" s="221" t="s">
        <v>1</v>
      </c>
      <c r="L683" s="45"/>
      <c r="M683" s="226" t="s">
        <v>1</v>
      </c>
      <c r="N683" s="227" t="s">
        <v>41</v>
      </c>
      <c r="O683" s="92"/>
      <c r="P683" s="228">
        <f>O683*H683</f>
        <v>0</v>
      </c>
      <c r="Q683" s="228">
        <v>0</v>
      </c>
      <c r="R683" s="228">
        <f>Q683*H683</f>
        <v>0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346</v>
      </c>
      <c r="AT683" s="230" t="s">
        <v>153</v>
      </c>
      <c r="AU683" s="230" t="s">
        <v>86</v>
      </c>
      <c r="AY683" s="18" t="s">
        <v>150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84</v>
      </c>
      <c r="BK683" s="231">
        <f>ROUND(I683*H683,2)</f>
        <v>0</v>
      </c>
      <c r="BL683" s="18" t="s">
        <v>346</v>
      </c>
      <c r="BM683" s="230" t="s">
        <v>1049</v>
      </c>
    </row>
    <row r="684" s="13" customFormat="1">
      <c r="A684" s="13"/>
      <c r="B684" s="232"/>
      <c r="C684" s="233"/>
      <c r="D684" s="234" t="s">
        <v>159</v>
      </c>
      <c r="E684" s="235" t="s">
        <v>1</v>
      </c>
      <c r="F684" s="236" t="s">
        <v>1050</v>
      </c>
      <c r="G684" s="233"/>
      <c r="H684" s="237">
        <v>173.31999999999999</v>
      </c>
      <c r="I684" s="238"/>
      <c r="J684" s="233"/>
      <c r="K684" s="233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159</v>
      </c>
      <c r="AU684" s="243" t="s">
        <v>86</v>
      </c>
      <c r="AV684" s="13" t="s">
        <v>86</v>
      </c>
      <c r="AW684" s="13" t="s">
        <v>32</v>
      </c>
      <c r="AX684" s="13" t="s">
        <v>76</v>
      </c>
      <c r="AY684" s="243" t="s">
        <v>150</v>
      </c>
    </row>
    <row r="685" s="13" customFormat="1">
      <c r="A685" s="13"/>
      <c r="B685" s="232"/>
      <c r="C685" s="233"/>
      <c r="D685" s="234" t="s">
        <v>159</v>
      </c>
      <c r="E685" s="235" t="s">
        <v>194</v>
      </c>
      <c r="F685" s="236" t="s">
        <v>1051</v>
      </c>
      <c r="G685" s="233"/>
      <c r="H685" s="237">
        <v>30.719999999999999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159</v>
      </c>
      <c r="AU685" s="243" t="s">
        <v>86</v>
      </c>
      <c r="AV685" s="13" t="s">
        <v>86</v>
      </c>
      <c r="AW685" s="13" t="s">
        <v>32</v>
      </c>
      <c r="AX685" s="13" t="s">
        <v>76</v>
      </c>
      <c r="AY685" s="243" t="s">
        <v>150</v>
      </c>
    </row>
    <row r="686" s="13" customFormat="1">
      <c r="A686" s="13"/>
      <c r="B686" s="232"/>
      <c r="C686" s="233"/>
      <c r="D686" s="234" t="s">
        <v>159</v>
      </c>
      <c r="E686" s="235" t="s">
        <v>196</v>
      </c>
      <c r="F686" s="236" t="s">
        <v>1052</v>
      </c>
      <c r="G686" s="233"/>
      <c r="H686" s="237">
        <v>9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159</v>
      </c>
      <c r="AU686" s="243" t="s">
        <v>86</v>
      </c>
      <c r="AV686" s="13" t="s">
        <v>86</v>
      </c>
      <c r="AW686" s="13" t="s">
        <v>32</v>
      </c>
      <c r="AX686" s="13" t="s">
        <v>76</v>
      </c>
      <c r="AY686" s="243" t="s">
        <v>150</v>
      </c>
    </row>
    <row r="687" s="13" customFormat="1">
      <c r="A687" s="13"/>
      <c r="B687" s="232"/>
      <c r="C687" s="233"/>
      <c r="D687" s="234" t="s">
        <v>159</v>
      </c>
      <c r="E687" s="235" t="s">
        <v>197</v>
      </c>
      <c r="F687" s="236" t="s">
        <v>1053</v>
      </c>
      <c r="G687" s="233"/>
      <c r="H687" s="237">
        <v>24.989999999999998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159</v>
      </c>
      <c r="AU687" s="243" t="s">
        <v>86</v>
      </c>
      <c r="AV687" s="13" t="s">
        <v>86</v>
      </c>
      <c r="AW687" s="13" t="s">
        <v>32</v>
      </c>
      <c r="AX687" s="13" t="s">
        <v>76</v>
      </c>
      <c r="AY687" s="243" t="s">
        <v>150</v>
      </c>
    </row>
    <row r="688" s="14" customFormat="1">
      <c r="A688" s="14"/>
      <c r="B688" s="250"/>
      <c r="C688" s="251"/>
      <c r="D688" s="234" t="s">
        <v>159</v>
      </c>
      <c r="E688" s="252" t="s">
        <v>1</v>
      </c>
      <c r="F688" s="253" t="s">
        <v>254</v>
      </c>
      <c r="G688" s="251"/>
      <c r="H688" s="254">
        <v>238.03</v>
      </c>
      <c r="I688" s="255"/>
      <c r="J688" s="251"/>
      <c r="K688" s="251"/>
      <c r="L688" s="256"/>
      <c r="M688" s="257"/>
      <c r="N688" s="258"/>
      <c r="O688" s="258"/>
      <c r="P688" s="258"/>
      <c r="Q688" s="258"/>
      <c r="R688" s="258"/>
      <c r="S688" s="258"/>
      <c r="T688" s="25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0" t="s">
        <v>159</v>
      </c>
      <c r="AU688" s="260" t="s">
        <v>86</v>
      </c>
      <c r="AV688" s="14" t="s">
        <v>157</v>
      </c>
      <c r="AW688" s="14" t="s">
        <v>32</v>
      </c>
      <c r="AX688" s="14" t="s">
        <v>84</v>
      </c>
      <c r="AY688" s="260" t="s">
        <v>150</v>
      </c>
    </row>
    <row r="689" s="2" customFormat="1" ht="24.15" customHeight="1">
      <c r="A689" s="39"/>
      <c r="B689" s="40"/>
      <c r="C689" s="271" t="s">
        <v>1054</v>
      </c>
      <c r="D689" s="271" t="s">
        <v>335</v>
      </c>
      <c r="E689" s="272" t="s">
        <v>1055</v>
      </c>
      <c r="F689" s="273" t="s">
        <v>1056</v>
      </c>
      <c r="G689" s="274" t="s">
        <v>243</v>
      </c>
      <c r="H689" s="275">
        <v>277.42399999999998</v>
      </c>
      <c r="I689" s="276"/>
      <c r="J689" s="277">
        <f>ROUND(I689*H689,2)</f>
        <v>0</v>
      </c>
      <c r="K689" s="273" t="s">
        <v>1</v>
      </c>
      <c r="L689" s="278"/>
      <c r="M689" s="279" t="s">
        <v>1</v>
      </c>
      <c r="N689" s="280" t="s">
        <v>41</v>
      </c>
      <c r="O689" s="92"/>
      <c r="P689" s="228">
        <f>O689*H689</f>
        <v>0</v>
      </c>
      <c r="Q689" s="228">
        <v>0.00013999999999999999</v>
      </c>
      <c r="R689" s="228">
        <f>Q689*H689</f>
        <v>0.038839359999999996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489</v>
      </c>
      <c r="AT689" s="230" t="s">
        <v>335</v>
      </c>
      <c r="AU689" s="230" t="s">
        <v>86</v>
      </c>
      <c r="AY689" s="18" t="s">
        <v>150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84</v>
      </c>
      <c r="BK689" s="231">
        <f>ROUND(I689*H689,2)</f>
        <v>0</v>
      </c>
      <c r="BL689" s="18" t="s">
        <v>346</v>
      </c>
      <c r="BM689" s="230" t="s">
        <v>1057</v>
      </c>
    </row>
    <row r="690" s="13" customFormat="1">
      <c r="A690" s="13"/>
      <c r="B690" s="232"/>
      <c r="C690" s="233"/>
      <c r="D690" s="234" t="s">
        <v>159</v>
      </c>
      <c r="E690" s="235" t="s">
        <v>1</v>
      </c>
      <c r="F690" s="236" t="s">
        <v>1058</v>
      </c>
      <c r="G690" s="233"/>
      <c r="H690" s="237">
        <v>277.42399999999998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159</v>
      </c>
      <c r="AU690" s="243" t="s">
        <v>86</v>
      </c>
      <c r="AV690" s="13" t="s">
        <v>86</v>
      </c>
      <c r="AW690" s="13" t="s">
        <v>32</v>
      </c>
      <c r="AX690" s="13" t="s">
        <v>84</v>
      </c>
      <c r="AY690" s="243" t="s">
        <v>150</v>
      </c>
    </row>
    <row r="691" s="2" customFormat="1" ht="24.15" customHeight="1">
      <c r="A691" s="39"/>
      <c r="B691" s="40"/>
      <c r="C691" s="219" t="s">
        <v>1059</v>
      </c>
      <c r="D691" s="219" t="s">
        <v>153</v>
      </c>
      <c r="E691" s="220" t="s">
        <v>1060</v>
      </c>
      <c r="F691" s="221" t="s">
        <v>1061</v>
      </c>
      <c r="G691" s="222" t="s">
        <v>982</v>
      </c>
      <c r="H691" s="292"/>
      <c r="I691" s="224"/>
      <c r="J691" s="225">
        <f>ROUND(I691*H691,2)</f>
        <v>0</v>
      </c>
      <c r="K691" s="221" t="s">
        <v>1</v>
      </c>
      <c r="L691" s="45"/>
      <c r="M691" s="226" t="s">
        <v>1</v>
      </c>
      <c r="N691" s="227" t="s">
        <v>41</v>
      </c>
      <c r="O691" s="92"/>
      <c r="P691" s="228">
        <f>O691*H691</f>
        <v>0</v>
      </c>
      <c r="Q691" s="228">
        <v>0</v>
      </c>
      <c r="R691" s="228">
        <f>Q691*H691</f>
        <v>0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346</v>
      </c>
      <c r="AT691" s="230" t="s">
        <v>153</v>
      </c>
      <c r="AU691" s="230" t="s">
        <v>86</v>
      </c>
      <c r="AY691" s="18" t="s">
        <v>150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84</v>
      </c>
      <c r="BK691" s="231">
        <f>ROUND(I691*H691,2)</f>
        <v>0</v>
      </c>
      <c r="BL691" s="18" t="s">
        <v>346</v>
      </c>
      <c r="BM691" s="230" t="s">
        <v>1062</v>
      </c>
    </row>
    <row r="692" s="12" customFormat="1" ht="22.8" customHeight="1">
      <c r="A692" s="12"/>
      <c r="B692" s="203"/>
      <c r="C692" s="204"/>
      <c r="D692" s="205" t="s">
        <v>75</v>
      </c>
      <c r="E692" s="217" t="s">
        <v>1063</v>
      </c>
      <c r="F692" s="217" t="s">
        <v>1064</v>
      </c>
      <c r="G692" s="204"/>
      <c r="H692" s="204"/>
      <c r="I692" s="207"/>
      <c r="J692" s="218">
        <f>BK692</f>
        <v>0</v>
      </c>
      <c r="K692" s="204"/>
      <c r="L692" s="209"/>
      <c r="M692" s="210"/>
      <c r="N692" s="211"/>
      <c r="O692" s="211"/>
      <c r="P692" s="212">
        <f>SUM(P693:P759)</f>
        <v>0</v>
      </c>
      <c r="Q692" s="211"/>
      <c r="R692" s="212">
        <f>SUM(R693:R759)</f>
        <v>11.6935486</v>
      </c>
      <c r="S692" s="211"/>
      <c r="T692" s="213">
        <f>SUM(T693:T759)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14" t="s">
        <v>86</v>
      </c>
      <c r="AT692" s="215" t="s">
        <v>75</v>
      </c>
      <c r="AU692" s="215" t="s">
        <v>84</v>
      </c>
      <c r="AY692" s="214" t="s">
        <v>150</v>
      </c>
      <c r="BK692" s="216">
        <f>SUM(BK693:BK759)</f>
        <v>0</v>
      </c>
    </row>
    <row r="693" s="2" customFormat="1" ht="24.15" customHeight="1">
      <c r="A693" s="39"/>
      <c r="B693" s="40"/>
      <c r="C693" s="219" t="s">
        <v>1065</v>
      </c>
      <c r="D693" s="219" t="s">
        <v>153</v>
      </c>
      <c r="E693" s="220" t="s">
        <v>1066</v>
      </c>
      <c r="F693" s="221" t="s">
        <v>1067</v>
      </c>
      <c r="G693" s="222" t="s">
        <v>156</v>
      </c>
      <c r="H693" s="223">
        <v>15.935000000000001</v>
      </c>
      <c r="I693" s="224"/>
      <c r="J693" s="225">
        <f>ROUND(I693*H693,2)</f>
        <v>0</v>
      </c>
      <c r="K693" s="221" t="s">
        <v>1</v>
      </c>
      <c r="L693" s="45"/>
      <c r="M693" s="226" t="s">
        <v>1</v>
      </c>
      <c r="N693" s="227" t="s">
        <v>41</v>
      </c>
      <c r="O693" s="92"/>
      <c r="P693" s="228">
        <f>O693*H693</f>
        <v>0</v>
      </c>
      <c r="Q693" s="228">
        <v>0.00122</v>
      </c>
      <c r="R693" s="228">
        <f>Q693*H693</f>
        <v>0.019440699999999998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346</v>
      </c>
      <c r="AT693" s="230" t="s">
        <v>153</v>
      </c>
      <c r="AU693" s="230" t="s">
        <v>86</v>
      </c>
      <c r="AY693" s="18" t="s">
        <v>150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84</v>
      </c>
      <c r="BK693" s="231">
        <f>ROUND(I693*H693,2)</f>
        <v>0</v>
      </c>
      <c r="BL693" s="18" t="s">
        <v>346</v>
      </c>
      <c r="BM693" s="230" t="s">
        <v>1068</v>
      </c>
    </row>
    <row r="694" s="13" customFormat="1">
      <c r="A694" s="13"/>
      <c r="B694" s="232"/>
      <c r="C694" s="233"/>
      <c r="D694" s="234" t="s">
        <v>159</v>
      </c>
      <c r="E694" s="235" t="s">
        <v>1</v>
      </c>
      <c r="F694" s="236" t="s">
        <v>1069</v>
      </c>
      <c r="G694" s="233"/>
      <c r="H694" s="237">
        <v>4.9530000000000003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159</v>
      </c>
      <c r="AU694" s="243" t="s">
        <v>86</v>
      </c>
      <c r="AV694" s="13" t="s">
        <v>86</v>
      </c>
      <c r="AW694" s="13" t="s">
        <v>32</v>
      </c>
      <c r="AX694" s="13" t="s">
        <v>76</v>
      </c>
      <c r="AY694" s="243" t="s">
        <v>150</v>
      </c>
    </row>
    <row r="695" s="13" customFormat="1">
      <c r="A695" s="13"/>
      <c r="B695" s="232"/>
      <c r="C695" s="233"/>
      <c r="D695" s="234" t="s">
        <v>159</v>
      </c>
      <c r="E695" s="235" t="s">
        <v>1</v>
      </c>
      <c r="F695" s="236" t="s">
        <v>1070</v>
      </c>
      <c r="G695" s="233"/>
      <c r="H695" s="237">
        <v>10.981999999999999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159</v>
      </c>
      <c r="AU695" s="243" t="s">
        <v>86</v>
      </c>
      <c r="AV695" s="13" t="s">
        <v>86</v>
      </c>
      <c r="AW695" s="13" t="s">
        <v>32</v>
      </c>
      <c r="AX695" s="13" t="s">
        <v>76</v>
      </c>
      <c r="AY695" s="243" t="s">
        <v>150</v>
      </c>
    </row>
    <row r="696" s="14" customFormat="1">
      <c r="A696" s="14"/>
      <c r="B696" s="250"/>
      <c r="C696" s="251"/>
      <c r="D696" s="234" t="s">
        <v>159</v>
      </c>
      <c r="E696" s="252" t="s">
        <v>1</v>
      </c>
      <c r="F696" s="253" t="s">
        <v>254</v>
      </c>
      <c r="G696" s="251"/>
      <c r="H696" s="254">
        <v>15.934999999999999</v>
      </c>
      <c r="I696" s="255"/>
      <c r="J696" s="251"/>
      <c r="K696" s="251"/>
      <c r="L696" s="256"/>
      <c r="M696" s="257"/>
      <c r="N696" s="258"/>
      <c r="O696" s="258"/>
      <c r="P696" s="258"/>
      <c r="Q696" s="258"/>
      <c r="R696" s="258"/>
      <c r="S696" s="258"/>
      <c r="T696" s="25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0" t="s">
        <v>159</v>
      </c>
      <c r="AU696" s="260" t="s">
        <v>86</v>
      </c>
      <c r="AV696" s="14" t="s">
        <v>157</v>
      </c>
      <c r="AW696" s="14" t="s">
        <v>32</v>
      </c>
      <c r="AX696" s="14" t="s">
        <v>84</v>
      </c>
      <c r="AY696" s="260" t="s">
        <v>150</v>
      </c>
    </row>
    <row r="697" s="2" customFormat="1" ht="33" customHeight="1">
      <c r="A697" s="39"/>
      <c r="B697" s="40"/>
      <c r="C697" s="219" t="s">
        <v>1071</v>
      </c>
      <c r="D697" s="219" t="s">
        <v>153</v>
      </c>
      <c r="E697" s="220" t="s">
        <v>1072</v>
      </c>
      <c r="F697" s="221" t="s">
        <v>1073</v>
      </c>
      <c r="G697" s="222" t="s">
        <v>349</v>
      </c>
      <c r="H697" s="223">
        <v>124.08</v>
      </c>
      <c r="I697" s="224"/>
      <c r="J697" s="225">
        <f>ROUND(I697*H697,2)</f>
        <v>0</v>
      </c>
      <c r="K697" s="221" t="s">
        <v>1</v>
      </c>
      <c r="L697" s="45"/>
      <c r="M697" s="226" t="s">
        <v>1</v>
      </c>
      <c r="N697" s="227" t="s">
        <v>41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346</v>
      </c>
      <c r="AT697" s="230" t="s">
        <v>153</v>
      </c>
      <c r="AU697" s="230" t="s">
        <v>86</v>
      </c>
      <c r="AY697" s="18" t="s">
        <v>150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84</v>
      </c>
      <c r="BK697" s="231">
        <f>ROUND(I697*H697,2)</f>
        <v>0</v>
      </c>
      <c r="BL697" s="18" t="s">
        <v>346</v>
      </c>
      <c r="BM697" s="230" t="s">
        <v>1074</v>
      </c>
    </row>
    <row r="698" s="15" customFormat="1">
      <c r="A698" s="15"/>
      <c r="B698" s="261"/>
      <c r="C698" s="262"/>
      <c r="D698" s="234" t="s">
        <v>159</v>
      </c>
      <c r="E698" s="263" t="s">
        <v>1</v>
      </c>
      <c r="F698" s="264" t="s">
        <v>1075</v>
      </c>
      <c r="G698" s="262"/>
      <c r="H698" s="263" t="s">
        <v>1</v>
      </c>
      <c r="I698" s="265"/>
      <c r="J698" s="262"/>
      <c r="K698" s="262"/>
      <c r="L698" s="266"/>
      <c r="M698" s="267"/>
      <c r="N698" s="268"/>
      <c r="O698" s="268"/>
      <c r="P698" s="268"/>
      <c r="Q698" s="268"/>
      <c r="R698" s="268"/>
      <c r="S698" s="268"/>
      <c r="T698" s="269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70" t="s">
        <v>159</v>
      </c>
      <c r="AU698" s="270" t="s">
        <v>86</v>
      </c>
      <c r="AV698" s="15" t="s">
        <v>84</v>
      </c>
      <c r="AW698" s="15" t="s">
        <v>32</v>
      </c>
      <c r="AX698" s="15" t="s">
        <v>76</v>
      </c>
      <c r="AY698" s="270" t="s">
        <v>150</v>
      </c>
    </row>
    <row r="699" s="13" customFormat="1">
      <c r="A699" s="13"/>
      <c r="B699" s="232"/>
      <c r="C699" s="233"/>
      <c r="D699" s="234" t="s">
        <v>159</v>
      </c>
      <c r="E699" s="235" t="s">
        <v>1</v>
      </c>
      <c r="F699" s="236" t="s">
        <v>1076</v>
      </c>
      <c r="G699" s="233"/>
      <c r="H699" s="237">
        <v>118.88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159</v>
      </c>
      <c r="AU699" s="243" t="s">
        <v>86</v>
      </c>
      <c r="AV699" s="13" t="s">
        <v>86</v>
      </c>
      <c r="AW699" s="13" t="s">
        <v>32</v>
      </c>
      <c r="AX699" s="13" t="s">
        <v>76</v>
      </c>
      <c r="AY699" s="243" t="s">
        <v>150</v>
      </c>
    </row>
    <row r="700" s="15" customFormat="1">
      <c r="A700" s="15"/>
      <c r="B700" s="261"/>
      <c r="C700" s="262"/>
      <c r="D700" s="234" t="s">
        <v>159</v>
      </c>
      <c r="E700" s="263" t="s">
        <v>1</v>
      </c>
      <c r="F700" s="264" t="s">
        <v>1077</v>
      </c>
      <c r="G700" s="262"/>
      <c r="H700" s="263" t="s">
        <v>1</v>
      </c>
      <c r="I700" s="265"/>
      <c r="J700" s="262"/>
      <c r="K700" s="262"/>
      <c r="L700" s="266"/>
      <c r="M700" s="267"/>
      <c r="N700" s="268"/>
      <c r="O700" s="268"/>
      <c r="P700" s="268"/>
      <c r="Q700" s="268"/>
      <c r="R700" s="268"/>
      <c r="S700" s="268"/>
      <c r="T700" s="269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0" t="s">
        <v>159</v>
      </c>
      <c r="AU700" s="270" t="s">
        <v>86</v>
      </c>
      <c r="AV700" s="15" t="s">
        <v>84</v>
      </c>
      <c r="AW700" s="15" t="s">
        <v>32</v>
      </c>
      <c r="AX700" s="15" t="s">
        <v>76</v>
      </c>
      <c r="AY700" s="270" t="s">
        <v>150</v>
      </c>
    </row>
    <row r="701" s="13" customFormat="1">
      <c r="A701" s="13"/>
      <c r="B701" s="232"/>
      <c r="C701" s="233"/>
      <c r="D701" s="234" t="s">
        <v>159</v>
      </c>
      <c r="E701" s="235" t="s">
        <v>1</v>
      </c>
      <c r="F701" s="236" t="s">
        <v>1078</v>
      </c>
      <c r="G701" s="233"/>
      <c r="H701" s="237">
        <v>3.2000000000000002</v>
      </c>
      <c r="I701" s="238"/>
      <c r="J701" s="233"/>
      <c r="K701" s="233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159</v>
      </c>
      <c r="AU701" s="243" t="s">
        <v>86</v>
      </c>
      <c r="AV701" s="13" t="s">
        <v>86</v>
      </c>
      <c r="AW701" s="13" t="s">
        <v>32</v>
      </c>
      <c r="AX701" s="13" t="s">
        <v>76</v>
      </c>
      <c r="AY701" s="243" t="s">
        <v>150</v>
      </c>
    </row>
    <row r="702" s="15" customFormat="1">
      <c r="A702" s="15"/>
      <c r="B702" s="261"/>
      <c r="C702" s="262"/>
      <c r="D702" s="234" t="s">
        <v>159</v>
      </c>
      <c r="E702" s="263" t="s">
        <v>1</v>
      </c>
      <c r="F702" s="264" t="s">
        <v>1079</v>
      </c>
      <c r="G702" s="262"/>
      <c r="H702" s="263" t="s">
        <v>1</v>
      </c>
      <c r="I702" s="265"/>
      <c r="J702" s="262"/>
      <c r="K702" s="262"/>
      <c r="L702" s="266"/>
      <c r="M702" s="267"/>
      <c r="N702" s="268"/>
      <c r="O702" s="268"/>
      <c r="P702" s="268"/>
      <c r="Q702" s="268"/>
      <c r="R702" s="268"/>
      <c r="S702" s="268"/>
      <c r="T702" s="269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70" t="s">
        <v>159</v>
      </c>
      <c r="AU702" s="270" t="s">
        <v>86</v>
      </c>
      <c r="AV702" s="15" t="s">
        <v>84</v>
      </c>
      <c r="AW702" s="15" t="s">
        <v>32</v>
      </c>
      <c r="AX702" s="15" t="s">
        <v>76</v>
      </c>
      <c r="AY702" s="270" t="s">
        <v>150</v>
      </c>
    </row>
    <row r="703" s="13" customFormat="1">
      <c r="A703" s="13"/>
      <c r="B703" s="232"/>
      <c r="C703" s="233"/>
      <c r="D703" s="234" t="s">
        <v>159</v>
      </c>
      <c r="E703" s="235" t="s">
        <v>1</v>
      </c>
      <c r="F703" s="236" t="s">
        <v>86</v>
      </c>
      <c r="G703" s="233"/>
      <c r="H703" s="237">
        <v>2</v>
      </c>
      <c r="I703" s="238"/>
      <c r="J703" s="233"/>
      <c r="K703" s="233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159</v>
      </c>
      <c r="AU703" s="243" t="s">
        <v>86</v>
      </c>
      <c r="AV703" s="13" t="s">
        <v>86</v>
      </c>
      <c r="AW703" s="13" t="s">
        <v>32</v>
      </c>
      <c r="AX703" s="13" t="s">
        <v>76</v>
      </c>
      <c r="AY703" s="243" t="s">
        <v>150</v>
      </c>
    </row>
    <row r="704" s="14" customFormat="1">
      <c r="A704" s="14"/>
      <c r="B704" s="250"/>
      <c r="C704" s="251"/>
      <c r="D704" s="234" t="s">
        <v>159</v>
      </c>
      <c r="E704" s="252" t="s">
        <v>1</v>
      </c>
      <c r="F704" s="253" t="s">
        <v>254</v>
      </c>
      <c r="G704" s="251"/>
      <c r="H704" s="254">
        <v>124.08</v>
      </c>
      <c r="I704" s="255"/>
      <c r="J704" s="251"/>
      <c r="K704" s="251"/>
      <c r="L704" s="256"/>
      <c r="M704" s="257"/>
      <c r="N704" s="258"/>
      <c r="O704" s="258"/>
      <c r="P704" s="258"/>
      <c r="Q704" s="258"/>
      <c r="R704" s="258"/>
      <c r="S704" s="258"/>
      <c r="T704" s="25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0" t="s">
        <v>159</v>
      </c>
      <c r="AU704" s="260" t="s">
        <v>86</v>
      </c>
      <c r="AV704" s="14" t="s">
        <v>157</v>
      </c>
      <c r="AW704" s="14" t="s">
        <v>32</v>
      </c>
      <c r="AX704" s="14" t="s">
        <v>84</v>
      </c>
      <c r="AY704" s="260" t="s">
        <v>150</v>
      </c>
    </row>
    <row r="705" s="2" customFormat="1" ht="21.75" customHeight="1">
      <c r="A705" s="39"/>
      <c r="B705" s="40"/>
      <c r="C705" s="271" t="s">
        <v>1080</v>
      </c>
      <c r="D705" s="271" t="s">
        <v>335</v>
      </c>
      <c r="E705" s="272" t="s">
        <v>1081</v>
      </c>
      <c r="F705" s="273" t="s">
        <v>1082</v>
      </c>
      <c r="G705" s="274" t="s">
        <v>156</v>
      </c>
      <c r="H705" s="275">
        <v>1.532</v>
      </c>
      <c r="I705" s="276"/>
      <c r="J705" s="277">
        <f>ROUND(I705*H705,2)</f>
        <v>0</v>
      </c>
      <c r="K705" s="273" t="s">
        <v>1</v>
      </c>
      <c r="L705" s="278"/>
      <c r="M705" s="279" t="s">
        <v>1</v>
      </c>
      <c r="N705" s="280" t="s">
        <v>41</v>
      </c>
      <c r="O705" s="92"/>
      <c r="P705" s="228">
        <f>O705*H705</f>
        <v>0</v>
      </c>
      <c r="Q705" s="228">
        <v>0.55000000000000004</v>
      </c>
      <c r="R705" s="228">
        <f>Q705*H705</f>
        <v>0.84260000000000013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489</v>
      </c>
      <c r="AT705" s="230" t="s">
        <v>335</v>
      </c>
      <c r="AU705" s="230" t="s">
        <v>86</v>
      </c>
      <c r="AY705" s="18" t="s">
        <v>150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84</v>
      </c>
      <c r="BK705" s="231">
        <f>ROUND(I705*H705,2)</f>
        <v>0</v>
      </c>
      <c r="BL705" s="18" t="s">
        <v>346</v>
      </c>
      <c r="BM705" s="230" t="s">
        <v>1083</v>
      </c>
    </row>
    <row r="706" s="15" customFormat="1">
      <c r="A706" s="15"/>
      <c r="B706" s="261"/>
      <c r="C706" s="262"/>
      <c r="D706" s="234" t="s">
        <v>159</v>
      </c>
      <c r="E706" s="263" t="s">
        <v>1</v>
      </c>
      <c r="F706" s="264" t="s">
        <v>1075</v>
      </c>
      <c r="G706" s="262"/>
      <c r="H706" s="263" t="s">
        <v>1</v>
      </c>
      <c r="I706" s="265"/>
      <c r="J706" s="262"/>
      <c r="K706" s="262"/>
      <c r="L706" s="266"/>
      <c r="M706" s="267"/>
      <c r="N706" s="268"/>
      <c r="O706" s="268"/>
      <c r="P706" s="268"/>
      <c r="Q706" s="268"/>
      <c r="R706" s="268"/>
      <c r="S706" s="268"/>
      <c r="T706" s="269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70" t="s">
        <v>159</v>
      </c>
      <c r="AU706" s="270" t="s">
        <v>86</v>
      </c>
      <c r="AV706" s="15" t="s">
        <v>84</v>
      </c>
      <c r="AW706" s="15" t="s">
        <v>32</v>
      </c>
      <c r="AX706" s="15" t="s">
        <v>76</v>
      </c>
      <c r="AY706" s="270" t="s">
        <v>150</v>
      </c>
    </row>
    <row r="707" s="13" customFormat="1">
      <c r="A707" s="13"/>
      <c r="B707" s="232"/>
      <c r="C707" s="233"/>
      <c r="D707" s="234" t="s">
        <v>159</v>
      </c>
      <c r="E707" s="235" t="s">
        <v>1</v>
      </c>
      <c r="F707" s="236" t="s">
        <v>1084</v>
      </c>
      <c r="G707" s="233"/>
      <c r="H707" s="237">
        <v>1.4650000000000001</v>
      </c>
      <c r="I707" s="238"/>
      <c r="J707" s="233"/>
      <c r="K707" s="233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159</v>
      </c>
      <c r="AU707" s="243" t="s">
        <v>86</v>
      </c>
      <c r="AV707" s="13" t="s">
        <v>86</v>
      </c>
      <c r="AW707" s="13" t="s">
        <v>32</v>
      </c>
      <c r="AX707" s="13" t="s">
        <v>76</v>
      </c>
      <c r="AY707" s="243" t="s">
        <v>150</v>
      </c>
    </row>
    <row r="708" s="15" customFormat="1">
      <c r="A708" s="15"/>
      <c r="B708" s="261"/>
      <c r="C708" s="262"/>
      <c r="D708" s="234" t="s">
        <v>159</v>
      </c>
      <c r="E708" s="263" t="s">
        <v>1</v>
      </c>
      <c r="F708" s="264" t="s">
        <v>1077</v>
      </c>
      <c r="G708" s="262"/>
      <c r="H708" s="263" t="s">
        <v>1</v>
      </c>
      <c r="I708" s="265"/>
      <c r="J708" s="262"/>
      <c r="K708" s="262"/>
      <c r="L708" s="266"/>
      <c r="M708" s="267"/>
      <c r="N708" s="268"/>
      <c r="O708" s="268"/>
      <c r="P708" s="268"/>
      <c r="Q708" s="268"/>
      <c r="R708" s="268"/>
      <c r="S708" s="268"/>
      <c r="T708" s="269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0" t="s">
        <v>159</v>
      </c>
      <c r="AU708" s="270" t="s">
        <v>86</v>
      </c>
      <c r="AV708" s="15" t="s">
        <v>84</v>
      </c>
      <c r="AW708" s="15" t="s">
        <v>32</v>
      </c>
      <c r="AX708" s="15" t="s">
        <v>76</v>
      </c>
      <c r="AY708" s="270" t="s">
        <v>150</v>
      </c>
    </row>
    <row r="709" s="13" customFormat="1">
      <c r="A709" s="13"/>
      <c r="B709" s="232"/>
      <c r="C709" s="233"/>
      <c r="D709" s="234" t="s">
        <v>159</v>
      </c>
      <c r="E709" s="235" t="s">
        <v>1</v>
      </c>
      <c r="F709" s="236" t="s">
        <v>1085</v>
      </c>
      <c r="G709" s="233"/>
      <c r="H709" s="237">
        <v>0.035000000000000003</v>
      </c>
      <c r="I709" s="238"/>
      <c r="J709" s="233"/>
      <c r="K709" s="233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159</v>
      </c>
      <c r="AU709" s="243" t="s">
        <v>86</v>
      </c>
      <c r="AV709" s="13" t="s">
        <v>86</v>
      </c>
      <c r="AW709" s="13" t="s">
        <v>32</v>
      </c>
      <c r="AX709" s="13" t="s">
        <v>76</v>
      </c>
      <c r="AY709" s="243" t="s">
        <v>150</v>
      </c>
    </row>
    <row r="710" s="15" customFormat="1">
      <c r="A710" s="15"/>
      <c r="B710" s="261"/>
      <c r="C710" s="262"/>
      <c r="D710" s="234" t="s">
        <v>159</v>
      </c>
      <c r="E710" s="263" t="s">
        <v>1</v>
      </c>
      <c r="F710" s="264" t="s">
        <v>1079</v>
      </c>
      <c r="G710" s="262"/>
      <c r="H710" s="263" t="s">
        <v>1</v>
      </c>
      <c r="I710" s="265"/>
      <c r="J710" s="262"/>
      <c r="K710" s="262"/>
      <c r="L710" s="266"/>
      <c r="M710" s="267"/>
      <c r="N710" s="268"/>
      <c r="O710" s="268"/>
      <c r="P710" s="268"/>
      <c r="Q710" s="268"/>
      <c r="R710" s="268"/>
      <c r="S710" s="268"/>
      <c r="T710" s="269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70" t="s">
        <v>159</v>
      </c>
      <c r="AU710" s="270" t="s">
        <v>86</v>
      </c>
      <c r="AV710" s="15" t="s">
        <v>84</v>
      </c>
      <c r="AW710" s="15" t="s">
        <v>32</v>
      </c>
      <c r="AX710" s="15" t="s">
        <v>76</v>
      </c>
      <c r="AY710" s="270" t="s">
        <v>150</v>
      </c>
    </row>
    <row r="711" s="13" customFormat="1">
      <c r="A711" s="13"/>
      <c r="B711" s="232"/>
      <c r="C711" s="233"/>
      <c r="D711" s="234" t="s">
        <v>159</v>
      </c>
      <c r="E711" s="235" t="s">
        <v>1</v>
      </c>
      <c r="F711" s="236" t="s">
        <v>1086</v>
      </c>
      <c r="G711" s="233"/>
      <c r="H711" s="237">
        <v>0.032000000000000001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159</v>
      </c>
      <c r="AU711" s="243" t="s">
        <v>86</v>
      </c>
      <c r="AV711" s="13" t="s">
        <v>86</v>
      </c>
      <c r="AW711" s="13" t="s">
        <v>32</v>
      </c>
      <c r="AX711" s="13" t="s">
        <v>76</v>
      </c>
      <c r="AY711" s="243" t="s">
        <v>150</v>
      </c>
    </row>
    <row r="712" s="14" customFormat="1">
      <c r="A712" s="14"/>
      <c r="B712" s="250"/>
      <c r="C712" s="251"/>
      <c r="D712" s="234" t="s">
        <v>159</v>
      </c>
      <c r="E712" s="252" t="s">
        <v>1</v>
      </c>
      <c r="F712" s="253" t="s">
        <v>254</v>
      </c>
      <c r="G712" s="251"/>
      <c r="H712" s="254">
        <v>1.532</v>
      </c>
      <c r="I712" s="255"/>
      <c r="J712" s="251"/>
      <c r="K712" s="251"/>
      <c r="L712" s="256"/>
      <c r="M712" s="257"/>
      <c r="N712" s="258"/>
      <c r="O712" s="258"/>
      <c r="P712" s="258"/>
      <c r="Q712" s="258"/>
      <c r="R712" s="258"/>
      <c r="S712" s="258"/>
      <c r="T712" s="25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0" t="s">
        <v>159</v>
      </c>
      <c r="AU712" s="260" t="s">
        <v>86</v>
      </c>
      <c r="AV712" s="14" t="s">
        <v>157</v>
      </c>
      <c r="AW712" s="14" t="s">
        <v>32</v>
      </c>
      <c r="AX712" s="14" t="s">
        <v>84</v>
      </c>
      <c r="AY712" s="260" t="s">
        <v>150</v>
      </c>
    </row>
    <row r="713" s="2" customFormat="1" ht="33" customHeight="1">
      <c r="A713" s="39"/>
      <c r="B713" s="40"/>
      <c r="C713" s="219" t="s">
        <v>1087</v>
      </c>
      <c r="D713" s="219" t="s">
        <v>153</v>
      </c>
      <c r="E713" s="220" t="s">
        <v>1088</v>
      </c>
      <c r="F713" s="221" t="s">
        <v>1089</v>
      </c>
      <c r="G713" s="222" t="s">
        <v>349</v>
      </c>
      <c r="H713" s="223">
        <v>66.650000000000006</v>
      </c>
      <c r="I713" s="224"/>
      <c r="J713" s="225">
        <f>ROUND(I713*H713,2)</f>
        <v>0</v>
      </c>
      <c r="K713" s="221" t="s">
        <v>1</v>
      </c>
      <c r="L713" s="45"/>
      <c r="M713" s="226" t="s">
        <v>1</v>
      </c>
      <c r="N713" s="227" t="s">
        <v>41</v>
      </c>
      <c r="O713" s="92"/>
      <c r="P713" s="228">
        <f>O713*H713</f>
        <v>0</v>
      </c>
      <c r="Q713" s="228">
        <v>0</v>
      </c>
      <c r="R713" s="228">
        <f>Q713*H713</f>
        <v>0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346</v>
      </c>
      <c r="AT713" s="230" t="s">
        <v>153</v>
      </c>
      <c r="AU713" s="230" t="s">
        <v>86</v>
      </c>
      <c r="AY713" s="18" t="s">
        <v>150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84</v>
      </c>
      <c r="BK713" s="231">
        <f>ROUND(I713*H713,2)</f>
        <v>0</v>
      </c>
      <c r="BL713" s="18" t="s">
        <v>346</v>
      </c>
      <c r="BM713" s="230" t="s">
        <v>1090</v>
      </c>
    </row>
    <row r="714" s="15" customFormat="1">
      <c r="A714" s="15"/>
      <c r="B714" s="261"/>
      <c r="C714" s="262"/>
      <c r="D714" s="234" t="s">
        <v>159</v>
      </c>
      <c r="E714" s="263" t="s">
        <v>1</v>
      </c>
      <c r="F714" s="264" t="s">
        <v>1091</v>
      </c>
      <c r="G714" s="262"/>
      <c r="H714" s="263" t="s">
        <v>1</v>
      </c>
      <c r="I714" s="265"/>
      <c r="J714" s="262"/>
      <c r="K714" s="262"/>
      <c r="L714" s="266"/>
      <c r="M714" s="267"/>
      <c r="N714" s="268"/>
      <c r="O714" s="268"/>
      <c r="P714" s="268"/>
      <c r="Q714" s="268"/>
      <c r="R714" s="268"/>
      <c r="S714" s="268"/>
      <c r="T714" s="269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70" t="s">
        <v>159</v>
      </c>
      <c r="AU714" s="270" t="s">
        <v>86</v>
      </c>
      <c r="AV714" s="15" t="s">
        <v>84</v>
      </c>
      <c r="AW714" s="15" t="s">
        <v>32</v>
      </c>
      <c r="AX714" s="15" t="s">
        <v>76</v>
      </c>
      <c r="AY714" s="270" t="s">
        <v>150</v>
      </c>
    </row>
    <row r="715" s="13" customFormat="1">
      <c r="A715" s="13"/>
      <c r="B715" s="232"/>
      <c r="C715" s="233"/>
      <c r="D715" s="234" t="s">
        <v>159</v>
      </c>
      <c r="E715" s="235" t="s">
        <v>1</v>
      </c>
      <c r="F715" s="236" t="s">
        <v>1092</v>
      </c>
      <c r="G715" s="233"/>
      <c r="H715" s="237">
        <v>51.549999999999997</v>
      </c>
      <c r="I715" s="238"/>
      <c r="J715" s="233"/>
      <c r="K715" s="233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159</v>
      </c>
      <c r="AU715" s="243" t="s">
        <v>86</v>
      </c>
      <c r="AV715" s="13" t="s">
        <v>86</v>
      </c>
      <c r="AW715" s="13" t="s">
        <v>32</v>
      </c>
      <c r="AX715" s="13" t="s">
        <v>76</v>
      </c>
      <c r="AY715" s="243" t="s">
        <v>150</v>
      </c>
    </row>
    <row r="716" s="13" customFormat="1">
      <c r="A716" s="13"/>
      <c r="B716" s="232"/>
      <c r="C716" s="233"/>
      <c r="D716" s="234" t="s">
        <v>159</v>
      </c>
      <c r="E716" s="235" t="s">
        <v>1</v>
      </c>
      <c r="F716" s="236" t="s">
        <v>1093</v>
      </c>
      <c r="G716" s="233"/>
      <c r="H716" s="237">
        <v>5.2999999999999998</v>
      </c>
      <c r="I716" s="238"/>
      <c r="J716" s="233"/>
      <c r="K716" s="233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159</v>
      </c>
      <c r="AU716" s="243" t="s">
        <v>86</v>
      </c>
      <c r="AV716" s="13" t="s">
        <v>86</v>
      </c>
      <c r="AW716" s="13" t="s">
        <v>32</v>
      </c>
      <c r="AX716" s="13" t="s">
        <v>76</v>
      </c>
      <c r="AY716" s="243" t="s">
        <v>150</v>
      </c>
    </row>
    <row r="717" s="15" customFormat="1">
      <c r="A717" s="15"/>
      <c r="B717" s="261"/>
      <c r="C717" s="262"/>
      <c r="D717" s="234" t="s">
        <v>159</v>
      </c>
      <c r="E717" s="263" t="s">
        <v>1</v>
      </c>
      <c r="F717" s="264" t="s">
        <v>1094</v>
      </c>
      <c r="G717" s="262"/>
      <c r="H717" s="263" t="s">
        <v>1</v>
      </c>
      <c r="I717" s="265"/>
      <c r="J717" s="262"/>
      <c r="K717" s="262"/>
      <c r="L717" s="266"/>
      <c r="M717" s="267"/>
      <c r="N717" s="268"/>
      <c r="O717" s="268"/>
      <c r="P717" s="268"/>
      <c r="Q717" s="268"/>
      <c r="R717" s="268"/>
      <c r="S717" s="268"/>
      <c r="T717" s="269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70" t="s">
        <v>159</v>
      </c>
      <c r="AU717" s="270" t="s">
        <v>86</v>
      </c>
      <c r="AV717" s="15" t="s">
        <v>84</v>
      </c>
      <c r="AW717" s="15" t="s">
        <v>32</v>
      </c>
      <c r="AX717" s="15" t="s">
        <v>76</v>
      </c>
      <c r="AY717" s="270" t="s">
        <v>150</v>
      </c>
    </row>
    <row r="718" s="13" customFormat="1">
      <c r="A718" s="13"/>
      <c r="B718" s="232"/>
      <c r="C718" s="233"/>
      <c r="D718" s="234" t="s">
        <v>159</v>
      </c>
      <c r="E718" s="235" t="s">
        <v>1</v>
      </c>
      <c r="F718" s="236" t="s">
        <v>1095</v>
      </c>
      <c r="G718" s="233"/>
      <c r="H718" s="237">
        <v>4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159</v>
      </c>
      <c r="AU718" s="243" t="s">
        <v>86</v>
      </c>
      <c r="AV718" s="13" t="s">
        <v>86</v>
      </c>
      <c r="AW718" s="13" t="s">
        <v>32</v>
      </c>
      <c r="AX718" s="13" t="s">
        <v>76</v>
      </c>
      <c r="AY718" s="243" t="s">
        <v>150</v>
      </c>
    </row>
    <row r="719" s="15" customFormat="1">
      <c r="A719" s="15"/>
      <c r="B719" s="261"/>
      <c r="C719" s="262"/>
      <c r="D719" s="234" t="s">
        <v>159</v>
      </c>
      <c r="E719" s="263" t="s">
        <v>1</v>
      </c>
      <c r="F719" s="264" t="s">
        <v>1096</v>
      </c>
      <c r="G719" s="262"/>
      <c r="H719" s="263" t="s">
        <v>1</v>
      </c>
      <c r="I719" s="265"/>
      <c r="J719" s="262"/>
      <c r="K719" s="262"/>
      <c r="L719" s="266"/>
      <c r="M719" s="267"/>
      <c r="N719" s="268"/>
      <c r="O719" s="268"/>
      <c r="P719" s="268"/>
      <c r="Q719" s="268"/>
      <c r="R719" s="268"/>
      <c r="S719" s="268"/>
      <c r="T719" s="269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70" t="s">
        <v>159</v>
      </c>
      <c r="AU719" s="270" t="s">
        <v>86</v>
      </c>
      <c r="AV719" s="15" t="s">
        <v>84</v>
      </c>
      <c r="AW719" s="15" t="s">
        <v>32</v>
      </c>
      <c r="AX719" s="15" t="s">
        <v>76</v>
      </c>
      <c r="AY719" s="270" t="s">
        <v>150</v>
      </c>
    </row>
    <row r="720" s="13" customFormat="1">
      <c r="A720" s="13"/>
      <c r="B720" s="232"/>
      <c r="C720" s="233"/>
      <c r="D720" s="234" t="s">
        <v>159</v>
      </c>
      <c r="E720" s="235" t="s">
        <v>1</v>
      </c>
      <c r="F720" s="236" t="s">
        <v>1097</v>
      </c>
      <c r="G720" s="233"/>
      <c r="H720" s="237">
        <v>5.7999999999999998</v>
      </c>
      <c r="I720" s="238"/>
      <c r="J720" s="233"/>
      <c r="K720" s="233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159</v>
      </c>
      <c r="AU720" s="243" t="s">
        <v>86</v>
      </c>
      <c r="AV720" s="13" t="s">
        <v>86</v>
      </c>
      <c r="AW720" s="13" t="s">
        <v>32</v>
      </c>
      <c r="AX720" s="13" t="s">
        <v>76</v>
      </c>
      <c r="AY720" s="243" t="s">
        <v>150</v>
      </c>
    </row>
    <row r="721" s="14" customFormat="1">
      <c r="A721" s="14"/>
      <c r="B721" s="250"/>
      <c r="C721" s="251"/>
      <c r="D721" s="234" t="s">
        <v>159</v>
      </c>
      <c r="E721" s="252" t="s">
        <v>1</v>
      </c>
      <c r="F721" s="253" t="s">
        <v>254</v>
      </c>
      <c r="G721" s="251"/>
      <c r="H721" s="254">
        <v>66.649999999999991</v>
      </c>
      <c r="I721" s="255"/>
      <c r="J721" s="251"/>
      <c r="K721" s="251"/>
      <c r="L721" s="256"/>
      <c r="M721" s="257"/>
      <c r="N721" s="258"/>
      <c r="O721" s="258"/>
      <c r="P721" s="258"/>
      <c r="Q721" s="258"/>
      <c r="R721" s="258"/>
      <c r="S721" s="258"/>
      <c r="T721" s="25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0" t="s">
        <v>159</v>
      </c>
      <c r="AU721" s="260" t="s">
        <v>86</v>
      </c>
      <c r="AV721" s="14" t="s">
        <v>157</v>
      </c>
      <c r="AW721" s="14" t="s">
        <v>32</v>
      </c>
      <c r="AX721" s="14" t="s">
        <v>84</v>
      </c>
      <c r="AY721" s="260" t="s">
        <v>150</v>
      </c>
    </row>
    <row r="722" s="2" customFormat="1" ht="21.75" customHeight="1">
      <c r="A722" s="39"/>
      <c r="B722" s="40"/>
      <c r="C722" s="271" t="s">
        <v>1098</v>
      </c>
      <c r="D722" s="271" t="s">
        <v>335</v>
      </c>
      <c r="E722" s="272" t="s">
        <v>1099</v>
      </c>
      <c r="F722" s="273" t="s">
        <v>1100</v>
      </c>
      <c r="G722" s="274" t="s">
        <v>156</v>
      </c>
      <c r="H722" s="275">
        <v>1.103</v>
      </c>
      <c r="I722" s="276"/>
      <c r="J722" s="277">
        <f>ROUND(I722*H722,2)</f>
        <v>0</v>
      </c>
      <c r="K722" s="273" t="s">
        <v>1</v>
      </c>
      <c r="L722" s="278"/>
      <c r="M722" s="279" t="s">
        <v>1</v>
      </c>
      <c r="N722" s="280" t="s">
        <v>41</v>
      </c>
      <c r="O722" s="92"/>
      <c r="P722" s="228">
        <f>O722*H722</f>
        <v>0</v>
      </c>
      <c r="Q722" s="228">
        <v>0.55000000000000004</v>
      </c>
      <c r="R722" s="228">
        <f>Q722*H722</f>
        <v>0.60665000000000002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489</v>
      </c>
      <c r="AT722" s="230" t="s">
        <v>335</v>
      </c>
      <c r="AU722" s="230" t="s">
        <v>86</v>
      </c>
      <c r="AY722" s="18" t="s">
        <v>150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84</v>
      </c>
      <c r="BK722" s="231">
        <f>ROUND(I722*H722,2)</f>
        <v>0</v>
      </c>
      <c r="BL722" s="18" t="s">
        <v>346</v>
      </c>
      <c r="BM722" s="230" t="s">
        <v>1101</v>
      </c>
    </row>
    <row r="723" s="15" customFormat="1">
      <c r="A723" s="15"/>
      <c r="B723" s="261"/>
      <c r="C723" s="262"/>
      <c r="D723" s="234" t="s">
        <v>159</v>
      </c>
      <c r="E723" s="263" t="s">
        <v>1</v>
      </c>
      <c r="F723" s="264" t="s">
        <v>1091</v>
      </c>
      <c r="G723" s="262"/>
      <c r="H723" s="263" t="s">
        <v>1</v>
      </c>
      <c r="I723" s="265"/>
      <c r="J723" s="262"/>
      <c r="K723" s="262"/>
      <c r="L723" s="266"/>
      <c r="M723" s="267"/>
      <c r="N723" s="268"/>
      <c r="O723" s="268"/>
      <c r="P723" s="268"/>
      <c r="Q723" s="268"/>
      <c r="R723" s="268"/>
      <c r="S723" s="268"/>
      <c r="T723" s="269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0" t="s">
        <v>159</v>
      </c>
      <c r="AU723" s="270" t="s">
        <v>86</v>
      </c>
      <c r="AV723" s="15" t="s">
        <v>84</v>
      </c>
      <c r="AW723" s="15" t="s">
        <v>32</v>
      </c>
      <c r="AX723" s="15" t="s">
        <v>76</v>
      </c>
      <c r="AY723" s="270" t="s">
        <v>150</v>
      </c>
    </row>
    <row r="724" s="13" customFormat="1">
      <c r="A724" s="13"/>
      <c r="B724" s="232"/>
      <c r="C724" s="233"/>
      <c r="D724" s="234" t="s">
        <v>159</v>
      </c>
      <c r="E724" s="235" t="s">
        <v>1</v>
      </c>
      <c r="F724" s="236" t="s">
        <v>1102</v>
      </c>
      <c r="G724" s="233"/>
      <c r="H724" s="237">
        <v>0.79400000000000004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159</v>
      </c>
      <c r="AU724" s="243" t="s">
        <v>86</v>
      </c>
      <c r="AV724" s="13" t="s">
        <v>86</v>
      </c>
      <c r="AW724" s="13" t="s">
        <v>32</v>
      </c>
      <c r="AX724" s="13" t="s">
        <v>76</v>
      </c>
      <c r="AY724" s="243" t="s">
        <v>150</v>
      </c>
    </row>
    <row r="725" s="13" customFormat="1">
      <c r="A725" s="13"/>
      <c r="B725" s="232"/>
      <c r="C725" s="233"/>
      <c r="D725" s="234" t="s">
        <v>159</v>
      </c>
      <c r="E725" s="235" t="s">
        <v>1</v>
      </c>
      <c r="F725" s="236" t="s">
        <v>1103</v>
      </c>
      <c r="G725" s="233"/>
      <c r="H725" s="237">
        <v>0.098000000000000004</v>
      </c>
      <c r="I725" s="238"/>
      <c r="J725" s="233"/>
      <c r="K725" s="233"/>
      <c r="L725" s="239"/>
      <c r="M725" s="240"/>
      <c r="N725" s="241"/>
      <c r="O725" s="241"/>
      <c r="P725" s="241"/>
      <c r="Q725" s="241"/>
      <c r="R725" s="241"/>
      <c r="S725" s="241"/>
      <c r="T725" s="24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3" t="s">
        <v>159</v>
      </c>
      <c r="AU725" s="243" t="s">
        <v>86</v>
      </c>
      <c r="AV725" s="13" t="s">
        <v>86</v>
      </c>
      <c r="AW725" s="13" t="s">
        <v>32</v>
      </c>
      <c r="AX725" s="13" t="s">
        <v>76</v>
      </c>
      <c r="AY725" s="243" t="s">
        <v>150</v>
      </c>
    </row>
    <row r="726" s="15" customFormat="1">
      <c r="A726" s="15"/>
      <c r="B726" s="261"/>
      <c r="C726" s="262"/>
      <c r="D726" s="234" t="s">
        <v>159</v>
      </c>
      <c r="E726" s="263" t="s">
        <v>1</v>
      </c>
      <c r="F726" s="264" t="s">
        <v>1094</v>
      </c>
      <c r="G726" s="262"/>
      <c r="H726" s="263" t="s">
        <v>1</v>
      </c>
      <c r="I726" s="265"/>
      <c r="J726" s="262"/>
      <c r="K726" s="262"/>
      <c r="L726" s="266"/>
      <c r="M726" s="267"/>
      <c r="N726" s="268"/>
      <c r="O726" s="268"/>
      <c r="P726" s="268"/>
      <c r="Q726" s="268"/>
      <c r="R726" s="268"/>
      <c r="S726" s="268"/>
      <c r="T726" s="269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0" t="s">
        <v>159</v>
      </c>
      <c r="AU726" s="270" t="s">
        <v>86</v>
      </c>
      <c r="AV726" s="15" t="s">
        <v>84</v>
      </c>
      <c r="AW726" s="15" t="s">
        <v>32</v>
      </c>
      <c r="AX726" s="15" t="s">
        <v>76</v>
      </c>
      <c r="AY726" s="270" t="s">
        <v>150</v>
      </c>
    </row>
    <row r="727" s="13" customFormat="1">
      <c r="A727" s="13"/>
      <c r="B727" s="232"/>
      <c r="C727" s="233"/>
      <c r="D727" s="234" t="s">
        <v>159</v>
      </c>
      <c r="E727" s="235" t="s">
        <v>1</v>
      </c>
      <c r="F727" s="236" t="s">
        <v>1104</v>
      </c>
      <c r="G727" s="233"/>
      <c r="H727" s="237">
        <v>0.085999999999999993</v>
      </c>
      <c r="I727" s="238"/>
      <c r="J727" s="233"/>
      <c r="K727" s="233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159</v>
      </c>
      <c r="AU727" s="243" t="s">
        <v>86</v>
      </c>
      <c r="AV727" s="13" t="s">
        <v>86</v>
      </c>
      <c r="AW727" s="13" t="s">
        <v>32</v>
      </c>
      <c r="AX727" s="13" t="s">
        <v>76</v>
      </c>
      <c r="AY727" s="243" t="s">
        <v>150</v>
      </c>
    </row>
    <row r="728" s="15" customFormat="1">
      <c r="A728" s="15"/>
      <c r="B728" s="261"/>
      <c r="C728" s="262"/>
      <c r="D728" s="234" t="s">
        <v>159</v>
      </c>
      <c r="E728" s="263" t="s">
        <v>1</v>
      </c>
      <c r="F728" s="264" t="s">
        <v>1096</v>
      </c>
      <c r="G728" s="262"/>
      <c r="H728" s="263" t="s">
        <v>1</v>
      </c>
      <c r="I728" s="265"/>
      <c r="J728" s="262"/>
      <c r="K728" s="262"/>
      <c r="L728" s="266"/>
      <c r="M728" s="267"/>
      <c r="N728" s="268"/>
      <c r="O728" s="268"/>
      <c r="P728" s="268"/>
      <c r="Q728" s="268"/>
      <c r="R728" s="268"/>
      <c r="S728" s="268"/>
      <c r="T728" s="269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70" t="s">
        <v>159</v>
      </c>
      <c r="AU728" s="270" t="s">
        <v>86</v>
      </c>
      <c r="AV728" s="15" t="s">
        <v>84</v>
      </c>
      <c r="AW728" s="15" t="s">
        <v>32</v>
      </c>
      <c r="AX728" s="15" t="s">
        <v>76</v>
      </c>
      <c r="AY728" s="270" t="s">
        <v>150</v>
      </c>
    </row>
    <row r="729" s="13" customFormat="1">
      <c r="A729" s="13"/>
      <c r="B729" s="232"/>
      <c r="C729" s="233"/>
      <c r="D729" s="234" t="s">
        <v>159</v>
      </c>
      <c r="E729" s="235" t="s">
        <v>1</v>
      </c>
      <c r="F729" s="236" t="s">
        <v>1105</v>
      </c>
      <c r="G729" s="233"/>
      <c r="H729" s="237">
        <v>0.125</v>
      </c>
      <c r="I729" s="238"/>
      <c r="J729" s="233"/>
      <c r="K729" s="233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159</v>
      </c>
      <c r="AU729" s="243" t="s">
        <v>86</v>
      </c>
      <c r="AV729" s="13" t="s">
        <v>86</v>
      </c>
      <c r="AW729" s="13" t="s">
        <v>32</v>
      </c>
      <c r="AX729" s="13" t="s">
        <v>76</v>
      </c>
      <c r="AY729" s="243" t="s">
        <v>150</v>
      </c>
    </row>
    <row r="730" s="14" customFormat="1">
      <c r="A730" s="14"/>
      <c r="B730" s="250"/>
      <c r="C730" s="251"/>
      <c r="D730" s="234" t="s">
        <v>159</v>
      </c>
      <c r="E730" s="252" t="s">
        <v>1</v>
      </c>
      <c r="F730" s="253" t="s">
        <v>254</v>
      </c>
      <c r="G730" s="251"/>
      <c r="H730" s="254">
        <v>1.103</v>
      </c>
      <c r="I730" s="255"/>
      <c r="J730" s="251"/>
      <c r="K730" s="251"/>
      <c r="L730" s="256"/>
      <c r="M730" s="257"/>
      <c r="N730" s="258"/>
      <c r="O730" s="258"/>
      <c r="P730" s="258"/>
      <c r="Q730" s="258"/>
      <c r="R730" s="258"/>
      <c r="S730" s="258"/>
      <c r="T730" s="25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0" t="s">
        <v>159</v>
      </c>
      <c r="AU730" s="260" t="s">
        <v>86</v>
      </c>
      <c r="AV730" s="14" t="s">
        <v>157</v>
      </c>
      <c r="AW730" s="14" t="s">
        <v>32</v>
      </c>
      <c r="AX730" s="14" t="s">
        <v>84</v>
      </c>
      <c r="AY730" s="260" t="s">
        <v>150</v>
      </c>
    </row>
    <row r="731" s="2" customFormat="1" ht="33" customHeight="1">
      <c r="A731" s="39"/>
      <c r="B731" s="40"/>
      <c r="C731" s="219" t="s">
        <v>1106</v>
      </c>
      <c r="D731" s="219" t="s">
        <v>153</v>
      </c>
      <c r="E731" s="220" t="s">
        <v>1107</v>
      </c>
      <c r="F731" s="221" t="s">
        <v>1108</v>
      </c>
      <c r="G731" s="222" t="s">
        <v>349</v>
      </c>
      <c r="H731" s="223">
        <v>56.75</v>
      </c>
      <c r="I731" s="224"/>
      <c r="J731" s="225">
        <f>ROUND(I731*H731,2)</f>
        <v>0</v>
      </c>
      <c r="K731" s="221" t="s">
        <v>1</v>
      </c>
      <c r="L731" s="45"/>
      <c r="M731" s="226" t="s">
        <v>1</v>
      </c>
      <c r="N731" s="227" t="s">
        <v>41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346</v>
      </c>
      <c r="AT731" s="230" t="s">
        <v>153</v>
      </c>
      <c r="AU731" s="230" t="s">
        <v>86</v>
      </c>
      <c r="AY731" s="18" t="s">
        <v>150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84</v>
      </c>
      <c r="BK731" s="231">
        <f>ROUND(I731*H731,2)</f>
        <v>0</v>
      </c>
      <c r="BL731" s="18" t="s">
        <v>346</v>
      </c>
      <c r="BM731" s="230" t="s">
        <v>1109</v>
      </c>
    </row>
    <row r="732" s="15" customFormat="1">
      <c r="A732" s="15"/>
      <c r="B732" s="261"/>
      <c r="C732" s="262"/>
      <c r="D732" s="234" t="s">
        <v>159</v>
      </c>
      <c r="E732" s="263" t="s">
        <v>1</v>
      </c>
      <c r="F732" s="264" t="s">
        <v>1110</v>
      </c>
      <c r="G732" s="262"/>
      <c r="H732" s="263" t="s">
        <v>1</v>
      </c>
      <c r="I732" s="265"/>
      <c r="J732" s="262"/>
      <c r="K732" s="262"/>
      <c r="L732" s="266"/>
      <c r="M732" s="267"/>
      <c r="N732" s="268"/>
      <c r="O732" s="268"/>
      <c r="P732" s="268"/>
      <c r="Q732" s="268"/>
      <c r="R732" s="268"/>
      <c r="S732" s="268"/>
      <c r="T732" s="269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0" t="s">
        <v>159</v>
      </c>
      <c r="AU732" s="270" t="s">
        <v>86</v>
      </c>
      <c r="AV732" s="15" t="s">
        <v>84</v>
      </c>
      <c r="AW732" s="15" t="s">
        <v>32</v>
      </c>
      <c r="AX732" s="15" t="s">
        <v>76</v>
      </c>
      <c r="AY732" s="270" t="s">
        <v>150</v>
      </c>
    </row>
    <row r="733" s="13" customFormat="1">
      <c r="A733" s="13"/>
      <c r="B733" s="232"/>
      <c r="C733" s="233"/>
      <c r="D733" s="234" t="s">
        <v>159</v>
      </c>
      <c r="E733" s="235" t="s">
        <v>1</v>
      </c>
      <c r="F733" s="236" t="s">
        <v>1111</v>
      </c>
      <c r="G733" s="233"/>
      <c r="H733" s="237">
        <v>11.9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159</v>
      </c>
      <c r="AU733" s="243" t="s">
        <v>86</v>
      </c>
      <c r="AV733" s="13" t="s">
        <v>86</v>
      </c>
      <c r="AW733" s="13" t="s">
        <v>32</v>
      </c>
      <c r="AX733" s="13" t="s">
        <v>76</v>
      </c>
      <c r="AY733" s="243" t="s">
        <v>150</v>
      </c>
    </row>
    <row r="734" s="15" customFormat="1">
      <c r="A734" s="15"/>
      <c r="B734" s="261"/>
      <c r="C734" s="262"/>
      <c r="D734" s="234" t="s">
        <v>159</v>
      </c>
      <c r="E734" s="263" t="s">
        <v>1</v>
      </c>
      <c r="F734" s="264" t="s">
        <v>1112</v>
      </c>
      <c r="G734" s="262"/>
      <c r="H734" s="263" t="s">
        <v>1</v>
      </c>
      <c r="I734" s="265"/>
      <c r="J734" s="262"/>
      <c r="K734" s="262"/>
      <c r="L734" s="266"/>
      <c r="M734" s="267"/>
      <c r="N734" s="268"/>
      <c r="O734" s="268"/>
      <c r="P734" s="268"/>
      <c r="Q734" s="268"/>
      <c r="R734" s="268"/>
      <c r="S734" s="268"/>
      <c r="T734" s="269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0" t="s">
        <v>159</v>
      </c>
      <c r="AU734" s="270" t="s">
        <v>86</v>
      </c>
      <c r="AV734" s="15" t="s">
        <v>84</v>
      </c>
      <c r="AW734" s="15" t="s">
        <v>32</v>
      </c>
      <c r="AX734" s="15" t="s">
        <v>76</v>
      </c>
      <c r="AY734" s="270" t="s">
        <v>150</v>
      </c>
    </row>
    <row r="735" s="13" customFormat="1">
      <c r="A735" s="13"/>
      <c r="B735" s="232"/>
      <c r="C735" s="233"/>
      <c r="D735" s="234" t="s">
        <v>159</v>
      </c>
      <c r="E735" s="235" t="s">
        <v>1</v>
      </c>
      <c r="F735" s="236" t="s">
        <v>1113</v>
      </c>
      <c r="G735" s="233"/>
      <c r="H735" s="237">
        <v>44.850000000000001</v>
      </c>
      <c r="I735" s="238"/>
      <c r="J735" s="233"/>
      <c r="K735" s="233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159</v>
      </c>
      <c r="AU735" s="243" t="s">
        <v>86</v>
      </c>
      <c r="AV735" s="13" t="s">
        <v>86</v>
      </c>
      <c r="AW735" s="13" t="s">
        <v>32</v>
      </c>
      <c r="AX735" s="13" t="s">
        <v>76</v>
      </c>
      <c r="AY735" s="243" t="s">
        <v>150</v>
      </c>
    </row>
    <row r="736" s="14" customFormat="1">
      <c r="A736" s="14"/>
      <c r="B736" s="250"/>
      <c r="C736" s="251"/>
      <c r="D736" s="234" t="s">
        <v>159</v>
      </c>
      <c r="E736" s="252" t="s">
        <v>1</v>
      </c>
      <c r="F736" s="253" t="s">
        <v>254</v>
      </c>
      <c r="G736" s="251"/>
      <c r="H736" s="254">
        <v>56.75</v>
      </c>
      <c r="I736" s="255"/>
      <c r="J736" s="251"/>
      <c r="K736" s="251"/>
      <c r="L736" s="256"/>
      <c r="M736" s="257"/>
      <c r="N736" s="258"/>
      <c r="O736" s="258"/>
      <c r="P736" s="258"/>
      <c r="Q736" s="258"/>
      <c r="R736" s="258"/>
      <c r="S736" s="258"/>
      <c r="T736" s="25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0" t="s">
        <v>159</v>
      </c>
      <c r="AU736" s="260" t="s">
        <v>86</v>
      </c>
      <c r="AV736" s="14" t="s">
        <v>157</v>
      </c>
      <c r="AW736" s="14" t="s">
        <v>32</v>
      </c>
      <c r="AX736" s="14" t="s">
        <v>84</v>
      </c>
      <c r="AY736" s="260" t="s">
        <v>150</v>
      </c>
    </row>
    <row r="737" s="2" customFormat="1" ht="21.75" customHeight="1">
      <c r="A737" s="39"/>
      <c r="B737" s="40"/>
      <c r="C737" s="271" t="s">
        <v>1114</v>
      </c>
      <c r="D737" s="271" t="s">
        <v>335</v>
      </c>
      <c r="E737" s="272" t="s">
        <v>1115</v>
      </c>
      <c r="F737" s="273" t="s">
        <v>1116</v>
      </c>
      <c r="G737" s="274" t="s">
        <v>156</v>
      </c>
      <c r="H737" s="275">
        <v>2.3180000000000001</v>
      </c>
      <c r="I737" s="276"/>
      <c r="J737" s="277">
        <f>ROUND(I737*H737,2)</f>
        <v>0</v>
      </c>
      <c r="K737" s="273" t="s">
        <v>1</v>
      </c>
      <c r="L737" s="278"/>
      <c r="M737" s="279" t="s">
        <v>1</v>
      </c>
      <c r="N737" s="280" t="s">
        <v>41</v>
      </c>
      <c r="O737" s="92"/>
      <c r="P737" s="228">
        <f>O737*H737</f>
        <v>0</v>
      </c>
      <c r="Q737" s="228">
        <v>0.55000000000000004</v>
      </c>
      <c r="R737" s="228">
        <f>Q737*H737</f>
        <v>1.2749000000000001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489</v>
      </c>
      <c r="AT737" s="230" t="s">
        <v>335</v>
      </c>
      <c r="AU737" s="230" t="s">
        <v>86</v>
      </c>
      <c r="AY737" s="18" t="s">
        <v>150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84</v>
      </c>
      <c r="BK737" s="231">
        <f>ROUND(I737*H737,2)</f>
        <v>0</v>
      </c>
      <c r="BL737" s="18" t="s">
        <v>346</v>
      </c>
      <c r="BM737" s="230" t="s">
        <v>1117</v>
      </c>
    </row>
    <row r="738" s="15" customFormat="1">
      <c r="A738" s="15"/>
      <c r="B738" s="261"/>
      <c r="C738" s="262"/>
      <c r="D738" s="234" t="s">
        <v>159</v>
      </c>
      <c r="E738" s="263" t="s">
        <v>1</v>
      </c>
      <c r="F738" s="264" t="s">
        <v>1110</v>
      </c>
      <c r="G738" s="262"/>
      <c r="H738" s="263" t="s">
        <v>1</v>
      </c>
      <c r="I738" s="265"/>
      <c r="J738" s="262"/>
      <c r="K738" s="262"/>
      <c r="L738" s="266"/>
      <c r="M738" s="267"/>
      <c r="N738" s="268"/>
      <c r="O738" s="268"/>
      <c r="P738" s="268"/>
      <c r="Q738" s="268"/>
      <c r="R738" s="268"/>
      <c r="S738" s="268"/>
      <c r="T738" s="269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70" t="s">
        <v>159</v>
      </c>
      <c r="AU738" s="270" t="s">
        <v>86</v>
      </c>
      <c r="AV738" s="15" t="s">
        <v>84</v>
      </c>
      <c r="AW738" s="15" t="s">
        <v>32</v>
      </c>
      <c r="AX738" s="15" t="s">
        <v>76</v>
      </c>
      <c r="AY738" s="270" t="s">
        <v>150</v>
      </c>
    </row>
    <row r="739" s="13" customFormat="1">
      <c r="A739" s="13"/>
      <c r="B739" s="232"/>
      <c r="C739" s="233"/>
      <c r="D739" s="234" t="s">
        <v>159</v>
      </c>
      <c r="E739" s="235" t="s">
        <v>1</v>
      </c>
      <c r="F739" s="236" t="s">
        <v>1118</v>
      </c>
      <c r="G739" s="233"/>
      <c r="H739" s="237">
        <v>0.66000000000000003</v>
      </c>
      <c r="I739" s="238"/>
      <c r="J739" s="233"/>
      <c r="K739" s="233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159</v>
      </c>
      <c r="AU739" s="243" t="s">
        <v>86</v>
      </c>
      <c r="AV739" s="13" t="s">
        <v>86</v>
      </c>
      <c r="AW739" s="13" t="s">
        <v>32</v>
      </c>
      <c r="AX739" s="13" t="s">
        <v>76</v>
      </c>
      <c r="AY739" s="243" t="s">
        <v>150</v>
      </c>
    </row>
    <row r="740" s="15" customFormat="1">
      <c r="A740" s="15"/>
      <c r="B740" s="261"/>
      <c r="C740" s="262"/>
      <c r="D740" s="234" t="s">
        <v>159</v>
      </c>
      <c r="E740" s="263" t="s">
        <v>1</v>
      </c>
      <c r="F740" s="264" t="s">
        <v>1112</v>
      </c>
      <c r="G740" s="262"/>
      <c r="H740" s="263" t="s">
        <v>1</v>
      </c>
      <c r="I740" s="265"/>
      <c r="J740" s="262"/>
      <c r="K740" s="262"/>
      <c r="L740" s="266"/>
      <c r="M740" s="267"/>
      <c r="N740" s="268"/>
      <c r="O740" s="268"/>
      <c r="P740" s="268"/>
      <c r="Q740" s="268"/>
      <c r="R740" s="268"/>
      <c r="S740" s="268"/>
      <c r="T740" s="269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70" t="s">
        <v>159</v>
      </c>
      <c r="AU740" s="270" t="s">
        <v>86</v>
      </c>
      <c r="AV740" s="15" t="s">
        <v>84</v>
      </c>
      <c r="AW740" s="15" t="s">
        <v>32</v>
      </c>
      <c r="AX740" s="15" t="s">
        <v>76</v>
      </c>
      <c r="AY740" s="270" t="s">
        <v>150</v>
      </c>
    </row>
    <row r="741" s="13" customFormat="1">
      <c r="A741" s="13"/>
      <c r="B741" s="232"/>
      <c r="C741" s="233"/>
      <c r="D741" s="234" t="s">
        <v>159</v>
      </c>
      <c r="E741" s="235" t="s">
        <v>1</v>
      </c>
      <c r="F741" s="236" t="s">
        <v>1119</v>
      </c>
      <c r="G741" s="233"/>
      <c r="H741" s="237">
        <v>1.6579999999999999</v>
      </c>
      <c r="I741" s="238"/>
      <c r="J741" s="233"/>
      <c r="K741" s="233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159</v>
      </c>
      <c r="AU741" s="243" t="s">
        <v>86</v>
      </c>
      <c r="AV741" s="13" t="s">
        <v>86</v>
      </c>
      <c r="AW741" s="13" t="s">
        <v>32</v>
      </c>
      <c r="AX741" s="13" t="s">
        <v>76</v>
      </c>
      <c r="AY741" s="243" t="s">
        <v>150</v>
      </c>
    </row>
    <row r="742" s="14" customFormat="1">
      <c r="A742" s="14"/>
      <c r="B742" s="250"/>
      <c r="C742" s="251"/>
      <c r="D742" s="234" t="s">
        <v>159</v>
      </c>
      <c r="E742" s="252" t="s">
        <v>1</v>
      </c>
      <c r="F742" s="253" t="s">
        <v>254</v>
      </c>
      <c r="G742" s="251"/>
      <c r="H742" s="254">
        <v>2.3180000000000001</v>
      </c>
      <c r="I742" s="255"/>
      <c r="J742" s="251"/>
      <c r="K742" s="251"/>
      <c r="L742" s="256"/>
      <c r="M742" s="257"/>
      <c r="N742" s="258"/>
      <c r="O742" s="258"/>
      <c r="P742" s="258"/>
      <c r="Q742" s="258"/>
      <c r="R742" s="258"/>
      <c r="S742" s="258"/>
      <c r="T742" s="25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0" t="s">
        <v>159</v>
      </c>
      <c r="AU742" s="260" t="s">
        <v>86</v>
      </c>
      <c r="AV742" s="14" t="s">
        <v>157</v>
      </c>
      <c r="AW742" s="14" t="s">
        <v>32</v>
      </c>
      <c r="AX742" s="14" t="s">
        <v>84</v>
      </c>
      <c r="AY742" s="260" t="s">
        <v>150</v>
      </c>
    </row>
    <row r="743" s="2" customFormat="1" ht="33" customHeight="1">
      <c r="A743" s="39"/>
      <c r="B743" s="40"/>
      <c r="C743" s="219" t="s">
        <v>1120</v>
      </c>
      <c r="D743" s="219" t="s">
        <v>153</v>
      </c>
      <c r="E743" s="220" t="s">
        <v>1121</v>
      </c>
      <c r="F743" s="221" t="s">
        <v>1122</v>
      </c>
      <c r="G743" s="222" t="s">
        <v>243</v>
      </c>
      <c r="H743" s="223">
        <v>319.46800000000002</v>
      </c>
      <c r="I743" s="224"/>
      <c r="J743" s="225">
        <f>ROUND(I743*H743,2)</f>
        <v>0</v>
      </c>
      <c r="K743" s="221" t="s">
        <v>1</v>
      </c>
      <c r="L743" s="45"/>
      <c r="M743" s="226" t="s">
        <v>1</v>
      </c>
      <c r="N743" s="227" t="s">
        <v>41</v>
      </c>
      <c r="O743" s="92"/>
      <c r="P743" s="228">
        <f>O743*H743</f>
        <v>0</v>
      </c>
      <c r="Q743" s="228">
        <v>0</v>
      </c>
      <c r="R743" s="228">
        <f>Q743*H743</f>
        <v>0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346</v>
      </c>
      <c r="AT743" s="230" t="s">
        <v>153</v>
      </c>
      <c r="AU743" s="230" t="s">
        <v>86</v>
      </c>
      <c r="AY743" s="18" t="s">
        <v>150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84</v>
      </c>
      <c r="BK743" s="231">
        <f>ROUND(I743*H743,2)</f>
        <v>0</v>
      </c>
      <c r="BL743" s="18" t="s">
        <v>346</v>
      </c>
      <c r="BM743" s="230" t="s">
        <v>1123</v>
      </c>
    </row>
    <row r="744" s="13" customFormat="1">
      <c r="A744" s="13"/>
      <c r="B744" s="232"/>
      <c r="C744" s="233"/>
      <c r="D744" s="234" t="s">
        <v>159</v>
      </c>
      <c r="E744" s="235" t="s">
        <v>1</v>
      </c>
      <c r="F744" s="236" t="s">
        <v>1124</v>
      </c>
      <c r="G744" s="233"/>
      <c r="H744" s="237">
        <v>192.816</v>
      </c>
      <c r="I744" s="238"/>
      <c r="J744" s="233"/>
      <c r="K744" s="233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159</v>
      </c>
      <c r="AU744" s="243" t="s">
        <v>86</v>
      </c>
      <c r="AV744" s="13" t="s">
        <v>86</v>
      </c>
      <c r="AW744" s="13" t="s">
        <v>32</v>
      </c>
      <c r="AX744" s="13" t="s">
        <v>76</v>
      </c>
      <c r="AY744" s="243" t="s">
        <v>150</v>
      </c>
    </row>
    <row r="745" s="13" customFormat="1">
      <c r="A745" s="13"/>
      <c r="B745" s="232"/>
      <c r="C745" s="233"/>
      <c r="D745" s="234" t="s">
        <v>159</v>
      </c>
      <c r="E745" s="235" t="s">
        <v>1</v>
      </c>
      <c r="F745" s="236" t="s">
        <v>1125</v>
      </c>
      <c r="G745" s="233"/>
      <c r="H745" s="237">
        <v>78.951999999999998</v>
      </c>
      <c r="I745" s="238"/>
      <c r="J745" s="233"/>
      <c r="K745" s="233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159</v>
      </c>
      <c r="AU745" s="243" t="s">
        <v>86</v>
      </c>
      <c r="AV745" s="13" t="s">
        <v>86</v>
      </c>
      <c r="AW745" s="13" t="s">
        <v>32</v>
      </c>
      <c r="AX745" s="13" t="s">
        <v>76</v>
      </c>
      <c r="AY745" s="243" t="s">
        <v>150</v>
      </c>
    </row>
    <row r="746" s="13" customFormat="1">
      <c r="A746" s="13"/>
      <c r="B746" s="232"/>
      <c r="C746" s="233"/>
      <c r="D746" s="234" t="s">
        <v>159</v>
      </c>
      <c r="E746" s="235" t="s">
        <v>1</v>
      </c>
      <c r="F746" s="236" t="s">
        <v>1126</v>
      </c>
      <c r="G746" s="233"/>
      <c r="H746" s="237">
        <v>47.700000000000003</v>
      </c>
      <c r="I746" s="238"/>
      <c r="J746" s="233"/>
      <c r="K746" s="233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159</v>
      </c>
      <c r="AU746" s="243" t="s">
        <v>86</v>
      </c>
      <c r="AV746" s="13" t="s">
        <v>86</v>
      </c>
      <c r="AW746" s="13" t="s">
        <v>32</v>
      </c>
      <c r="AX746" s="13" t="s">
        <v>76</v>
      </c>
      <c r="AY746" s="243" t="s">
        <v>150</v>
      </c>
    </row>
    <row r="747" s="14" customFormat="1">
      <c r="A747" s="14"/>
      <c r="B747" s="250"/>
      <c r="C747" s="251"/>
      <c r="D747" s="234" t="s">
        <v>159</v>
      </c>
      <c r="E747" s="252" t="s">
        <v>206</v>
      </c>
      <c r="F747" s="253" t="s">
        <v>254</v>
      </c>
      <c r="G747" s="251"/>
      <c r="H747" s="254">
        <v>319.46800000000002</v>
      </c>
      <c r="I747" s="255"/>
      <c r="J747" s="251"/>
      <c r="K747" s="251"/>
      <c r="L747" s="256"/>
      <c r="M747" s="257"/>
      <c r="N747" s="258"/>
      <c r="O747" s="258"/>
      <c r="P747" s="258"/>
      <c r="Q747" s="258"/>
      <c r="R747" s="258"/>
      <c r="S747" s="258"/>
      <c r="T747" s="25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0" t="s">
        <v>159</v>
      </c>
      <c r="AU747" s="260" t="s">
        <v>86</v>
      </c>
      <c r="AV747" s="14" t="s">
        <v>157</v>
      </c>
      <c r="AW747" s="14" t="s">
        <v>32</v>
      </c>
      <c r="AX747" s="14" t="s">
        <v>84</v>
      </c>
      <c r="AY747" s="260" t="s">
        <v>150</v>
      </c>
    </row>
    <row r="748" s="2" customFormat="1" ht="16.5" customHeight="1">
      <c r="A748" s="39"/>
      <c r="B748" s="40"/>
      <c r="C748" s="271" t="s">
        <v>1127</v>
      </c>
      <c r="D748" s="271" t="s">
        <v>335</v>
      </c>
      <c r="E748" s="272" t="s">
        <v>1128</v>
      </c>
      <c r="F748" s="273" t="s">
        <v>1129</v>
      </c>
      <c r="G748" s="274" t="s">
        <v>156</v>
      </c>
      <c r="H748" s="275">
        <v>10.981999999999999</v>
      </c>
      <c r="I748" s="276"/>
      <c r="J748" s="277">
        <f>ROUND(I748*H748,2)</f>
        <v>0</v>
      </c>
      <c r="K748" s="273" t="s">
        <v>1</v>
      </c>
      <c r="L748" s="278"/>
      <c r="M748" s="279" t="s">
        <v>1</v>
      </c>
      <c r="N748" s="280" t="s">
        <v>41</v>
      </c>
      <c r="O748" s="92"/>
      <c r="P748" s="228">
        <f>O748*H748</f>
        <v>0</v>
      </c>
      <c r="Q748" s="228">
        <v>0.55000000000000004</v>
      </c>
      <c r="R748" s="228">
        <f>Q748*H748</f>
        <v>6.0400999999999998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489</v>
      </c>
      <c r="AT748" s="230" t="s">
        <v>335</v>
      </c>
      <c r="AU748" s="230" t="s">
        <v>86</v>
      </c>
      <c r="AY748" s="18" t="s">
        <v>150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84</v>
      </c>
      <c r="BK748" s="231">
        <f>ROUND(I748*H748,2)</f>
        <v>0</v>
      </c>
      <c r="BL748" s="18" t="s">
        <v>346</v>
      </c>
      <c r="BM748" s="230" t="s">
        <v>1130</v>
      </c>
    </row>
    <row r="749" s="13" customFormat="1">
      <c r="A749" s="13"/>
      <c r="B749" s="232"/>
      <c r="C749" s="233"/>
      <c r="D749" s="234" t="s">
        <v>159</v>
      </c>
      <c r="E749" s="235" t="s">
        <v>1</v>
      </c>
      <c r="F749" s="236" t="s">
        <v>1131</v>
      </c>
      <c r="G749" s="233"/>
      <c r="H749" s="237">
        <v>10.981999999999999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159</v>
      </c>
      <c r="AU749" s="243" t="s">
        <v>86</v>
      </c>
      <c r="AV749" s="13" t="s">
        <v>86</v>
      </c>
      <c r="AW749" s="13" t="s">
        <v>32</v>
      </c>
      <c r="AX749" s="13" t="s">
        <v>84</v>
      </c>
      <c r="AY749" s="243" t="s">
        <v>150</v>
      </c>
    </row>
    <row r="750" s="2" customFormat="1" ht="33" customHeight="1">
      <c r="A750" s="39"/>
      <c r="B750" s="40"/>
      <c r="C750" s="219" t="s">
        <v>1132</v>
      </c>
      <c r="D750" s="219" t="s">
        <v>153</v>
      </c>
      <c r="E750" s="220" t="s">
        <v>1133</v>
      </c>
      <c r="F750" s="221" t="s">
        <v>1134</v>
      </c>
      <c r="G750" s="222" t="s">
        <v>243</v>
      </c>
      <c r="H750" s="223">
        <v>319.46800000000002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41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346</v>
      </c>
      <c r="AT750" s="230" t="s">
        <v>153</v>
      </c>
      <c r="AU750" s="230" t="s">
        <v>86</v>
      </c>
      <c r="AY750" s="18" t="s">
        <v>150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84</v>
      </c>
      <c r="BK750" s="231">
        <f>ROUND(I750*H750,2)</f>
        <v>0</v>
      </c>
      <c r="BL750" s="18" t="s">
        <v>346</v>
      </c>
      <c r="BM750" s="230" t="s">
        <v>1135</v>
      </c>
    </row>
    <row r="751" s="13" customFormat="1">
      <c r="A751" s="13"/>
      <c r="B751" s="232"/>
      <c r="C751" s="233"/>
      <c r="D751" s="234" t="s">
        <v>159</v>
      </c>
      <c r="E751" s="235" t="s">
        <v>1</v>
      </c>
      <c r="F751" s="236" t="s">
        <v>206</v>
      </c>
      <c r="G751" s="233"/>
      <c r="H751" s="237">
        <v>319.46800000000002</v>
      </c>
      <c r="I751" s="238"/>
      <c r="J751" s="233"/>
      <c r="K751" s="233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159</v>
      </c>
      <c r="AU751" s="243" t="s">
        <v>86</v>
      </c>
      <c r="AV751" s="13" t="s">
        <v>86</v>
      </c>
      <c r="AW751" s="13" t="s">
        <v>32</v>
      </c>
      <c r="AX751" s="13" t="s">
        <v>84</v>
      </c>
      <c r="AY751" s="243" t="s">
        <v>150</v>
      </c>
    </row>
    <row r="752" s="2" customFormat="1" ht="16.5" customHeight="1">
      <c r="A752" s="39"/>
      <c r="B752" s="40"/>
      <c r="C752" s="271" t="s">
        <v>1136</v>
      </c>
      <c r="D752" s="271" t="s">
        <v>335</v>
      </c>
      <c r="E752" s="272" t="s">
        <v>1137</v>
      </c>
      <c r="F752" s="273" t="s">
        <v>1138</v>
      </c>
      <c r="G752" s="274" t="s">
        <v>156</v>
      </c>
      <c r="H752" s="275">
        <v>4.4279999999999999</v>
      </c>
      <c r="I752" s="276"/>
      <c r="J752" s="277">
        <f>ROUND(I752*H752,2)</f>
        <v>0</v>
      </c>
      <c r="K752" s="273" t="s">
        <v>1</v>
      </c>
      <c r="L752" s="278"/>
      <c r="M752" s="279" t="s">
        <v>1</v>
      </c>
      <c r="N752" s="280" t="s">
        <v>41</v>
      </c>
      <c r="O752" s="92"/>
      <c r="P752" s="228">
        <f>O752*H752</f>
        <v>0</v>
      </c>
      <c r="Q752" s="228">
        <v>0.55000000000000004</v>
      </c>
      <c r="R752" s="228">
        <f>Q752*H752</f>
        <v>2.4354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489</v>
      </c>
      <c r="AT752" s="230" t="s">
        <v>335</v>
      </c>
      <c r="AU752" s="230" t="s">
        <v>86</v>
      </c>
      <c r="AY752" s="18" t="s">
        <v>150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84</v>
      </c>
      <c r="BK752" s="231">
        <f>ROUND(I752*H752,2)</f>
        <v>0</v>
      </c>
      <c r="BL752" s="18" t="s">
        <v>346</v>
      </c>
      <c r="BM752" s="230" t="s">
        <v>1139</v>
      </c>
    </row>
    <row r="753" s="13" customFormat="1">
      <c r="A753" s="13"/>
      <c r="B753" s="232"/>
      <c r="C753" s="233"/>
      <c r="D753" s="234" t="s">
        <v>159</v>
      </c>
      <c r="E753" s="235" t="s">
        <v>1</v>
      </c>
      <c r="F753" s="236" t="s">
        <v>1140</v>
      </c>
      <c r="G753" s="233"/>
      <c r="H753" s="237">
        <v>4.4279999999999999</v>
      </c>
      <c r="I753" s="238"/>
      <c r="J753" s="233"/>
      <c r="K753" s="233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159</v>
      </c>
      <c r="AU753" s="243" t="s">
        <v>86</v>
      </c>
      <c r="AV753" s="13" t="s">
        <v>86</v>
      </c>
      <c r="AW753" s="13" t="s">
        <v>32</v>
      </c>
      <c r="AX753" s="13" t="s">
        <v>84</v>
      </c>
      <c r="AY753" s="243" t="s">
        <v>150</v>
      </c>
    </row>
    <row r="754" s="2" customFormat="1" ht="24.15" customHeight="1">
      <c r="A754" s="39"/>
      <c r="B754" s="40"/>
      <c r="C754" s="219" t="s">
        <v>1141</v>
      </c>
      <c r="D754" s="219" t="s">
        <v>153</v>
      </c>
      <c r="E754" s="220" t="s">
        <v>1142</v>
      </c>
      <c r="F754" s="221" t="s">
        <v>1143</v>
      </c>
      <c r="G754" s="222" t="s">
        <v>156</v>
      </c>
      <c r="H754" s="223">
        <v>20.363</v>
      </c>
      <c r="I754" s="224"/>
      <c r="J754" s="225">
        <f>ROUND(I754*H754,2)</f>
        <v>0</v>
      </c>
      <c r="K754" s="221" t="s">
        <v>1</v>
      </c>
      <c r="L754" s="45"/>
      <c r="M754" s="226" t="s">
        <v>1</v>
      </c>
      <c r="N754" s="227" t="s">
        <v>41</v>
      </c>
      <c r="O754" s="92"/>
      <c r="P754" s="228">
        <f>O754*H754</f>
        <v>0</v>
      </c>
      <c r="Q754" s="228">
        <v>0.023300000000000001</v>
      </c>
      <c r="R754" s="228">
        <f>Q754*H754</f>
        <v>0.47445789999999999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346</v>
      </c>
      <c r="AT754" s="230" t="s">
        <v>153</v>
      </c>
      <c r="AU754" s="230" t="s">
        <v>86</v>
      </c>
      <c r="AY754" s="18" t="s">
        <v>150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84</v>
      </c>
      <c r="BK754" s="231">
        <f>ROUND(I754*H754,2)</f>
        <v>0</v>
      </c>
      <c r="BL754" s="18" t="s">
        <v>346</v>
      </c>
      <c r="BM754" s="230" t="s">
        <v>1144</v>
      </c>
    </row>
    <row r="755" s="13" customFormat="1">
      <c r="A755" s="13"/>
      <c r="B755" s="232"/>
      <c r="C755" s="233"/>
      <c r="D755" s="234" t="s">
        <v>159</v>
      </c>
      <c r="E755" s="235" t="s">
        <v>1</v>
      </c>
      <c r="F755" s="236" t="s">
        <v>1069</v>
      </c>
      <c r="G755" s="233"/>
      <c r="H755" s="237">
        <v>4.9530000000000003</v>
      </c>
      <c r="I755" s="238"/>
      <c r="J755" s="233"/>
      <c r="K755" s="233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159</v>
      </c>
      <c r="AU755" s="243" t="s">
        <v>86</v>
      </c>
      <c r="AV755" s="13" t="s">
        <v>86</v>
      </c>
      <c r="AW755" s="13" t="s">
        <v>32</v>
      </c>
      <c r="AX755" s="13" t="s">
        <v>76</v>
      </c>
      <c r="AY755" s="243" t="s">
        <v>150</v>
      </c>
    </row>
    <row r="756" s="13" customFormat="1">
      <c r="A756" s="13"/>
      <c r="B756" s="232"/>
      <c r="C756" s="233"/>
      <c r="D756" s="234" t="s">
        <v>159</v>
      </c>
      <c r="E756" s="235" t="s">
        <v>1</v>
      </c>
      <c r="F756" s="236" t="s">
        <v>1070</v>
      </c>
      <c r="G756" s="233"/>
      <c r="H756" s="237">
        <v>10.981999999999999</v>
      </c>
      <c r="I756" s="238"/>
      <c r="J756" s="233"/>
      <c r="K756" s="233"/>
      <c r="L756" s="239"/>
      <c r="M756" s="240"/>
      <c r="N756" s="241"/>
      <c r="O756" s="241"/>
      <c r="P756" s="241"/>
      <c r="Q756" s="241"/>
      <c r="R756" s="241"/>
      <c r="S756" s="241"/>
      <c r="T756" s="24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3" t="s">
        <v>159</v>
      </c>
      <c r="AU756" s="243" t="s">
        <v>86</v>
      </c>
      <c r="AV756" s="13" t="s">
        <v>86</v>
      </c>
      <c r="AW756" s="13" t="s">
        <v>32</v>
      </c>
      <c r="AX756" s="13" t="s">
        <v>76</v>
      </c>
      <c r="AY756" s="243" t="s">
        <v>150</v>
      </c>
    </row>
    <row r="757" s="13" customFormat="1">
      <c r="A757" s="13"/>
      <c r="B757" s="232"/>
      <c r="C757" s="233"/>
      <c r="D757" s="234" t="s">
        <v>159</v>
      </c>
      <c r="E757" s="235" t="s">
        <v>1</v>
      </c>
      <c r="F757" s="236" t="s">
        <v>1145</v>
      </c>
      <c r="G757" s="233"/>
      <c r="H757" s="237">
        <v>4.4279999999999999</v>
      </c>
      <c r="I757" s="238"/>
      <c r="J757" s="233"/>
      <c r="K757" s="233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159</v>
      </c>
      <c r="AU757" s="243" t="s">
        <v>86</v>
      </c>
      <c r="AV757" s="13" t="s">
        <v>86</v>
      </c>
      <c r="AW757" s="13" t="s">
        <v>32</v>
      </c>
      <c r="AX757" s="13" t="s">
        <v>76</v>
      </c>
      <c r="AY757" s="243" t="s">
        <v>150</v>
      </c>
    </row>
    <row r="758" s="14" customFormat="1">
      <c r="A758" s="14"/>
      <c r="B758" s="250"/>
      <c r="C758" s="251"/>
      <c r="D758" s="234" t="s">
        <v>159</v>
      </c>
      <c r="E758" s="252" t="s">
        <v>1</v>
      </c>
      <c r="F758" s="253" t="s">
        <v>254</v>
      </c>
      <c r="G758" s="251"/>
      <c r="H758" s="254">
        <v>20.363</v>
      </c>
      <c r="I758" s="255"/>
      <c r="J758" s="251"/>
      <c r="K758" s="251"/>
      <c r="L758" s="256"/>
      <c r="M758" s="257"/>
      <c r="N758" s="258"/>
      <c r="O758" s="258"/>
      <c r="P758" s="258"/>
      <c r="Q758" s="258"/>
      <c r="R758" s="258"/>
      <c r="S758" s="258"/>
      <c r="T758" s="25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0" t="s">
        <v>159</v>
      </c>
      <c r="AU758" s="260" t="s">
        <v>86</v>
      </c>
      <c r="AV758" s="14" t="s">
        <v>157</v>
      </c>
      <c r="AW758" s="14" t="s">
        <v>32</v>
      </c>
      <c r="AX758" s="14" t="s">
        <v>84</v>
      </c>
      <c r="AY758" s="260" t="s">
        <v>150</v>
      </c>
    </row>
    <row r="759" s="2" customFormat="1" ht="24.15" customHeight="1">
      <c r="A759" s="39"/>
      <c r="B759" s="40"/>
      <c r="C759" s="219" t="s">
        <v>1146</v>
      </c>
      <c r="D759" s="219" t="s">
        <v>153</v>
      </c>
      <c r="E759" s="220" t="s">
        <v>1147</v>
      </c>
      <c r="F759" s="221" t="s">
        <v>1148</v>
      </c>
      <c r="G759" s="222" t="s">
        <v>982</v>
      </c>
      <c r="H759" s="292"/>
      <c r="I759" s="224"/>
      <c r="J759" s="225">
        <f>ROUND(I759*H759,2)</f>
        <v>0</v>
      </c>
      <c r="K759" s="221" t="s">
        <v>1</v>
      </c>
      <c r="L759" s="45"/>
      <c r="M759" s="226" t="s">
        <v>1</v>
      </c>
      <c r="N759" s="227" t="s">
        <v>41</v>
      </c>
      <c r="O759" s="92"/>
      <c r="P759" s="228">
        <f>O759*H759</f>
        <v>0</v>
      </c>
      <c r="Q759" s="228">
        <v>0</v>
      </c>
      <c r="R759" s="228">
        <f>Q759*H759</f>
        <v>0</v>
      </c>
      <c r="S759" s="228">
        <v>0</v>
      </c>
      <c r="T759" s="22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0" t="s">
        <v>346</v>
      </c>
      <c r="AT759" s="230" t="s">
        <v>153</v>
      </c>
      <c r="AU759" s="230" t="s">
        <v>86</v>
      </c>
      <c r="AY759" s="18" t="s">
        <v>150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8" t="s">
        <v>84</v>
      </c>
      <c r="BK759" s="231">
        <f>ROUND(I759*H759,2)</f>
        <v>0</v>
      </c>
      <c r="BL759" s="18" t="s">
        <v>346</v>
      </c>
      <c r="BM759" s="230" t="s">
        <v>1149</v>
      </c>
    </row>
    <row r="760" s="12" customFormat="1" ht="22.8" customHeight="1">
      <c r="A760" s="12"/>
      <c r="B760" s="203"/>
      <c r="C760" s="204"/>
      <c r="D760" s="205" t="s">
        <v>75</v>
      </c>
      <c r="E760" s="217" t="s">
        <v>1150</v>
      </c>
      <c r="F760" s="217" t="s">
        <v>1151</v>
      </c>
      <c r="G760" s="204"/>
      <c r="H760" s="204"/>
      <c r="I760" s="207"/>
      <c r="J760" s="218">
        <f>BK760</f>
        <v>0</v>
      </c>
      <c r="K760" s="204"/>
      <c r="L760" s="209"/>
      <c r="M760" s="210"/>
      <c r="N760" s="211"/>
      <c r="O760" s="211"/>
      <c r="P760" s="212">
        <f>SUM(P761:P865)</f>
        <v>0</v>
      </c>
      <c r="Q760" s="211"/>
      <c r="R760" s="212">
        <f>SUM(R761:R865)</f>
        <v>8.4877212000000011</v>
      </c>
      <c r="S760" s="211"/>
      <c r="T760" s="213">
        <f>SUM(T761:T865)</f>
        <v>0</v>
      </c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R760" s="214" t="s">
        <v>86</v>
      </c>
      <c r="AT760" s="215" t="s">
        <v>75</v>
      </c>
      <c r="AU760" s="215" t="s">
        <v>84</v>
      </c>
      <c r="AY760" s="214" t="s">
        <v>150</v>
      </c>
      <c r="BK760" s="216">
        <f>SUM(BK761:BK865)</f>
        <v>0</v>
      </c>
    </row>
    <row r="761" s="2" customFormat="1" ht="24.15" customHeight="1">
      <c r="A761" s="39"/>
      <c r="B761" s="40"/>
      <c r="C761" s="219" t="s">
        <v>1152</v>
      </c>
      <c r="D761" s="219" t="s">
        <v>153</v>
      </c>
      <c r="E761" s="220" t="s">
        <v>1153</v>
      </c>
      <c r="F761" s="221" t="s">
        <v>1154</v>
      </c>
      <c r="G761" s="222" t="s">
        <v>243</v>
      </c>
      <c r="H761" s="223">
        <v>14.52</v>
      </c>
      <c r="I761" s="224"/>
      <c r="J761" s="225">
        <f>ROUND(I761*H761,2)</f>
        <v>0</v>
      </c>
      <c r="K761" s="221" t="s">
        <v>1</v>
      </c>
      <c r="L761" s="45"/>
      <c r="M761" s="226" t="s">
        <v>1</v>
      </c>
      <c r="N761" s="227" t="s">
        <v>41</v>
      </c>
      <c r="O761" s="92"/>
      <c r="P761" s="228">
        <f>O761*H761</f>
        <v>0</v>
      </c>
      <c r="Q761" s="228">
        <v>0.051330000000000001</v>
      </c>
      <c r="R761" s="228">
        <f>Q761*H761</f>
        <v>0.74531159999999996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346</v>
      </c>
      <c r="AT761" s="230" t="s">
        <v>153</v>
      </c>
      <c r="AU761" s="230" t="s">
        <v>86</v>
      </c>
      <c r="AY761" s="18" t="s">
        <v>150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84</v>
      </c>
      <c r="BK761" s="231">
        <f>ROUND(I761*H761,2)</f>
        <v>0</v>
      </c>
      <c r="BL761" s="18" t="s">
        <v>346</v>
      </c>
      <c r="BM761" s="230" t="s">
        <v>1155</v>
      </c>
    </row>
    <row r="762" s="15" customFormat="1">
      <c r="A762" s="15"/>
      <c r="B762" s="261"/>
      <c r="C762" s="262"/>
      <c r="D762" s="234" t="s">
        <v>159</v>
      </c>
      <c r="E762" s="263" t="s">
        <v>1</v>
      </c>
      <c r="F762" s="264" t="s">
        <v>1156</v>
      </c>
      <c r="G762" s="262"/>
      <c r="H762" s="263" t="s">
        <v>1</v>
      </c>
      <c r="I762" s="265"/>
      <c r="J762" s="262"/>
      <c r="K762" s="262"/>
      <c r="L762" s="266"/>
      <c r="M762" s="267"/>
      <c r="N762" s="268"/>
      <c r="O762" s="268"/>
      <c r="P762" s="268"/>
      <c r="Q762" s="268"/>
      <c r="R762" s="268"/>
      <c r="S762" s="268"/>
      <c r="T762" s="269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70" t="s">
        <v>159</v>
      </c>
      <c r="AU762" s="270" t="s">
        <v>86</v>
      </c>
      <c r="AV762" s="15" t="s">
        <v>84</v>
      </c>
      <c r="AW762" s="15" t="s">
        <v>32</v>
      </c>
      <c r="AX762" s="15" t="s">
        <v>76</v>
      </c>
      <c r="AY762" s="270" t="s">
        <v>150</v>
      </c>
    </row>
    <row r="763" s="13" customFormat="1">
      <c r="A763" s="13"/>
      <c r="B763" s="232"/>
      <c r="C763" s="233"/>
      <c r="D763" s="234" t="s">
        <v>159</v>
      </c>
      <c r="E763" s="235" t="s">
        <v>1</v>
      </c>
      <c r="F763" s="236" t="s">
        <v>1157</v>
      </c>
      <c r="G763" s="233"/>
      <c r="H763" s="237">
        <v>9.9990000000000006</v>
      </c>
      <c r="I763" s="238"/>
      <c r="J763" s="233"/>
      <c r="K763" s="233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159</v>
      </c>
      <c r="AU763" s="243" t="s">
        <v>86</v>
      </c>
      <c r="AV763" s="13" t="s">
        <v>86</v>
      </c>
      <c r="AW763" s="13" t="s">
        <v>32</v>
      </c>
      <c r="AX763" s="13" t="s">
        <v>76</v>
      </c>
      <c r="AY763" s="243" t="s">
        <v>150</v>
      </c>
    </row>
    <row r="764" s="15" customFormat="1">
      <c r="A764" s="15"/>
      <c r="B764" s="261"/>
      <c r="C764" s="262"/>
      <c r="D764" s="234" t="s">
        <v>159</v>
      </c>
      <c r="E764" s="263" t="s">
        <v>1</v>
      </c>
      <c r="F764" s="264" t="s">
        <v>1158</v>
      </c>
      <c r="G764" s="262"/>
      <c r="H764" s="263" t="s">
        <v>1</v>
      </c>
      <c r="I764" s="265"/>
      <c r="J764" s="262"/>
      <c r="K764" s="262"/>
      <c r="L764" s="266"/>
      <c r="M764" s="267"/>
      <c r="N764" s="268"/>
      <c r="O764" s="268"/>
      <c r="P764" s="268"/>
      <c r="Q764" s="268"/>
      <c r="R764" s="268"/>
      <c r="S764" s="268"/>
      <c r="T764" s="269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0" t="s">
        <v>159</v>
      </c>
      <c r="AU764" s="270" t="s">
        <v>86</v>
      </c>
      <c r="AV764" s="15" t="s">
        <v>84</v>
      </c>
      <c r="AW764" s="15" t="s">
        <v>32</v>
      </c>
      <c r="AX764" s="15" t="s">
        <v>76</v>
      </c>
      <c r="AY764" s="270" t="s">
        <v>150</v>
      </c>
    </row>
    <row r="765" s="13" customFormat="1">
      <c r="A765" s="13"/>
      <c r="B765" s="232"/>
      <c r="C765" s="233"/>
      <c r="D765" s="234" t="s">
        <v>159</v>
      </c>
      <c r="E765" s="235" t="s">
        <v>1</v>
      </c>
      <c r="F765" s="236" t="s">
        <v>1159</v>
      </c>
      <c r="G765" s="233"/>
      <c r="H765" s="237">
        <v>4.5209999999999999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159</v>
      </c>
      <c r="AU765" s="243" t="s">
        <v>86</v>
      </c>
      <c r="AV765" s="13" t="s">
        <v>86</v>
      </c>
      <c r="AW765" s="13" t="s">
        <v>32</v>
      </c>
      <c r="AX765" s="13" t="s">
        <v>76</v>
      </c>
      <c r="AY765" s="243" t="s">
        <v>150</v>
      </c>
    </row>
    <row r="766" s="14" customFormat="1">
      <c r="A766" s="14"/>
      <c r="B766" s="250"/>
      <c r="C766" s="251"/>
      <c r="D766" s="234" t="s">
        <v>159</v>
      </c>
      <c r="E766" s="252" t="s">
        <v>1</v>
      </c>
      <c r="F766" s="253" t="s">
        <v>254</v>
      </c>
      <c r="G766" s="251"/>
      <c r="H766" s="254">
        <v>14.52</v>
      </c>
      <c r="I766" s="255"/>
      <c r="J766" s="251"/>
      <c r="K766" s="251"/>
      <c r="L766" s="256"/>
      <c r="M766" s="257"/>
      <c r="N766" s="258"/>
      <c r="O766" s="258"/>
      <c r="P766" s="258"/>
      <c r="Q766" s="258"/>
      <c r="R766" s="258"/>
      <c r="S766" s="258"/>
      <c r="T766" s="25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0" t="s">
        <v>159</v>
      </c>
      <c r="AU766" s="260" t="s">
        <v>86</v>
      </c>
      <c r="AV766" s="14" t="s">
        <v>157</v>
      </c>
      <c r="AW766" s="14" t="s">
        <v>32</v>
      </c>
      <c r="AX766" s="14" t="s">
        <v>84</v>
      </c>
      <c r="AY766" s="260" t="s">
        <v>150</v>
      </c>
    </row>
    <row r="767" s="2" customFormat="1" ht="24.15" customHeight="1">
      <c r="A767" s="39"/>
      <c r="B767" s="40"/>
      <c r="C767" s="219" t="s">
        <v>1160</v>
      </c>
      <c r="D767" s="219" t="s">
        <v>153</v>
      </c>
      <c r="E767" s="220" t="s">
        <v>1161</v>
      </c>
      <c r="F767" s="221" t="s">
        <v>1162</v>
      </c>
      <c r="G767" s="222" t="s">
        <v>243</v>
      </c>
      <c r="H767" s="223">
        <v>12.662000000000001</v>
      </c>
      <c r="I767" s="224"/>
      <c r="J767" s="225">
        <f>ROUND(I767*H767,2)</f>
        <v>0</v>
      </c>
      <c r="K767" s="221" t="s">
        <v>1</v>
      </c>
      <c r="L767" s="45"/>
      <c r="M767" s="226" t="s">
        <v>1</v>
      </c>
      <c r="N767" s="227" t="s">
        <v>41</v>
      </c>
      <c r="O767" s="92"/>
      <c r="P767" s="228">
        <f>O767*H767</f>
        <v>0</v>
      </c>
      <c r="Q767" s="228">
        <v>0.052760000000000001</v>
      </c>
      <c r="R767" s="228">
        <f>Q767*H767</f>
        <v>0.66804712000000011</v>
      </c>
      <c r="S767" s="228">
        <v>0</v>
      </c>
      <c r="T767" s="229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0" t="s">
        <v>346</v>
      </c>
      <c r="AT767" s="230" t="s">
        <v>153</v>
      </c>
      <c r="AU767" s="230" t="s">
        <v>86</v>
      </c>
      <c r="AY767" s="18" t="s">
        <v>150</v>
      </c>
      <c r="BE767" s="231">
        <f>IF(N767="základní",J767,0)</f>
        <v>0</v>
      </c>
      <c r="BF767" s="231">
        <f>IF(N767="snížená",J767,0)</f>
        <v>0</v>
      </c>
      <c r="BG767" s="231">
        <f>IF(N767="zákl. přenesená",J767,0)</f>
        <v>0</v>
      </c>
      <c r="BH767" s="231">
        <f>IF(N767="sníž. přenesená",J767,0)</f>
        <v>0</v>
      </c>
      <c r="BI767" s="231">
        <f>IF(N767="nulová",J767,0)</f>
        <v>0</v>
      </c>
      <c r="BJ767" s="18" t="s">
        <v>84</v>
      </c>
      <c r="BK767" s="231">
        <f>ROUND(I767*H767,2)</f>
        <v>0</v>
      </c>
      <c r="BL767" s="18" t="s">
        <v>346</v>
      </c>
      <c r="BM767" s="230" t="s">
        <v>1163</v>
      </c>
    </row>
    <row r="768" s="15" customFormat="1">
      <c r="A768" s="15"/>
      <c r="B768" s="261"/>
      <c r="C768" s="262"/>
      <c r="D768" s="234" t="s">
        <v>159</v>
      </c>
      <c r="E768" s="263" t="s">
        <v>1</v>
      </c>
      <c r="F768" s="264" t="s">
        <v>1164</v>
      </c>
      <c r="G768" s="262"/>
      <c r="H768" s="263" t="s">
        <v>1</v>
      </c>
      <c r="I768" s="265"/>
      <c r="J768" s="262"/>
      <c r="K768" s="262"/>
      <c r="L768" s="266"/>
      <c r="M768" s="267"/>
      <c r="N768" s="268"/>
      <c r="O768" s="268"/>
      <c r="P768" s="268"/>
      <c r="Q768" s="268"/>
      <c r="R768" s="268"/>
      <c r="S768" s="268"/>
      <c r="T768" s="269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70" t="s">
        <v>159</v>
      </c>
      <c r="AU768" s="270" t="s">
        <v>86</v>
      </c>
      <c r="AV768" s="15" t="s">
        <v>84</v>
      </c>
      <c r="AW768" s="15" t="s">
        <v>32</v>
      </c>
      <c r="AX768" s="15" t="s">
        <v>76</v>
      </c>
      <c r="AY768" s="270" t="s">
        <v>150</v>
      </c>
    </row>
    <row r="769" s="13" customFormat="1">
      <c r="A769" s="13"/>
      <c r="B769" s="232"/>
      <c r="C769" s="233"/>
      <c r="D769" s="234" t="s">
        <v>159</v>
      </c>
      <c r="E769" s="235" t="s">
        <v>1</v>
      </c>
      <c r="F769" s="236" t="s">
        <v>1165</v>
      </c>
      <c r="G769" s="233"/>
      <c r="H769" s="237">
        <v>12.662000000000001</v>
      </c>
      <c r="I769" s="238"/>
      <c r="J769" s="233"/>
      <c r="K769" s="233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159</v>
      </c>
      <c r="AU769" s="243" t="s">
        <v>86</v>
      </c>
      <c r="AV769" s="13" t="s">
        <v>86</v>
      </c>
      <c r="AW769" s="13" t="s">
        <v>32</v>
      </c>
      <c r="AX769" s="13" t="s">
        <v>76</v>
      </c>
      <c r="AY769" s="243" t="s">
        <v>150</v>
      </c>
    </row>
    <row r="770" s="14" customFormat="1">
      <c r="A770" s="14"/>
      <c r="B770" s="250"/>
      <c r="C770" s="251"/>
      <c r="D770" s="234" t="s">
        <v>159</v>
      </c>
      <c r="E770" s="252" t="s">
        <v>1</v>
      </c>
      <c r="F770" s="253" t="s">
        <v>254</v>
      </c>
      <c r="G770" s="251"/>
      <c r="H770" s="254">
        <v>12.662000000000001</v>
      </c>
      <c r="I770" s="255"/>
      <c r="J770" s="251"/>
      <c r="K770" s="251"/>
      <c r="L770" s="256"/>
      <c r="M770" s="257"/>
      <c r="N770" s="258"/>
      <c r="O770" s="258"/>
      <c r="P770" s="258"/>
      <c r="Q770" s="258"/>
      <c r="R770" s="258"/>
      <c r="S770" s="258"/>
      <c r="T770" s="25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0" t="s">
        <v>159</v>
      </c>
      <c r="AU770" s="260" t="s">
        <v>86</v>
      </c>
      <c r="AV770" s="14" t="s">
        <v>157</v>
      </c>
      <c r="AW770" s="14" t="s">
        <v>32</v>
      </c>
      <c r="AX770" s="14" t="s">
        <v>84</v>
      </c>
      <c r="AY770" s="260" t="s">
        <v>150</v>
      </c>
    </row>
    <row r="771" s="2" customFormat="1" ht="24.15" customHeight="1">
      <c r="A771" s="39"/>
      <c r="B771" s="40"/>
      <c r="C771" s="219" t="s">
        <v>1166</v>
      </c>
      <c r="D771" s="219" t="s">
        <v>153</v>
      </c>
      <c r="E771" s="220" t="s">
        <v>1167</v>
      </c>
      <c r="F771" s="221" t="s">
        <v>1168</v>
      </c>
      <c r="G771" s="222" t="s">
        <v>243</v>
      </c>
      <c r="H771" s="223">
        <v>20.146000000000001</v>
      </c>
      <c r="I771" s="224"/>
      <c r="J771" s="225">
        <f>ROUND(I771*H771,2)</f>
        <v>0</v>
      </c>
      <c r="K771" s="221" t="s">
        <v>1</v>
      </c>
      <c r="L771" s="45"/>
      <c r="M771" s="226" t="s">
        <v>1</v>
      </c>
      <c r="N771" s="227" t="s">
        <v>41</v>
      </c>
      <c r="O771" s="92"/>
      <c r="P771" s="228">
        <f>O771*H771</f>
        <v>0</v>
      </c>
      <c r="Q771" s="228">
        <v>0.045539999999999997</v>
      </c>
      <c r="R771" s="228">
        <f>Q771*H771</f>
        <v>0.91744883999999993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346</v>
      </c>
      <c r="AT771" s="230" t="s">
        <v>153</v>
      </c>
      <c r="AU771" s="230" t="s">
        <v>86</v>
      </c>
      <c r="AY771" s="18" t="s">
        <v>150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84</v>
      </c>
      <c r="BK771" s="231">
        <f>ROUND(I771*H771,2)</f>
        <v>0</v>
      </c>
      <c r="BL771" s="18" t="s">
        <v>346</v>
      </c>
      <c r="BM771" s="230" t="s">
        <v>1169</v>
      </c>
    </row>
    <row r="772" s="15" customFormat="1">
      <c r="A772" s="15"/>
      <c r="B772" s="261"/>
      <c r="C772" s="262"/>
      <c r="D772" s="234" t="s">
        <v>159</v>
      </c>
      <c r="E772" s="263" t="s">
        <v>1</v>
      </c>
      <c r="F772" s="264" t="s">
        <v>1170</v>
      </c>
      <c r="G772" s="262"/>
      <c r="H772" s="263" t="s">
        <v>1</v>
      </c>
      <c r="I772" s="265"/>
      <c r="J772" s="262"/>
      <c r="K772" s="262"/>
      <c r="L772" s="266"/>
      <c r="M772" s="267"/>
      <c r="N772" s="268"/>
      <c r="O772" s="268"/>
      <c r="P772" s="268"/>
      <c r="Q772" s="268"/>
      <c r="R772" s="268"/>
      <c r="S772" s="268"/>
      <c r="T772" s="269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0" t="s">
        <v>159</v>
      </c>
      <c r="AU772" s="270" t="s">
        <v>86</v>
      </c>
      <c r="AV772" s="15" t="s">
        <v>84</v>
      </c>
      <c r="AW772" s="15" t="s">
        <v>32</v>
      </c>
      <c r="AX772" s="15" t="s">
        <v>76</v>
      </c>
      <c r="AY772" s="270" t="s">
        <v>150</v>
      </c>
    </row>
    <row r="773" s="13" customFormat="1">
      <c r="A773" s="13"/>
      <c r="B773" s="232"/>
      <c r="C773" s="233"/>
      <c r="D773" s="234" t="s">
        <v>159</v>
      </c>
      <c r="E773" s="235" t="s">
        <v>1</v>
      </c>
      <c r="F773" s="236" t="s">
        <v>1171</v>
      </c>
      <c r="G773" s="233"/>
      <c r="H773" s="237">
        <v>4.8300000000000001</v>
      </c>
      <c r="I773" s="238"/>
      <c r="J773" s="233"/>
      <c r="K773" s="233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159</v>
      </c>
      <c r="AU773" s="243" t="s">
        <v>86</v>
      </c>
      <c r="AV773" s="13" t="s">
        <v>86</v>
      </c>
      <c r="AW773" s="13" t="s">
        <v>32</v>
      </c>
      <c r="AX773" s="13" t="s">
        <v>76</v>
      </c>
      <c r="AY773" s="243" t="s">
        <v>150</v>
      </c>
    </row>
    <row r="774" s="15" customFormat="1">
      <c r="A774" s="15"/>
      <c r="B774" s="261"/>
      <c r="C774" s="262"/>
      <c r="D774" s="234" t="s">
        <v>159</v>
      </c>
      <c r="E774" s="263" t="s">
        <v>1</v>
      </c>
      <c r="F774" s="264" t="s">
        <v>1172</v>
      </c>
      <c r="G774" s="262"/>
      <c r="H774" s="263" t="s">
        <v>1</v>
      </c>
      <c r="I774" s="265"/>
      <c r="J774" s="262"/>
      <c r="K774" s="262"/>
      <c r="L774" s="266"/>
      <c r="M774" s="267"/>
      <c r="N774" s="268"/>
      <c r="O774" s="268"/>
      <c r="P774" s="268"/>
      <c r="Q774" s="268"/>
      <c r="R774" s="268"/>
      <c r="S774" s="268"/>
      <c r="T774" s="269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70" t="s">
        <v>159</v>
      </c>
      <c r="AU774" s="270" t="s">
        <v>86</v>
      </c>
      <c r="AV774" s="15" t="s">
        <v>84</v>
      </c>
      <c r="AW774" s="15" t="s">
        <v>32</v>
      </c>
      <c r="AX774" s="15" t="s">
        <v>76</v>
      </c>
      <c r="AY774" s="270" t="s">
        <v>150</v>
      </c>
    </row>
    <row r="775" s="13" customFormat="1">
      <c r="A775" s="13"/>
      <c r="B775" s="232"/>
      <c r="C775" s="233"/>
      <c r="D775" s="234" t="s">
        <v>159</v>
      </c>
      <c r="E775" s="235" t="s">
        <v>1</v>
      </c>
      <c r="F775" s="236" t="s">
        <v>1173</v>
      </c>
      <c r="G775" s="233"/>
      <c r="H775" s="237">
        <v>2</v>
      </c>
      <c r="I775" s="238"/>
      <c r="J775" s="233"/>
      <c r="K775" s="233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159</v>
      </c>
      <c r="AU775" s="243" t="s">
        <v>86</v>
      </c>
      <c r="AV775" s="13" t="s">
        <v>86</v>
      </c>
      <c r="AW775" s="13" t="s">
        <v>32</v>
      </c>
      <c r="AX775" s="13" t="s">
        <v>76</v>
      </c>
      <c r="AY775" s="243" t="s">
        <v>150</v>
      </c>
    </row>
    <row r="776" s="13" customFormat="1">
      <c r="A776" s="13"/>
      <c r="B776" s="232"/>
      <c r="C776" s="233"/>
      <c r="D776" s="234" t="s">
        <v>159</v>
      </c>
      <c r="E776" s="235" t="s">
        <v>1</v>
      </c>
      <c r="F776" s="236" t="s">
        <v>1174</v>
      </c>
      <c r="G776" s="233"/>
      <c r="H776" s="237">
        <v>2.488</v>
      </c>
      <c r="I776" s="238"/>
      <c r="J776" s="233"/>
      <c r="K776" s="233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159</v>
      </c>
      <c r="AU776" s="243" t="s">
        <v>86</v>
      </c>
      <c r="AV776" s="13" t="s">
        <v>86</v>
      </c>
      <c r="AW776" s="13" t="s">
        <v>32</v>
      </c>
      <c r="AX776" s="13" t="s">
        <v>76</v>
      </c>
      <c r="AY776" s="243" t="s">
        <v>150</v>
      </c>
    </row>
    <row r="777" s="15" customFormat="1">
      <c r="A777" s="15"/>
      <c r="B777" s="261"/>
      <c r="C777" s="262"/>
      <c r="D777" s="234" t="s">
        <v>159</v>
      </c>
      <c r="E777" s="263" t="s">
        <v>1</v>
      </c>
      <c r="F777" s="264" t="s">
        <v>1031</v>
      </c>
      <c r="G777" s="262"/>
      <c r="H777" s="263" t="s">
        <v>1</v>
      </c>
      <c r="I777" s="265"/>
      <c r="J777" s="262"/>
      <c r="K777" s="262"/>
      <c r="L777" s="266"/>
      <c r="M777" s="267"/>
      <c r="N777" s="268"/>
      <c r="O777" s="268"/>
      <c r="P777" s="268"/>
      <c r="Q777" s="268"/>
      <c r="R777" s="268"/>
      <c r="S777" s="268"/>
      <c r="T777" s="269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70" t="s">
        <v>159</v>
      </c>
      <c r="AU777" s="270" t="s">
        <v>86</v>
      </c>
      <c r="AV777" s="15" t="s">
        <v>84</v>
      </c>
      <c r="AW777" s="15" t="s">
        <v>32</v>
      </c>
      <c r="AX777" s="15" t="s">
        <v>76</v>
      </c>
      <c r="AY777" s="270" t="s">
        <v>150</v>
      </c>
    </row>
    <row r="778" s="13" customFormat="1">
      <c r="A778" s="13"/>
      <c r="B778" s="232"/>
      <c r="C778" s="233"/>
      <c r="D778" s="234" t="s">
        <v>159</v>
      </c>
      <c r="E778" s="235" t="s">
        <v>1</v>
      </c>
      <c r="F778" s="236" t="s">
        <v>1175</v>
      </c>
      <c r="G778" s="233"/>
      <c r="H778" s="237">
        <v>5.1280000000000001</v>
      </c>
      <c r="I778" s="238"/>
      <c r="J778" s="233"/>
      <c r="K778" s="233"/>
      <c r="L778" s="239"/>
      <c r="M778" s="240"/>
      <c r="N778" s="241"/>
      <c r="O778" s="241"/>
      <c r="P778" s="241"/>
      <c r="Q778" s="241"/>
      <c r="R778" s="241"/>
      <c r="S778" s="241"/>
      <c r="T778" s="24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3" t="s">
        <v>159</v>
      </c>
      <c r="AU778" s="243" t="s">
        <v>86</v>
      </c>
      <c r="AV778" s="13" t="s">
        <v>86</v>
      </c>
      <c r="AW778" s="13" t="s">
        <v>32</v>
      </c>
      <c r="AX778" s="13" t="s">
        <v>76</v>
      </c>
      <c r="AY778" s="243" t="s">
        <v>150</v>
      </c>
    </row>
    <row r="779" s="15" customFormat="1">
      <c r="A779" s="15"/>
      <c r="B779" s="261"/>
      <c r="C779" s="262"/>
      <c r="D779" s="234" t="s">
        <v>159</v>
      </c>
      <c r="E779" s="263" t="s">
        <v>1</v>
      </c>
      <c r="F779" s="264" t="s">
        <v>1176</v>
      </c>
      <c r="G779" s="262"/>
      <c r="H779" s="263" t="s">
        <v>1</v>
      </c>
      <c r="I779" s="265"/>
      <c r="J779" s="262"/>
      <c r="K779" s="262"/>
      <c r="L779" s="266"/>
      <c r="M779" s="267"/>
      <c r="N779" s="268"/>
      <c r="O779" s="268"/>
      <c r="P779" s="268"/>
      <c r="Q779" s="268"/>
      <c r="R779" s="268"/>
      <c r="S779" s="268"/>
      <c r="T779" s="269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0" t="s">
        <v>159</v>
      </c>
      <c r="AU779" s="270" t="s">
        <v>86</v>
      </c>
      <c r="AV779" s="15" t="s">
        <v>84</v>
      </c>
      <c r="AW779" s="15" t="s">
        <v>32</v>
      </c>
      <c r="AX779" s="15" t="s">
        <v>76</v>
      </c>
      <c r="AY779" s="270" t="s">
        <v>150</v>
      </c>
    </row>
    <row r="780" s="13" customFormat="1">
      <c r="A780" s="13"/>
      <c r="B780" s="232"/>
      <c r="C780" s="233"/>
      <c r="D780" s="234" t="s">
        <v>159</v>
      </c>
      <c r="E780" s="235" t="s">
        <v>1</v>
      </c>
      <c r="F780" s="236" t="s">
        <v>1177</v>
      </c>
      <c r="G780" s="233"/>
      <c r="H780" s="237">
        <v>5.7000000000000002</v>
      </c>
      <c r="I780" s="238"/>
      <c r="J780" s="233"/>
      <c r="K780" s="233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159</v>
      </c>
      <c r="AU780" s="243" t="s">
        <v>86</v>
      </c>
      <c r="AV780" s="13" t="s">
        <v>86</v>
      </c>
      <c r="AW780" s="13" t="s">
        <v>32</v>
      </c>
      <c r="AX780" s="13" t="s">
        <v>76</v>
      </c>
      <c r="AY780" s="243" t="s">
        <v>150</v>
      </c>
    </row>
    <row r="781" s="14" customFormat="1">
      <c r="A781" s="14"/>
      <c r="B781" s="250"/>
      <c r="C781" s="251"/>
      <c r="D781" s="234" t="s">
        <v>159</v>
      </c>
      <c r="E781" s="252" t="s">
        <v>1</v>
      </c>
      <c r="F781" s="253" t="s">
        <v>254</v>
      </c>
      <c r="G781" s="251"/>
      <c r="H781" s="254">
        <v>20.146000000000001</v>
      </c>
      <c r="I781" s="255"/>
      <c r="J781" s="251"/>
      <c r="K781" s="251"/>
      <c r="L781" s="256"/>
      <c r="M781" s="257"/>
      <c r="N781" s="258"/>
      <c r="O781" s="258"/>
      <c r="P781" s="258"/>
      <c r="Q781" s="258"/>
      <c r="R781" s="258"/>
      <c r="S781" s="258"/>
      <c r="T781" s="25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0" t="s">
        <v>159</v>
      </c>
      <c r="AU781" s="260" t="s">
        <v>86</v>
      </c>
      <c r="AV781" s="14" t="s">
        <v>157</v>
      </c>
      <c r="AW781" s="14" t="s">
        <v>32</v>
      </c>
      <c r="AX781" s="14" t="s">
        <v>84</v>
      </c>
      <c r="AY781" s="260" t="s">
        <v>150</v>
      </c>
    </row>
    <row r="782" s="2" customFormat="1" ht="24.15" customHeight="1">
      <c r="A782" s="39"/>
      <c r="B782" s="40"/>
      <c r="C782" s="219" t="s">
        <v>1178</v>
      </c>
      <c r="D782" s="219" t="s">
        <v>153</v>
      </c>
      <c r="E782" s="220" t="s">
        <v>1179</v>
      </c>
      <c r="F782" s="221" t="s">
        <v>1180</v>
      </c>
      <c r="G782" s="222" t="s">
        <v>243</v>
      </c>
      <c r="H782" s="223">
        <v>6.742</v>
      </c>
      <c r="I782" s="224"/>
      <c r="J782" s="225">
        <f>ROUND(I782*H782,2)</f>
        <v>0</v>
      </c>
      <c r="K782" s="221" t="s">
        <v>1</v>
      </c>
      <c r="L782" s="45"/>
      <c r="M782" s="226" t="s">
        <v>1</v>
      </c>
      <c r="N782" s="227" t="s">
        <v>41</v>
      </c>
      <c r="O782" s="92"/>
      <c r="P782" s="228">
        <f>O782*H782</f>
        <v>0</v>
      </c>
      <c r="Q782" s="228">
        <v>0.043229999999999998</v>
      </c>
      <c r="R782" s="228">
        <f>Q782*H782</f>
        <v>0.29145665999999998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346</v>
      </c>
      <c r="AT782" s="230" t="s">
        <v>153</v>
      </c>
      <c r="AU782" s="230" t="s">
        <v>86</v>
      </c>
      <c r="AY782" s="18" t="s">
        <v>150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84</v>
      </c>
      <c r="BK782" s="231">
        <f>ROUND(I782*H782,2)</f>
        <v>0</v>
      </c>
      <c r="BL782" s="18" t="s">
        <v>346</v>
      </c>
      <c r="BM782" s="230" t="s">
        <v>1181</v>
      </c>
    </row>
    <row r="783" s="15" customFormat="1">
      <c r="A783" s="15"/>
      <c r="B783" s="261"/>
      <c r="C783" s="262"/>
      <c r="D783" s="234" t="s">
        <v>159</v>
      </c>
      <c r="E783" s="263" t="s">
        <v>1</v>
      </c>
      <c r="F783" s="264" t="s">
        <v>1182</v>
      </c>
      <c r="G783" s="262"/>
      <c r="H783" s="263" t="s">
        <v>1</v>
      </c>
      <c r="I783" s="265"/>
      <c r="J783" s="262"/>
      <c r="K783" s="262"/>
      <c r="L783" s="266"/>
      <c r="M783" s="267"/>
      <c r="N783" s="268"/>
      <c r="O783" s="268"/>
      <c r="P783" s="268"/>
      <c r="Q783" s="268"/>
      <c r="R783" s="268"/>
      <c r="S783" s="268"/>
      <c r="T783" s="269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70" t="s">
        <v>159</v>
      </c>
      <c r="AU783" s="270" t="s">
        <v>86</v>
      </c>
      <c r="AV783" s="15" t="s">
        <v>84</v>
      </c>
      <c r="AW783" s="15" t="s">
        <v>32</v>
      </c>
      <c r="AX783" s="15" t="s">
        <v>76</v>
      </c>
      <c r="AY783" s="270" t="s">
        <v>150</v>
      </c>
    </row>
    <row r="784" s="13" customFormat="1">
      <c r="A784" s="13"/>
      <c r="B784" s="232"/>
      <c r="C784" s="233"/>
      <c r="D784" s="234" t="s">
        <v>159</v>
      </c>
      <c r="E784" s="235" t="s">
        <v>1</v>
      </c>
      <c r="F784" s="236" t="s">
        <v>1183</v>
      </c>
      <c r="G784" s="233"/>
      <c r="H784" s="237">
        <v>6.742</v>
      </c>
      <c r="I784" s="238"/>
      <c r="J784" s="233"/>
      <c r="K784" s="233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159</v>
      </c>
      <c r="AU784" s="243" t="s">
        <v>86</v>
      </c>
      <c r="AV784" s="13" t="s">
        <v>86</v>
      </c>
      <c r="AW784" s="13" t="s">
        <v>32</v>
      </c>
      <c r="AX784" s="13" t="s">
        <v>84</v>
      </c>
      <c r="AY784" s="243" t="s">
        <v>150</v>
      </c>
    </row>
    <row r="785" s="2" customFormat="1" ht="24.15" customHeight="1">
      <c r="A785" s="39"/>
      <c r="B785" s="40"/>
      <c r="C785" s="219" t="s">
        <v>1184</v>
      </c>
      <c r="D785" s="219" t="s">
        <v>153</v>
      </c>
      <c r="E785" s="220" t="s">
        <v>1185</v>
      </c>
      <c r="F785" s="221" t="s">
        <v>1186</v>
      </c>
      <c r="G785" s="222" t="s">
        <v>243</v>
      </c>
      <c r="H785" s="223">
        <v>5</v>
      </c>
      <c r="I785" s="224"/>
      <c r="J785" s="225">
        <f>ROUND(I785*H785,2)</f>
        <v>0</v>
      </c>
      <c r="K785" s="221" t="s">
        <v>1</v>
      </c>
      <c r="L785" s="45"/>
      <c r="M785" s="226" t="s">
        <v>1</v>
      </c>
      <c r="N785" s="227" t="s">
        <v>41</v>
      </c>
      <c r="O785" s="92"/>
      <c r="P785" s="228">
        <f>O785*H785</f>
        <v>0</v>
      </c>
      <c r="Q785" s="228">
        <v>0.046960000000000002</v>
      </c>
      <c r="R785" s="228">
        <f>Q785*H785</f>
        <v>0.23480000000000001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346</v>
      </c>
      <c r="AT785" s="230" t="s">
        <v>153</v>
      </c>
      <c r="AU785" s="230" t="s">
        <v>86</v>
      </c>
      <c r="AY785" s="18" t="s">
        <v>150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84</v>
      </c>
      <c r="BK785" s="231">
        <f>ROUND(I785*H785,2)</f>
        <v>0</v>
      </c>
      <c r="BL785" s="18" t="s">
        <v>346</v>
      </c>
      <c r="BM785" s="230" t="s">
        <v>1187</v>
      </c>
    </row>
    <row r="786" s="15" customFormat="1">
      <c r="A786" s="15"/>
      <c r="B786" s="261"/>
      <c r="C786" s="262"/>
      <c r="D786" s="234" t="s">
        <v>159</v>
      </c>
      <c r="E786" s="263" t="s">
        <v>1</v>
      </c>
      <c r="F786" s="264" t="s">
        <v>1188</v>
      </c>
      <c r="G786" s="262"/>
      <c r="H786" s="263" t="s">
        <v>1</v>
      </c>
      <c r="I786" s="265"/>
      <c r="J786" s="262"/>
      <c r="K786" s="262"/>
      <c r="L786" s="266"/>
      <c r="M786" s="267"/>
      <c r="N786" s="268"/>
      <c r="O786" s="268"/>
      <c r="P786" s="268"/>
      <c r="Q786" s="268"/>
      <c r="R786" s="268"/>
      <c r="S786" s="268"/>
      <c r="T786" s="269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70" t="s">
        <v>159</v>
      </c>
      <c r="AU786" s="270" t="s">
        <v>86</v>
      </c>
      <c r="AV786" s="15" t="s">
        <v>84</v>
      </c>
      <c r="AW786" s="15" t="s">
        <v>32</v>
      </c>
      <c r="AX786" s="15" t="s">
        <v>76</v>
      </c>
      <c r="AY786" s="270" t="s">
        <v>150</v>
      </c>
    </row>
    <row r="787" s="13" customFormat="1">
      <c r="A787" s="13"/>
      <c r="B787" s="232"/>
      <c r="C787" s="233"/>
      <c r="D787" s="234" t="s">
        <v>159</v>
      </c>
      <c r="E787" s="235" t="s">
        <v>1</v>
      </c>
      <c r="F787" s="236" t="s">
        <v>1189</v>
      </c>
      <c r="G787" s="233"/>
      <c r="H787" s="237">
        <v>2.25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159</v>
      </c>
      <c r="AU787" s="243" t="s">
        <v>86</v>
      </c>
      <c r="AV787" s="13" t="s">
        <v>86</v>
      </c>
      <c r="AW787" s="13" t="s">
        <v>32</v>
      </c>
      <c r="AX787" s="13" t="s">
        <v>76</v>
      </c>
      <c r="AY787" s="243" t="s">
        <v>150</v>
      </c>
    </row>
    <row r="788" s="15" customFormat="1">
      <c r="A788" s="15"/>
      <c r="B788" s="261"/>
      <c r="C788" s="262"/>
      <c r="D788" s="234" t="s">
        <v>159</v>
      </c>
      <c r="E788" s="263" t="s">
        <v>1</v>
      </c>
      <c r="F788" s="264" t="s">
        <v>1190</v>
      </c>
      <c r="G788" s="262"/>
      <c r="H788" s="263" t="s">
        <v>1</v>
      </c>
      <c r="I788" s="265"/>
      <c r="J788" s="262"/>
      <c r="K788" s="262"/>
      <c r="L788" s="266"/>
      <c r="M788" s="267"/>
      <c r="N788" s="268"/>
      <c r="O788" s="268"/>
      <c r="P788" s="268"/>
      <c r="Q788" s="268"/>
      <c r="R788" s="268"/>
      <c r="S788" s="268"/>
      <c r="T788" s="269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70" t="s">
        <v>159</v>
      </c>
      <c r="AU788" s="270" t="s">
        <v>86</v>
      </c>
      <c r="AV788" s="15" t="s">
        <v>84</v>
      </c>
      <c r="AW788" s="15" t="s">
        <v>32</v>
      </c>
      <c r="AX788" s="15" t="s">
        <v>76</v>
      </c>
      <c r="AY788" s="270" t="s">
        <v>150</v>
      </c>
    </row>
    <row r="789" s="13" customFormat="1">
      <c r="A789" s="13"/>
      <c r="B789" s="232"/>
      <c r="C789" s="233"/>
      <c r="D789" s="234" t="s">
        <v>159</v>
      </c>
      <c r="E789" s="235" t="s">
        <v>1</v>
      </c>
      <c r="F789" s="236" t="s">
        <v>1191</v>
      </c>
      <c r="G789" s="233"/>
      <c r="H789" s="237">
        <v>2.75</v>
      </c>
      <c r="I789" s="238"/>
      <c r="J789" s="233"/>
      <c r="K789" s="233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159</v>
      </c>
      <c r="AU789" s="243" t="s">
        <v>86</v>
      </c>
      <c r="AV789" s="13" t="s">
        <v>86</v>
      </c>
      <c r="AW789" s="13" t="s">
        <v>32</v>
      </c>
      <c r="AX789" s="13" t="s">
        <v>76</v>
      </c>
      <c r="AY789" s="243" t="s">
        <v>150</v>
      </c>
    </row>
    <row r="790" s="14" customFormat="1">
      <c r="A790" s="14"/>
      <c r="B790" s="250"/>
      <c r="C790" s="251"/>
      <c r="D790" s="234" t="s">
        <v>159</v>
      </c>
      <c r="E790" s="252" t="s">
        <v>1</v>
      </c>
      <c r="F790" s="253" t="s">
        <v>254</v>
      </c>
      <c r="G790" s="251"/>
      <c r="H790" s="254">
        <v>5</v>
      </c>
      <c r="I790" s="255"/>
      <c r="J790" s="251"/>
      <c r="K790" s="251"/>
      <c r="L790" s="256"/>
      <c r="M790" s="257"/>
      <c r="N790" s="258"/>
      <c r="O790" s="258"/>
      <c r="P790" s="258"/>
      <c r="Q790" s="258"/>
      <c r="R790" s="258"/>
      <c r="S790" s="258"/>
      <c r="T790" s="25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0" t="s">
        <v>159</v>
      </c>
      <c r="AU790" s="260" t="s">
        <v>86</v>
      </c>
      <c r="AV790" s="14" t="s">
        <v>157</v>
      </c>
      <c r="AW790" s="14" t="s">
        <v>32</v>
      </c>
      <c r="AX790" s="14" t="s">
        <v>84</v>
      </c>
      <c r="AY790" s="260" t="s">
        <v>150</v>
      </c>
    </row>
    <row r="791" s="2" customFormat="1" ht="21.75" customHeight="1">
      <c r="A791" s="39"/>
      <c r="B791" s="40"/>
      <c r="C791" s="219" t="s">
        <v>1192</v>
      </c>
      <c r="D791" s="219" t="s">
        <v>153</v>
      </c>
      <c r="E791" s="220" t="s">
        <v>1193</v>
      </c>
      <c r="F791" s="221" t="s">
        <v>1194</v>
      </c>
      <c r="G791" s="222" t="s">
        <v>243</v>
      </c>
      <c r="H791" s="223">
        <v>68.691999999999993</v>
      </c>
      <c r="I791" s="224"/>
      <c r="J791" s="225">
        <f>ROUND(I791*H791,2)</f>
        <v>0</v>
      </c>
      <c r="K791" s="221" t="s">
        <v>1</v>
      </c>
      <c r="L791" s="45"/>
      <c r="M791" s="226" t="s">
        <v>1</v>
      </c>
      <c r="N791" s="227" t="s">
        <v>41</v>
      </c>
      <c r="O791" s="92"/>
      <c r="P791" s="228">
        <f>O791*H791</f>
        <v>0</v>
      </c>
      <c r="Q791" s="228">
        <v>0.00020000000000000001</v>
      </c>
      <c r="R791" s="228">
        <f>Q791*H791</f>
        <v>0.0137384</v>
      </c>
      <c r="S791" s="228">
        <v>0</v>
      </c>
      <c r="T791" s="22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346</v>
      </c>
      <c r="AT791" s="230" t="s">
        <v>153</v>
      </c>
      <c r="AU791" s="230" t="s">
        <v>86</v>
      </c>
      <c r="AY791" s="18" t="s">
        <v>150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84</v>
      </c>
      <c r="BK791" s="231">
        <f>ROUND(I791*H791,2)</f>
        <v>0</v>
      </c>
      <c r="BL791" s="18" t="s">
        <v>346</v>
      </c>
      <c r="BM791" s="230" t="s">
        <v>1195</v>
      </c>
    </row>
    <row r="792" s="13" customFormat="1">
      <c r="A792" s="13"/>
      <c r="B792" s="232"/>
      <c r="C792" s="233"/>
      <c r="D792" s="234" t="s">
        <v>159</v>
      </c>
      <c r="E792" s="235" t="s">
        <v>1</v>
      </c>
      <c r="F792" s="236" t="s">
        <v>1196</v>
      </c>
      <c r="G792" s="233"/>
      <c r="H792" s="237">
        <v>68.691999999999993</v>
      </c>
      <c r="I792" s="238"/>
      <c r="J792" s="233"/>
      <c r="K792" s="233"/>
      <c r="L792" s="239"/>
      <c r="M792" s="240"/>
      <c r="N792" s="241"/>
      <c r="O792" s="241"/>
      <c r="P792" s="241"/>
      <c r="Q792" s="241"/>
      <c r="R792" s="241"/>
      <c r="S792" s="241"/>
      <c r="T792" s="24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3" t="s">
        <v>159</v>
      </c>
      <c r="AU792" s="243" t="s">
        <v>86</v>
      </c>
      <c r="AV792" s="13" t="s">
        <v>86</v>
      </c>
      <c r="AW792" s="13" t="s">
        <v>32</v>
      </c>
      <c r="AX792" s="13" t="s">
        <v>84</v>
      </c>
      <c r="AY792" s="243" t="s">
        <v>150</v>
      </c>
    </row>
    <row r="793" s="2" customFormat="1" ht="16.5" customHeight="1">
      <c r="A793" s="39"/>
      <c r="B793" s="40"/>
      <c r="C793" s="219" t="s">
        <v>1197</v>
      </c>
      <c r="D793" s="219" t="s">
        <v>153</v>
      </c>
      <c r="E793" s="220" t="s">
        <v>1198</v>
      </c>
      <c r="F793" s="221" t="s">
        <v>1199</v>
      </c>
      <c r="G793" s="222" t="s">
        <v>243</v>
      </c>
      <c r="H793" s="223">
        <v>85.572000000000003</v>
      </c>
      <c r="I793" s="224"/>
      <c r="J793" s="225">
        <f>ROUND(I793*H793,2)</f>
        <v>0</v>
      </c>
      <c r="K793" s="221" t="s">
        <v>1</v>
      </c>
      <c r="L793" s="45"/>
      <c r="M793" s="226" t="s">
        <v>1</v>
      </c>
      <c r="N793" s="227" t="s">
        <v>41</v>
      </c>
      <c r="O793" s="92"/>
      <c r="P793" s="228">
        <f>O793*H793</f>
        <v>0</v>
      </c>
      <c r="Q793" s="228">
        <v>0</v>
      </c>
      <c r="R793" s="228">
        <f>Q793*H793</f>
        <v>0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346</v>
      </c>
      <c r="AT793" s="230" t="s">
        <v>153</v>
      </c>
      <c r="AU793" s="230" t="s">
        <v>86</v>
      </c>
      <c r="AY793" s="18" t="s">
        <v>150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84</v>
      </c>
      <c r="BK793" s="231">
        <f>ROUND(I793*H793,2)</f>
        <v>0</v>
      </c>
      <c r="BL793" s="18" t="s">
        <v>346</v>
      </c>
      <c r="BM793" s="230" t="s">
        <v>1200</v>
      </c>
    </row>
    <row r="794" s="13" customFormat="1">
      <c r="A794" s="13"/>
      <c r="B794" s="232"/>
      <c r="C794" s="233"/>
      <c r="D794" s="234" t="s">
        <v>159</v>
      </c>
      <c r="E794" s="235" t="s">
        <v>1</v>
      </c>
      <c r="F794" s="236" t="s">
        <v>1201</v>
      </c>
      <c r="G794" s="233"/>
      <c r="H794" s="237">
        <v>85.572000000000003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159</v>
      </c>
      <c r="AU794" s="243" t="s">
        <v>86</v>
      </c>
      <c r="AV794" s="13" t="s">
        <v>86</v>
      </c>
      <c r="AW794" s="13" t="s">
        <v>32</v>
      </c>
      <c r="AX794" s="13" t="s">
        <v>84</v>
      </c>
      <c r="AY794" s="243" t="s">
        <v>150</v>
      </c>
    </row>
    <row r="795" s="2" customFormat="1" ht="24.15" customHeight="1">
      <c r="A795" s="39"/>
      <c r="B795" s="40"/>
      <c r="C795" s="271" t="s">
        <v>1202</v>
      </c>
      <c r="D795" s="271" t="s">
        <v>335</v>
      </c>
      <c r="E795" s="272" t="s">
        <v>1203</v>
      </c>
      <c r="F795" s="273" t="s">
        <v>1204</v>
      </c>
      <c r="G795" s="274" t="s">
        <v>243</v>
      </c>
      <c r="H795" s="275">
        <v>96.140000000000001</v>
      </c>
      <c r="I795" s="276"/>
      <c r="J795" s="277">
        <f>ROUND(I795*H795,2)</f>
        <v>0</v>
      </c>
      <c r="K795" s="273" t="s">
        <v>1</v>
      </c>
      <c r="L795" s="278"/>
      <c r="M795" s="279" t="s">
        <v>1</v>
      </c>
      <c r="N795" s="280" t="s">
        <v>41</v>
      </c>
      <c r="O795" s="92"/>
      <c r="P795" s="228">
        <f>O795*H795</f>
        <v>0</v>
      </c>
      <c r="Q795" s="228">
        <v>0.00013999999999999999</v>
      </c>
      <c r="R795" s="228">
        <f>Q795*H795</f>
        <v>0.013459599999999999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489</v>
      </c>
      <c r="AT795" s="230" t="s">
        <v>335</v>
      </c>
      <c r="AU795" s="230" t="s">
        <v>86</v>
      </c>
      <c r="AY795" s="18" t="s">
        <v>150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84</v>
      </c>
      <c r="BK795" s="231">
        <f>ROUND(I795*H795,2)</f>
        <v>0</v>
      </c>
      <c r="BL795" s="18" t="s">
        <v>346</v>
      </c>
      <c r="BM795" s="230" t="s">
        <v>1205</v>
      </c>
    </row>
    <row r="796" s="13" customFormat="1">
      <c r="A796" s="13"/>
      <c r="B796" s="232"/>
      <c r="C796" s="233"/>
      <c r="D796" s="234" t="s">
        <v>159</v>
      </c>
      <c r="E796" s="235" t="s">
        <v>1</v>
      </c>
      <c r="F796" s="236" t="s">
        <v>1206</v>
      </c>
      <c r="G796" s="233"/>
      <c r="H796" s="237">
        <v>96.140000000000001</v>
      </c>
      <c r="I796" s="238"/>
      <c r="J796" s="233"/>
      <c r="K796" s="233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159</v>
      </c>
      <c r="AU796" s="243" t="s">
        <v>86</v>
      </c>
      <c r="AV796" s="13" t="s">
        <v>86</v>
      </c>
      <c r="AW796" s="13" t="s">
        <v>32</v>
      </c>
      <c r="AX796" s="13" t="s">
        <v>84</v>
      </c>
      <c r="AY796" s="243" t="s">
        <v>150</v>
      </c>
    </row>
    <row r="797" s="2" customFormat="1" ht="37.8" customHeight="1">
      <c r="A797" s="39"/>
      <c r="B797" s="40"/>
      <c r="C797" s="219" t="s">
        <v>1207</v>
      </c>
      <c r="D797" s="219" t="s">
        <v>153</v>
      </c>
      <c r="E797" s="220" t="s">
        <v>1208</v>
      </c>
      <c r="F797" s="221" t="s">
        <v>1209</v>
      </c>
      <c r="G797" s="222" t="s">
        <v>243</v>
      </c>
      <c r="H797" s="223">
        <v>2.8799999999999999</v>
      </c>
      <c r="I797" s="224"/>
      <c r="J797" s="225">
        <f>ROUND(I797*H797,2)</f>
        <v>0</v>
      </c>
      <c r="K797" s="221" t="s">
        <v>1</v>
      </c>
      <c r="L797" s="45"/>
      <c r="M797" s="226" t="s">
        <v>1</v>
      </c>
      <c r="N797" s="227" t="s">
        <v>41</v>
      </c>
      <c r="O797" s="92"/>
      <c r="P797" s="228">
        <f>O797*H797</f>
        <v>0</v>
      </c>
      <c r="Q797" s="228">
        <v>0.060519999999999997</v>
      </c>
      <c r="R797" s="228">
        <f>Q797*H797</f>
        <v>0.1742976</v>
      </c>
      <c r="S797" s="228">
        <v>0</v>
      </c>
      <c r="T797" s="229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0" t="s">
        <v>346</v>
      </c>
      <c r="AT797" s="230" t="s">
        <v>153</v>
      </c>
      <c r="AU797" s="230" t="s">
        <v>86</v>
      </c>
      <c r="AY797" s="18" t="s">
        <v>150</v>
      </c>
      <c r="BE797" s="231">
        <f>IF(N797="základní",J797,0)</f>
        <v>0</v>
      </c>
      <c r="BF797" s="231">
        <f>IF(N797="snížená",J797,0)</f>
        <v>0</v>
      </c>
      <c r="BG797" s="231">
        <f>IF(N797="zákl. přenesená",J797,0)</f>
        <v>0</v>
      </c>
      <c r="BH797" s="231">
        <f>IF(N797="sníž. přenesená",J797,0)</f>
        <v>0</v>
      </c>
      <c r="BI797" s="231">
        <f>IF(N797="nulová",J797,0)</f>
        <v>0</v>
      </c>
      <c r="BJ797" s="18" t="s">
        <v>84</v>
      </c>
      <c r="BK797" s="231">
        <f>ROUND(I797*H797,2)</f>
        <v>0</v>
      </c>
      <c r="BL797" s="18" t="s">
        <v>346</v>
      </c>
      <c r="BM797" s="230" t="s">
        <v>1210</v>
      </c>
    </row>
    <row r="798" s="13" customFormat="1">
      <c r="A798" s="13"/>
      <c r="B798" s="232"/>
      <c r="C798" s="233"/>
      <c r="D798" s="234" t="s">
        <v>159</v>
      </c>
      <c r="E798" s="235" t="s">
        <v>1</v>
      </c>
      <c r="F798" s="236" t="s">
        <v>1211</v>
      </c>
      <c r="G798" s="233"/>
      <c r="H798" s="237">
        <v>2.8799999999999999</v>
      </c>
      <c r="I798" s="238"/>
      <c r="J798" s="233"/>
      <c r="K798" s="233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159</v>
      </c>
      <c r="AU798" s="243" t="s">
        <v>86</v>
      </c>
      <c r="AV798" s="13" t="s">
        <v>86</v>
      </c>
      <c r="AW798" s="13" t="s">
        <v>32</v>
      </c>
      <c r="AX798" s="13" t="s">
        <v>84</v>
      </c>
      <c r="AY798" s="243" t="s">
        <v>150</v>
      </c>
    </row>
    <row r="799" s="2" customFormat="1" ht="24.15" customHeight="1">
      <c r="A799" s="39"/>
      <c r="B799" s="40"/>
      <c r="C799" s="219" t="s">
        <v>1212</v>
      </c>
      <c r="D799" s="219" t="s">
        <v>153</v>
      </c>
      <c r="E799" s="220" t="s">
        <v>1213</v>
      </c>
      <c r="F799" s="221" t="s">
        <v>1214</v>
      </c>
      <c r="G799" s="222" t="s">
        <v>243</v>
      </c>
      <c r="H799" s="223">
        <v>16.879999999999999</v>
      </c>
      <c r="I799" s="224"/>
      <c r="J799" s="225">
        <f>ROUND(I799*H799,2)</f>
        <v>0</v>
      </c>
      <c r="K799" s="221" t="s">
        <v>1</v>
      </c>
      <c r="L799" s="45"/>
      <c r="M799" s="226" t="s">
        <v>1</v>
      </c>
      <c r="N799" s="227" t="s">
        <v>41</v>
      </c>
      <c r="O799" s="92"/>
      <c r="P799" s="228">
        <f>O799*H799</f>
        <v>0</v>
      </c>
      <c r="Q799" s="228">
        <v>0.025069999999999999</v>
      </c>
      <c r="R799" s="228">
        <f>Q799*H799</f>
        <v>0.42318159999999994</v>
      </c>
      <c r="S799" s="228">
        <v>0</v>
      </c>
      <c r="T799" s="229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0" t="s">
        <v>346</v>
      </c>
      <c r="AT799" s="230" t="s">
        <v>153</v>
      </c>
      <c r="AU799" s="230" t="s">
        <v>86</v>
      </c>
      <c r="AY799" s="18" t="s">
        <v>150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8" t="s">
        <v>84</v>
      </c>
      <c r="BK799" s="231">
        <f>ROUND(I799*H799,2)</f>
        <v>0</v>
      </c>
      <c r="BL799" s="18" t="s">
        <v>346</v>
      </c>
      <c r="BM799" s="230" t="s">
        <v>1215</v>
      </c>
    </row>
    <row r="800" s="15" customFormat="1">
      <c r="A800" s="15"/>
      <c r="B800" s="261"/>
      <c r="C800" s="262"/>
      <c r="D800" s="234" t="s">
        <v>159</v>
      </c>
      <c r="E800" s="263" t="s">
        <v>1</v>
      </c>
      <c r="F800" s="264" t="s">
        <v>1216</v>
      </c>
      <c r="G800" s="262"/>
      <c r="H800" s="263" t="s">
        <v>1</v>
      </c>
      <c r="I800" s="265"/>
      <c r="J800" s="262"/>
      <c r="K800" s="262"/>
      <c r="L800" s="266"/>
      <c r="M800" s="267"/>
      <c r="N800" s="268"/>
      <c r="O800" s="268"/>
      <c r="P800" s="268"/>
      <c r="Q800" s="268"/>
      <c r="R800" s="268"/>
      <c r="S800" s="268"/>
      <c r="T800" s="269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0" t="s">
        <v>159</v>
      </c>
      <c r="AU800" s="270" t="s">
        <v>86</v>
      </c>
      <c r="AV800" s="15" t="s">
        <v>84</v>
      </c>
      <c r="AW800" s="15" t="s">
        <v>32</v>
      </c>
      <c r="AX800" s="15" t="s">
        <v>76</v>
      </c>
      <c r="AY800" s="270" t="s">
        <v>150</v>
      </c>
    </row>
    <row r="801" s="13" customFormat="1">
      <c r="A801" s="13"/>
      <c r="B801" s="232"/>
      <c r="C801" s="233"/>
      <c r="D801" s="234" t="s">
        <v>159</v>
      </c>
      <c r="E801" s="235" t="s">
        <v>1</v>
      </c>
      <c r="F801" s="236" t="s">
        <v>1217</v>
      </c>
      <c r="G801" s="233"/>
      <c r="H801" s="237">
        <v>8.0399999999999991</v>
      </c>
      <c r="I801" s="238"/>
      <c r="J801" s="233"/>
      <c r="K801" s="233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159</v>
      </c>
      <c r="AU801" s="243" t="s">
        <v>86</v>
      </c>
      <c r="AV801" s="13" t="s">
        <v>86</v>
      </c>
      <c r="AW801" s="13" t="s">
        <v>32</v>
      </c>
      <c r="AX801" s="13" t="s">
        <v>76</v>
      </c>
      <c r="AY801" s="243" t="s">
        <v>150</v>
      </c>
    </row>
    <row r="802" s="15" customFormat="1">
      <c r="A802" s="15"/>
      <c r="B802" s="261"/>
      <c r="C802" s="262"/>
      <c r="D802" s="234" t="s">
        <v>159</v>
      </c>
      <c r="E802" s="263" t="s">
        <v>1</v>
      </c>
      <c r="F802" s="264" t="s">
        <v>1218</v>
      </c>
      <c r="G802" s="262"/>
      <c r="H802" s="263" t="s">
        <v>1</v>
      </c>
      <c r="I802" s="265"/>
      <c r="J802" s="262"/>
      <c r="K802" s="262"/>
      <c r="L802" s="266"/>
      <c r="M802" s="267"/>
      <c r="N802" s="268"/>
      <c r="O802" s="268"/>
      <c r="P802" s="268"/>
      <c r="Q802" s="268"/>
      <c r="R802" s="268"/>
      <c r="S802" s="268"/>
      <c r="T802" s="269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70" t="s">
        <v>159</v>
      </c>
      <c r="AU802" s="270" t="s">
        <v>86</v>
      </c>
      <c r="AV802" s="15" t="s">
        <v>84</v>
      </c>
      <c r="AW802" s="15" t="s">
        <v>32</v>
      </c>
      <c r="AX802" s="15" t="s">
        <v>76</v>
      </c>
      <c r="AY802" s="270" t="s">
        <v>150</v>
      </c>
    </row>
    <row r="803" s="13" customFormat="1">
      <c r="A803" s="13"/>
      <c r="B803" s="232"/>
      <c r="C803" s="233"/>
      <c r="D803" s="234" t="s">
        <v>159</v>
      </c>
      <c r="E803" s="235" t="s">
        <v>1</v>
      </c>
      <c r="F803" s="236" t="s">
        <v>1219</v>
      </c>
      <c r="G803" s="233"/>
      <c r="H803" s="237">
        <v>8.8399999999999999</v>
      </c>
      <c r="I803" s="238"/>
      <c r="J803" s="233"/>
      <c r="K803" s="233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159</v>
      </c>
      <c r="AU803" s="243" t="s">
        <v>86</v>
      </c>
      <c r="AV803" s="13" t="s">
        <v>86</v>
      </c>
      <c r="AW803" s="13" t="s">
        <v>32</v>
      </c>
      <c r="AX803" s="13" t="s">
        <v>76</v>
      </c>
      <c r="AY803" s="243" t="s">
        <v>150</v>
      </c>
    </row>
    <row r="804" s="14" customFormat="1">
      <c r="A804" s="14"/>
      <c r="B804" s="250"/>
      <c r="C804" s="251"/>
      <c r="D804" s="234" t="s">
        <v>159</v>
      </c>
      <c r="E804" s="252" t="s">
        <v>1</v>
      </c>
      <c r="F804" s="253" t="s">
        <v>254</v>
      </c>
      <c r="G804" s="251"/>
      <c r="H804" s="254">
        <v>16.879999999999999</v>
      </c>
      <c r="I804" s="255"/>
      <c r="J804" s="251"/>
      <c r="K804" s="251"/>
      <c r="L804" s="256"/>
      <c r="M804" s="257"/>
      <c r="N804" s="258"/>
      <c r="O804" s="258"/>
      <c r="P804" s="258"/>
      <c r="Q804" s="258"/>
      <c r="R804" s="258"/>
      <c r="S804" s="258"/>
      <c r="T804" s="25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0" t="s">
        <v>159</v>
      </c>
      <c r="AU804" s="260" t="s">
        <v>86</v>
      </c>
      <c r="AV804" s="14" t="s">
        <v>157</v>
      </c>
      <c r="AW804" s="14" t="s">
        <v>32</v>
      </c>
      <c r="AX804" s="14" t="s">
        <v>84</v>
      </c>
      <c r="AY804" s="260" t="s">
        <v>150</v>
      </c>
    </row>
    <row r="805" s="2" customFormat="1" ht="16.5" customHeight="1">
      <c r="A805" s="39"/>
      <c r="B805" s="40"/>
      <c r="C805" s="219" t="s">
        <v>1220</v>
      </c>
      <c r="D805" s="219" t="s">
        <v>153</v>
      </c>
      <c r="E805" s="220" t="s">
        <v>1221</v>
      </c>
      <c r="F805" s="221" t="s">
        <v>1222</v>
      </c>
      <c r="G805" s="222" t="s">
        <v>243</v>
      </c>
      <c r="H805" s="223">
        <v>16.879999999999999</v>
      </c>
      <c r="I805" s="224"/>
      <c r="J805" s="225">
        <f>ROUND(I805*H805,2)</f>
        <v>0</v>
      </c>
      <c r="K805" s="221" t="s">
        <v>1</v>
      </c>
      <c r="L805" s="45"/>
      <c r="M805" s="226" t="s">
        <v>1</v>
      </c>
      <c r="N805" s="227" t="s">
        <v>41</v>
      </c>
      <c r="O805" s="92"/>
      <c r="P805" s="228">
        <f>O805*H805</f>
        <v>0</v>
      </c>
      <c r="Q805" s="228">
        <v>0.00010000000000000001</v>
      </c>
      <c r="R805" s="228">
        <f>Q805*H805</f>
        <v>0.0016880000000000001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346</v>
      </c>
      <c r="AT805" s="230" t="s">
        <v>153</v>
      </c>
      <c r="AU805" s="230" t="s">
        <v>86</v>
      </c>
      <c r="AY805" s="18" t="s">
        <v>150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84</v>
      </c>
      <c r="BK805" s="231">
        <f>ROUND(I805*H805,2)</f>
        <v>0</v>
      </c>
      <c r="BL805" s="18" t="s">
        <v>346</v>
      </c>
      <c r="BM805" s="230" t="s">
        <v>1223</v>
      </c>
    </row>
    <row r="806" s="13" customFormat="1">
      <c r="A806" s="13"/>
      <c r="B806" s="232"/>
      <c r="C806" s="233"/>
      <c r="D806" s="234" t="s">
        <v>159</v>
      </c>
      <c r="E806" s="235" t="s">
        <v>1</v>
      </c>
      <c r="F806" s="236" t="s">
        <v>1224</v>
      </c>
      <c r="G806" s="233"/>
      <c r="H806" s="237">
        <v>16.879999999999999</v>
      </c>
      <c r="I806" s="238"/>
      <c r="J806" s="233"/>
      <c r="K806" s="233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159</v>
      </c>
      <c r="AU806" s="243" t="s">
        <v>86</v>
      </c>
      <c r="AV806" s="13" t="s">
        <v>86</v>
      </c>
      <c r="AW806" s="13" t="s">
        <v>32</v>
      </c>
      <c r="AX806" s="13" t="s">
        <v>84</v>
      </c>
      <c r="AY806" s="243" t="s">
        <v>150</v>
      </c>
    </row>
    <row r="807" s="2" customFormat="1" ht="24.15" customHeight="1">
      <c r="A807" s="39"/>
      <c r="B807" s="40"/>
      <c r="C807" s="219" t="s">
        <v>1225</v>
      </c>
      <c r="D807" s="219" t="s">
        <v>153</v>
      </c>
      <c r="E807" s="220" t="s">
        <v>1226</v>
      </c>
      <c r="F807" s="221" t="s">
        <v>1227</v>
      </c>
      <c r="G807" s="222" t="s">
        <v>243</v>
      </c>
      <c r="H807" s="223">
        <v>15.119999999999999</v>
      </c>
      <c r="I807" s="224"/>
      <c r="J807" s="225">
        <f>ROUND(I807*H807,2)</f>
        <v>0</v>
      </c>
      <c r="K807" s="221" t="s">
        <v>1</v>
      </c>
      <c r="L807" s="45"/>
      <c r="M807" s="226" t="s">
        <v>1</v>
      </c>
      <c r="N807" s="227" t="s">
        <v>41</v>
      </c>
      <c r="O807" s="92"/>
      <c r="P807" s="228">
        <f>O807*H807</f>
        <v>0</v>
      </c>
      <c r="Q807" s="228">
        <v>0.015769999999999999</v>
      </c>
      <c r="R807" s="228">
        <f>Q807*H807</f>
        <v>0.23844239999999997</v>
      </c>
      <c r="S807" s="228">
        <v>0</v>
      </c>
      <c r="T807" s="229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30" t="s">
        <v>346</v>
      </c>
      <c r="AT807" s="230" t="s">
        <v>153</v>
      </c>
      <c r="AU807" s="230" t="s">
        <v>86</v>
      </c>
      <c r="AY807" s="18" t="s">
        <v>150</v>
      </c>
      <c r="BE807" s="231">
        <f>IF(N807="základní",J807,0)</f>
        <v>0</v>
      </c>
      <c r="BF807" s="231">
        <f>IF(N807="snížená",J807,0)</f>
        <v>0</v>
      </c>
      <c r="BG807" s="231">
        <f>IF(N807="zákl. přenesená",J807,0)</f>
        <v>0</v>
      </c>
      <c r="BH807" s="231">
        <f>IF(N807="sníž. přenesená",J807,0)</f>
        <v>0</v>
      </c>
      <c r="BI807" s="231">
        <f>IF(N807="nulová",J807,0)</f>
        <v>0</v>
      </c>
      <c r="BJ807" s="18" t="s">
        <v>84</v>
      </c>
      <c r="BK807" s="231">
        <f>ROUND(I807*H807,2)</f>
        <v>0</v>
      </c>
      <c r="BL807" s="18" t="s">
        <v>346</v>
      </c>
      <c r="BM807" s="230" t="s">
        <v>1228</v>
      </c>
    </row>
    <row r="808" s="13" customFormat="1">
      <c r="A808" s="13"/>
      <c r="B808" s="232"/>
      <c r="C808" s="233"/>
      <c r="D808" s="234" t="s">
        <v>159</v>
      </c>
      <c r="E808" s="235" t="s">
        <v>1</v>
      </c>
      <c r="F808" s="236" t="s">
        <v>1229</v>
      </c>
      <c r="G808" s="233"/>
      <c r="H808" s="237">
        <v>5.46</v>
      </c>
      <c r="I808" s="238"/>
      <c r="J808" s="233"/>
      <c r="K808" s="233"/>
      <c r="L808" s="239"/>
      <c r="M808" s="240"/>
      <c r="N808" s="241"/>
      <c r="O808" s="241"/>
      <c r="P808" s="241"/>
      <c r="Q808" s="241"/>
      <c r="R808" s="241"/>
      <c r="S808" s="241"/>
      <c r="T808" s="24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3" t="s">
        <v>159</v>
      </c>
      <c r="AU808" s="243" t="s">
        <v>86</v>
      </c>
      <c r="AV808" s="13" t="s">
        <v>86</v>
      </c>
      <c r="AW808" s="13" t="s">
        <v>32</v>
      </c>
      <c r="AX808" s="13" t="s">
        <v>76</v>
      </c>
      <c r="AY808" s="243" t="s">
        <v>150</v>
      </c>
    </row>
    <row r="809" s="13" customFormat="1">
      <c r="A809" s="13"/>
      <c r="B809" s="232"/>
      <c r="C809" s="233"/>
      <c r="D809" s="234" t="s">
        <v>159</v>
      </c>
      <c r="E809" s="235" t="s">
        <v>1</v>
      </c>
      <c r="F809" s="236" t="s">
        <v>1230</v>
      </c>
      <c r="G809" s="233"/>
      <c r="H809" s="237">
        <v>9.6600000000000001</v>
      </c>
      <c r="I809" s="238"/>
      <c r="J809" s="233"/>
      <c r="K809" s="233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159</v>
      </c>
      <c r="AU809" s="243" t="s">
        <v>86</v>
      </c>
      <c r="AV809" s="13" t="s">
        <v>86</v>
      </c>
      <c r="AW809" s="13" t="s">
        <v>32</v>
      </c>
      <c r="AX809" s="13" t="s">
        <v>76</v>
      </c>
      <c r="AY809" s="243" t="s">
        <v>150</v>
      </c>
    </row>
    <row r="810" s="14" customFormat="1">
      <c r="A810" s="14"/>
      <c r="B810" s="250"/>
      <c r="C810" s="251"/>
      <c r="D810" s="234" t="s">
        <v>159</v>
      </c>
      <c r="E810" s="252" t="s">
        <v>1</v>
      </c>
      <c r="F810" s="253" t="s">
        <v>254</v>
      </c>
      <c r="G810" s="251"/>
      <c r="H810" s="254">
        <v>15.120000000000001</v>
      </c>
      <c r="I810" s="255"/>
      <c r="J810" s="251"/>
      <c r="K810" s="251"/>
      <c r="L810" s="256"/>
      <c r="M810" s="257"/>
      <c r="N810" s="258"/>
      <c r="O810" s="258"/>
      <c r="P810" s="258"/>
      <c r="Q810" s="258"/>
      <c r="R810" s="258"/>
      <c r="S810" s="258"/>
      <c r="T810" s="25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0" t="s">
        <v>159</v>
      </c>
      <c r="AU810" s="260" t="s">
        <v>86</v>
      </c>
      <c r="AV810" s="14" t="s">
        <v>157</v>
      </c>
      <c r="AW810" s="14" t="s">
        <v>32</v>
      </c>
      <c r="AX810" s="14" t="s">
        <v>84</v>
      </c>
      <c r="AY810" s="260" t="s">
        <v>150</v>
      </c>
    </row>
    <row r="811" s="2" customFormat="1" ht="24.15" customHeight="1">
      <c r="A811" s="39"/>
      <c r="B811" s="40"/>
      <c r="C811" s="219" t="s">
        <v>1231</v>
      </c>
      <c r="D811" s="219" t="s">
        <v>153</v>
      </c>
      <c r="E811" s="220" t="s">
        <v>1232</v>
      </c>
      <c r="F811" s="221" t="s">
        <v>1233</v>
      </c>
      <c r="G811" s="222" t="s">
        <v>243</v>
      </c>
      <c r="H811" s="223">
        <v>52.640000000000001</v>
      </c>
      <c r="I811" s="224"/>
      <c r="J811" s="225">
        <f>ROUND(I811*H811,2)</f>
        <v>0</v>
      </c>
      <c r="K811" s="221" t="s">
        <v>1</v>
      </c>
      <c r="L811" s="45"/>
      <c r="M811" s="226" t="s">
        <v>1</v>
      </c>
      <c r="N811" s="227" t="s">
        <v>41</v>
      </c>
      <c r="O811" s="92"/>
      <c r="P811" s="228">
        <f>O811*H811</f>
        <v>0</v>
      </c>
      <c r="Q811" s="228">
        <v>0.016080000000000001</v>
      </c>
      <c r="R811" s="228">
        <f>Q811*H811</f>
        <v>0.84645120000000007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346</v>
      </c>
      <c r="AT811" s="230" t="s">
        <v>153</v>
      </c>
      <c r="AU811" s="230" t="s">
        <v>86</v>
      </c>
      <c r="AY811" s="18" t="s">
        <v>150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84</v>
      </c>
      <c r="BK811" s="231">
        <f>ROUND(I811*H811,2)</f>
        <v>0</v>
      </c>
      <c r="BL811" s="18" t="s">
        <v>346</v>
      </c>
      <c r="BM811" s="230" t="s">
        <v>1234</v>
      </c>
    </row>
    <row r="812" s="13" customFormat="1">
      <c r="A812" s="13"/>
      <c r="B812" s="232"/>
      <c r="C812" s="233"/>
      <c r="D812" s="234" t="s">
        <v>159</v>
      </c>
      <c r="E812" s="235" t="s">
        <v>1</v>
      </c>
      <c r="F812" s="236" t="s">
        <v>1235</v>
      </c>
      <c r="G812" s="233"/>
      <c r="H812" s="237">
        <v>7.5800000000000001</v>
      </c>
      <c r="I812" s="238"/>
      <c r="J812" s="233"/>
      <c r="K812" s="233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159</v>
      </c>
      <c r="AU812" s="243" t="s">
        <v>86</v>
      </c>
      <c r="AV812" s="13" t="s">
        <v>86</v>
      </c>
      <c r="AW812" s="13" t="s">
        <v>32</v>
      </c>
      <c r="AX812" s="13" t="s">
        <v>76</v>
      </c>
      <c r="AY812" s="243" t="s">
        <v>150</v>
      </c>
    </row>
    <row r="813" s="13" customFormat="1">
      <c r="A813" s="13"/>
      <c r="B813" s="232"/>
      <c r="C813" s="233"/>
      <c r="D813" s="234" t="s">
        <v>159</v>
      </c>
      <c r="E813" s="235" t="s">
        <v>1</v>
      </c>
      <c r="F813" s="236" t="s">
        <v>1236</v>
      </c>
      <c r="G813" s="233"/>
      <c r="H813" s="237">
        <v>6.3099999999999996</v>
      </c>
      <c r="I813" s="238"/>
      <c r="J813" s="233"/>
      <c r="K813" s="233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159</v>
      </c>
      <c r="AU813" s="243" t="s">
        <v>86</v>
      </c>
      <c r="AV813" s="13" t="s">
        <v>86</v>
      </c>
      <c r="AW813" s="13" t="s">
        <v>32</v>
      </c>
      <c r="AX813" s="13" t="s">
        <v>76</v>
      </c>
      <c r="AY813" s="243" t="s">
        <v>150</v>
      </c>
    </row>
    <row r="814" s="13" customFormat="1">
      <c r="A814" s="13"/>
      <c r="B814" s="232"/>
      <c r="C814" s="233"/>
      <c r="D814" s="234" t="s">
        <v>159</v>
      </c>
      <c r="E814" s="235" t="s">
        <v>1</v>
      </c>
      <c r="F814" s="236" t="s">
        <v>1237</v>
      </c>
      <c r="G814" s="233"/>
      <c r="H814" s="237">
        <v>8.1600000000000001</v>
      </c>
      <c r="I814" s="238"/>
      <c r="J814" s="233"/>
      <c r="K814" s="233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159</v>
      </c>
      <c r="AU814" s="243" t="s">
        <v>86</v>
      </c>
      <c r="AV814" s="13" t="s">
        <v>86</v>
      </c>
      <c r="AW814" s="13" t="s">
        <v>32</v>
      </c>
      <c r="AX814" s="13" t="s">
        <v>76</v>
      </c>
      <c r="AY814" s="243" t="s">
        <v>150</v>
      </c>
    </row>
    <row r="815" s="13" customFormat="1">
      <c r="A815" s="13"/>
      <c r="B815" s="232"/>
      <c r="C815" s="233"/>
      <c r="D815" s="234" t="s">
        <v>159</v>
      </c>
      <c r="E815" s="235" t="s">
        <v>1</v>
      </c>
      <c r="F815" s="236" t="s">
        <v>1238</v>
      </c>
      <c r="G815" s="233"/>
      <c r="H815" s="237">
        <v>3.4100000000000001</v>
      </c>
      <c r="I815" s="238"/>
      <c r="J815" s="233"/>
      <c r="K815" s="233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159</v>
      </c>
      <c r="AU815" s="243" t="s">
        <v>86</v>
      </c>
      <c r="AV815" s="13" t="s">
        <v>86</v>
      </c>
      <c r="AW815" s="13" t="s">
        <v>32</v>
      </c>
      <c r="AX815" s="13" t="s">
        <v>76</v>
      </c>
      <c r="AY815" s="243" t="s">
        <v>150</v>
      </c>
    </row>
    <row r="816" s="15" customFormat="1">
      <c r="A816" s="15"/>
      <c r="B816" s="261"/>
      <c r="C816" s="262"/>
      <c r="D816" s="234" t="s">
        <v>159</v>
      </c>
      <c r="E816" s="263" t="s">
        <v>1</v>
      </c>
      <c r="F816" s="264" t="s">
        <v>1239</v>
      </c>
      <c r="G816" s="262"/>
      <c r="H816" s="263" t="s">
        <v>1</v>
      </c>
      <c r="I816" s="265"/>
      <c r="J816" s="262"/>
      <c r="K816" s="262"/>
      <c r="L816" s="266"/>
      <c r="M816" s="267"/>
      <c r="N816" s="268"/>
      <c r="O816" s="268"/>
      <c r="P816" s="268"/>
      <c r="Q816" s="268"/>
      <c r="R816" s="268"/>
      <c r="S816" s="268"/>
      <c r="T816" s="269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70" t="s">
        <v>159</v>
      </c>
      <c r="AU816" s="270" t="s">
        <v>86</v>
      </c>
      <c r="AV816" s="15" t="s">
        <v>84</v>
      </c>
      <c r="AW816" s="15" t="s">
        <v>32</v>
      </c>
      <c r="AX816" s="15" t="s">
        <v>76</v>
      </c>
      <c r="AY816" s="270" t="s">
        <v>150</v>
      </c>
    </row>
    <row r="817" s="13" customFormat="1">
      <c r="A817" s="13"/>
      <c r="B817" s="232"/>
      <c r="C817" s="233"/>
      <c r="D817" s="234" t="s">
        <v>159</v>
      </c>
      <c r="E817" s="235" t="s">
        <v>1</v>
      </c>
      <c r="F817" s="236" t="s">
        <v>1240</v>
      </c>
      <c r="G817" s="233"/>
      <c r="H817" s="237">
        <v>27.18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159</v>
      </c>
      <c r="AU817" s="243" t="s">
        <v>86</v>
      </c>
      <c r="AV817" s="13" t="s">
        <v>86</v>
      </c>
      <c r="AW817" s="13" t="s">
        <v>32</v>
      </c>
      <c r="AX817" s="13" t="s">
        <v>76</v>
      </c>
      <c r="AY817" s="243" t="s">
        <v>150</v>
      </c>
    </row>
    <row r="818" s="14" customFormat="1">
      <c r="A818" s="14"/>
      <c r="B818" s="250"/>
      <c r="C818" s="251"/>
      <c r="D818" s="234" t="s">
        <v>159</v>
      </c>
      <c r="E818" s="252" t="s">
        <v>1</v>
      </c>
      <c r="F818" s="253" t="s">
        <v>254</v>
      </c>
      <c r="G818" s="251"/>
      <c r="H818" s="254">
        <v>52.640000000000001</v>
      </c>
      <c r="I818" s="255"/>
      <c r="J818" s="251"/>
      <c r="K818" s="251"/>
      <c r="L818" s="256"/>
      <c r="M818" s="257"/>
      <c r="N818" s="258"/>
      <c r="O818" s="258"/>
      <c r="P818" s="258"/>
      <c r="Q818" s="258"/>
      <c r="R818" s="258"/>
      <c r="S818" s="258"/>
      <c r="T818" s="25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0" t="s">
        <v>159</v>
      </c>
      <c r="AU818" s="260" t="s">
        <v>86</v>
      </c>
      <c r="AV818" s="14" t="s">
        <v>157</v>
      </c>
      <c r="AW818" s="14" t="s">
        <v>32</v>
      </c>
      <c r="AX818" s="14" t="s">
        <v>84</v>
      </c>
      <c r="AY818" s="260" t="s">
        <v>150</v>
      </c>
    </row>
    <row r="819" s="2" customFormat="1" ht="16.5" customHeight="1">
      <c r="A819" s="39"/>
      <c r="B819" s="40"/>
      <c r="C819" s="219" t="s">
        <v>1241</v>
      </c>
      <c r="D819" s="219" t="s">
        <v>153</v>
      </c>
      <c r="E819" s="220" t="s">
        <v>1242</v>
      </c>
      <c r="F819" s="221" t="s">
        <v>1243</v>
      </c>
      <c r="G819" s="222" t="s">
        <v>243</v>
      </c>
      <c r="H819" s="223">
        <v>276.17200000000003</v>
      </c>
      <c r="I819" s="224"/>
      <c r="J819" s="225">
        <f>ROUND(I819*H819,2)</f>
        <v>0</v>
      </c>
      <c r="K819" s="221" t="s">
        <v>1</v>
      </c>
      <c r="L819" s="45"/>
      <c r="M819" s="226" t="s">
        <v>1</v>
      </c>
      <c r="N819" s="227" t="s">
        <v>41</v>
      </c>
      <c r="O819" s="92"/>
      <c r="P819" s="228">
        <f>O819*H819</f>
        <v>0</v>
      </c>
      <c r="Q819" s="228">
        <v>0.00010000000000000001</v>
      </c>
      <c r="R819" s="228">
        <f>Q819*H819</f>
        <v>0.027617200000000005</v>
      </c>
      <c r="S819" s="228">
        <v>0</v>
      </c>
      <c r="T819" s="229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0" t="s">
        <v>346</v>
      </c>
      <c r="AT819" s="230" t="s">
        <v>153</v>
      </c>
      <c r="AU819" s="230" t="s">
        <v>86</v>
      </c>
      <c r="AY819" s="18" t="s">
        <v>150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8" t="s">
        <v>84</v>
      </c>
      <c r="BK819" s="231">
        <f>ROUND(I819*H819,2)</f>
        <v>0</v>
      </c>
      <c r="BL819" s="18" t="s">
        <v>346</v>
      </c>
      <c r="BM819" s="230" t="s">
        <v>1244</v>
      </c>
    </row>
    <row r="820" s="13" customFormat="1">
      <c r="A820" s="13"/>
      <c r="B820" s="232"/>
      <c r="C820" s="233"/>
      <c r="D820" s="234" t="s">
        <v>159</v>
      </c>
      <c r="E820" s="235" t="s">
        <v>1</v>
      </c>
      <c r="F820" s="236" t="s">
        <v>1245</v>
      </c>
      <c r="G820" s="233"/>
      <c r="H820" s="237">
        <v>276.17200000000003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159</v>
      </c>
      <c r="AU820" s="243" t="s">
        <v>86</v>
      </c>
      <c r="AV820" s="13" t="s">
        <v>86</v>
      </c>
      <c r="AW820" s="13" t="s">
        <v>32</v>
      </c>
      <c r="AX820" s="13" t="s">
        <v>84</v>
      </c>
      <c r="AY820" s="243" t="s">
        <v>150</v>
      </c>
    </row>
    <row r="821" s="2" customFormat="1" ht="16.5" customHeight="1">
      <c r="A821" s="39"/>
      <c r="B821" s="40"/>
      <c r="C821" s="219" t="s">
        <v>1246</v>
      </c>
      <c r="D821" s="219" t="s">
        <v>153</v>
      </c>
      <c r="E821" s="220" t="s">
        <v>1247</v>
      </c>
      <c r="F821" s="221" t="s">
        <v>1248</v>
      </c>
      <c r="G821" s="222" t="s">
        <v>243</v>
      </c>
      <c r="H821" s="223">
        <v>276.17200000000003</v>
      </c>
      <c r="I821" s="224"/>
      <c r="J821" s="225">
        <f>ROUND(I821*H821,2)</f>
        <v>0</v>
      </c>
      <c r="K821" s="221" t="s">
        <v>1</v>
      </c>
      <c r="L821" s="45"/>
      <c r="M821" s="226" t="s">
        <v>1</v>
      </c>
      <c r="N821" s="227" t="s">
        <v>41</v>
      </c>
      <c r="O821" s="92"/>
      <c r="P821" s="228">
        <f>O821*H821</f>
        <v>0</v>
      </c>
      <c r="Q821" s="228">
        <v>0</v>
      </c>
      <c r="R821" s="228">
        <f>Q821*H821</f>
        <v>0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346</v>
      </c>
      <c r="AT821" s="230" t="s">
        <v>153</v>
      </c>
      <c r="AU821" s="230" t="s">
        <v>86</v>
      </c>
      <c r="AY821" s="18" t="s">
        <v>150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84</v>
      </c>
      <c r="BK821" s="231">
        <f>ROUND(I821*H821,2)</f>
        <v>0</v>
      </c>
      <c r="BL821" s="18" t="s">
        <v>346</v>
      </c>
      <c r="BM821" s="230" t="s">
        <v>1249</v>
      </c>
    </row>
    <row r="822" s="13" customFormat="1">
      <c r="A822" s="13"/>
      <c r="B822" s="232"/>
      <c r="C822" s="233"/>
      <c r="D822" s="234" t="s">
        <v>159</v>
      </c>
      <c r="E822" s="235" t="s">
        <v>1</v>
      </c>
      <c r="F822" s="236" t="s">
        <v>1245</v>
      </c>
      <c r="G822" s="233"/>
      <c r="H822" s="237">
        <v>276.17200000000003</v>
      </c>
      <c r="I822" s="238"/>
      <c r="J822" s="233"/>
      <c r="K822" s="233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159</v>
      </c>
      <c r="AU822" s="243" t="s">
        <v>86</v>
      </c>
      <c r="AV822" s="13" t="s">
        <v>86</v>
      </c>
      <c r="AW822" s="13" t="s">
        <v>32</v>
      </c>
      <c r="AX822" s="13" t="s">
        <v>84</v>
      </c>
      <c r="AY822" s="243" t="s">
        <v>150</v>
      </c>
    </row>
    <row r="823" s="2" customFormat="1" ht="24.15" customHeight="1">
      <c r="A823" s="39"/>
      <c r="B823" s="40"/>
      <c r="C823" s="271" t="s">
        <v>1250</v>
      </c>
      <c r="D823" s="271" t="s">
        <v>335</v>
      </c>
      <c r="E823" s="272" t="s">
        <v>1251</v>
      </c>
      <c r="F823" s="273" t="s">
        <v>1252</v>
      </c>
      <c r="G823" s="274" t="s">
        <v>243</v>
      </c>
      <c r="H823" s="275">
        <v>310.279</v>
      </c>
      <c r="I823" s="276"/>
      <c r="J823" s="277">
        <f>ROUND(I823*H823,2)</f>
        <v>0</v>
      </c>
      <c r="K823" s="273" t="s">
        <v>1</v>
      </c>
      <c r="L823" s="278"/>
      <c r="M823" s="279" t="s">
        <v>1</v>
      </c>
      <c r="N823" s="280" t="s">
        <v>41</v>
      </c>
      <c r="O823" s="92"/>
      <c r="P823" s="228">
        <f>O823*H823</f>
        <v>0</v>
      </c>
      <c r="Q823" s="228">
        <v>0.00016000000000000001</v>
      </c>
      <c r="R823" s="228">
        <f>Q823*H823</f>
        <v>0.049644640000000004</v>
      </c>
      <c r="S823" s="228">
        <v>0</v>
      </c>
      <c r="T823" s="229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489</v>
      </c>
      <c r="AT823" s="230" t="s">
        <v>335</v>
      </c>
      <c r="AU823" s="230" t="s">
        <v>86</v>
      </c>
      <c r="AY823" s="18" t="s">
        <v>150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84</v>
      </c>
      <c r="BK823" s="231">
        <f>ROUND(I823*H823,2)</f>
        <v>0</v>
      </c>
      <c r="BL823" s="18" t="s">
        <v>346</v>
      </c>
      <c r="BM823" s="230" t="s">
        <v>1253</v>
      </c>
    </row>
    <row r="824" s="13" customFormat="1">
      <c r="A824" s="13"/>
      <c r="B824" s="232"/>
      <c r="C824" s="233"/>
      <c r="D824" s="234" t="s">
        <v>159</v>
      </c>
      <c r="E824" s="235" t="s">
        <v>1</v>
      </c>
      <c r="F824" s="236" t="s">
        <v>1254</v>
      </c>
      <c r="G824" s="233"/>
      <c r="H824" s="237">
        <v>310.279</v>
      </c>
      <c r="I824" s="238"/>
      <c r="J824" s="233"/>
      <c r="K824" s="233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159</v>
      </c>
      <c r="AU824" s="243" t="s">
        <v>86</v>
      </c>
      <c r="AV824" s="13" t="s">
        <v>86</v>
      </c>
      <c r="AW824" s="13" t="s">
        <v>32</v>
      </c>
      <c r="AX824" s="13" t="s">
        <v>84</v>
      </c>
      <c r="AY824" s="243" t="s">
        <v>150</v>
      </c>
    </row>
    <row r="825" s="2" customFormat="1" ht="37.8" customHeight="1">
      <c r="A825" s="39"/>
      <c r="B825" s="40"/>
      <c r="C825" s="219" t="s">
        <v>1255</v>
      </c>
      <c r="D825" s="219" t="s">
        <v>153</v>
      </c>
      <c r="E825" s="220" t="s">
        <v>1256</v>
      </c>
      <c r="F825" s="221" t="s">
        <v>1257</v>
      </c>
      <c r="G825" s="222" t="s">
        <v>243</v>
      </c>
      <c r="H825" s="223">
        <v>74.861999999999995</v>
      </c>
      <c r="I825" s="224"/>
      <c r="J825" s="225">
        <f>ROUND(I825*H825,2)</f>
        <v>0</v>
      </c>
      <c r="K825" s="221" t="s">
        <v>1</v>
      </c>
      <c r="L825" s="45"/>
      <c r="M825" s="226" t="s">
        <v>1</v>
      </c>
      <c r="N825" s="227" t="s">
        <v>41</v>
      </c>
      <c r="O825" s="92"/>
      <c r="P825" s="228">
        <f>O825*H825</f>
        <v>0</v>
      </c>
      <c r="Q825" s="228">
        <v>0.0166</v>
      </c>
      <c r="R825" s="228">
        <f>Q825*H825</f>
        <v>1.2427092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346</v>
      </c>
      <c r="AT825" s="230" t="s">
        <v>153</v>
      </c>
      <c r="AU825" s="230" t="s">
        <v>86</v>
      </c>
      <c r="AY825" s="18" t="s">
        <v>150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84</v>
      </c>
      <c r="BK825" s="231">
        <f>ROUND(I825*H825,2)</f>
        <v>0</v>
      </c>
      <c r="BL825" s="18" t="s">
        <v>346</v>
      </c>
      <c r="BM825" s="230" t="s">
        <v>1258</v>
      </c>
    </row>
    <row r="826" s="15" customFormat="1">
      <c r="A826" s="15"/>
      <c r="B826" s="261"/>
      <c r="C826" s="262"/>
      <c r="D826" s="234" t="s">
        <v>159</v>
      </c>
      <c r="E826" s="263" t="s">
        <v>1</v>
      </c>
      <c r="F826" s="264" t="s">
        <v>1025</v>
      </c>
      <c r="G826" s="262"/>
      <c r="H826" s="263" t="s">
        <v>1</v>
      </c>
      <c r="I826" s="265"/>
      <c r="J826" s="262"/>
      <c r="K826" s="262"/>
      <c r="L826" s="266"/>
      <c r="M826" s="267"/>
      <c r="N826" s="268"/>
      <c r="O826" s="268"/>
      <c r="P826" s="268"/>
      <c r="Q826" s="268"/>
      <c r="R826" s="268"/>
      <c r="S826" s="268"/>
      <c r="T826" s="269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0" t="s">
        <v>159</v>
      </c>
      <c r="AU826" s="270" t="s">
        <v>86</v>
      </c>
      <c r="AV826" s="15" t="s">
        <v>84</v>
      </c>
      <c r="AW826" s="15" t="s">
        <v>32</v>
      </c>
      <c r="AX826" s="15" t="s">
        <v>76</v>
      </c>
      <c r="AY826" s="270" t="s">
        <v>150</v>
      </c>
    </row>
    <row r="827" s="13" customFormat="1">
      <c r="A827" s="13"/>
      <c r="B827" s="232"/>
      <c r="C827" s="233"/>
      <c r="D827" s="234" t="s">
        <v>159</v>
      </c>
      <c r="E827" s="235" t="s">
        <v>1</v>
      </c>
      <c r="F827" s="236" t="s">
        <v>1026</v>
      </c>
      <c r="G827" s="233"/>
      <c r="H827" s="237">
        <v>29.920000000000002</v>
      </c>
      <c r="I827" s="238"/>
      <c r="J827" s="233"/>
      <c r="K827" s="233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159</v>
      </c>
      <c r="AU827" s="243" t="s">
        <v>86</v>
      </c>
      <c r="AV827" s="13" t="s">
        <v>86</v>
      </c>
      <c r="AW827" s="13" t="s">
        <v>32</v>
      </c>
      <c r="AX827" s="13" t="s">
        <v>76</v>
      </c>
      <c r="AY827" s="243" t="s">
        <v>150</v>
      </c>
    </row>
    <row r="828" s="15" customFormat="1">
      <c r="A828" s="15"/>
      <c r="B828" s="261"/>
      <c r="C828" s="262"/>
      <c r="D828" s="234" t="s">
        <v>159</v>
      </c>
      <c r="E828" s="263" t="s">
        <v>1</v>
      </c>
      <c r="F828" s="264" t="s">
        <v>1027</v>
      </c>
      <c r="G828" s="262"/>
      <c r="H828" s="263" t="s">
        <v>1</v>
      </c>
      <c r="I828" s="265"/>
      <c r="J828" s="262"/>
      <c r="K828" s="262"/>
      <c r="L828" s="266"/>
      <c r="M828" s="267"/>
      <c r="N828" s="268"/>
      <c r="O828" s="268"/>
      <c r="P828" s="268"/>
      <c r="Q828" s="268"/>
      <c r="R828" s="268"/>
      <c r="S828" s="268"/>
      <c r="T828" s="269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70" t="s">
        <v>159</v>
      </c>
      <c r="AU828" s="270" t="s">
        <v>86</v>
      </c>
      <c r="AV828" s="15" t="s">
        <v>84</v>
      </c>
      <c r="AW828" s="15" t="s">
        <v>32</v>
      </c>
      <c r="AX828" s="15" t="s">
        <v>76</v>
      </c>
      <c r="AY828" s="270" t="s">
        <v>150</v>
      </c>
    </row>
    <row r="829" s="13" customFormat="1">
      <c r="A829" s="13"/>
      <c r="B829" s="232"/>
      <c r="C829" s="233"/>
      <c r="D829" s="234" t="s">
        <v>159</v>
      </c>
      <c r="E829" s="235" t="s">
        <v>1</v>
      </c>
      <c r="F829" s="236" t="s">
        <v>1028</v>
      </c>
      <c r="G829" s="233"/>
      <c r="H829" s="237">
        <v>27.686</v>
      </c>
      <c r="I829" s="238"/>
      <c r="J829" s="233"/>
      <c r="K829" s="233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159</v>
      </c>
      <c r="AU829" s="243" t="s">
        <v>86</v>
      </c>
      <c r="AV829" s="13" t="s">
        <v>86</v>
      </c>
      <c r="AW829" s="13" t="s">
        <v>32</v>
      </c>
      <c r="AX829" s="13" t="s">
        <v>76</v>
      </c>
      <c r="AY829" s="243" t="s">
        <v>150</v>
      </c>
    </row>
    <row r="830" s="15" customFormat="1">
      <c r="A830" s="15"/>
      <c r="B830" s="261"/>
      <c r="C830" s="262"/>
      <c r="D830" s="234" t="s">
        <v>159</v>
      </c>
      <c r="E830" s="263" t="s">
        <v>1</v>
      </c>
      <c r="F830" s="264" t="s">
        <v>1029</v>
      </c>
      <c r="G830" s="262"/>
      <c r="H830" s="263" t="s">
        <v>1</v>
      </c>
      <c r="I830" s="265"/>
      <c r="J830" s="262"/>
      <c r="K830" s="262"/>
      <c r="L830" s="266"/>
      <c r="M830" s="267"/>
      <c r="N830" s="268"/>
      <c r="O830" s="268"/>
      <c r="P830" s="268"/>
      <c r="Q830" s="268"/>
      <c r="R830" s="268"/>
      <c r="S830" s="268"/>
      <c r="T830" s="269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70" t="s">
        <v>159</v>
      </c>
      <c r="AU830" s="270" t="s">
        <v>86</v>
      </c>
      <c r="AV830" s="15" t="s">
        <v>84</v>
      </c>
      <c r="AW830" s="15" t="s">
        <v>32</v>
      </c>
      <c r="AX830" s="15" t="s">
        <v>76</v>
      </c>
      <c r="AY830" s="270" t="s">
        <v>150</v>
      </c>
    </row>
    <row r="831" s="13" customFormat="1">
      <c r="A831" s="13"/>
      <c r="B831" s="232"/>
      <c r="C831" s="233"/>
      <c r="D831" s="234" t="s">
        <v>159</v>
      </c>
      <c r="E831" s="235" t="s">
        <v>1</v>
      </c>
      <c r="F831" s="236" t="s">
        <v>1030</v>
      </c>
      <c r="G831" s="233"/>
      <c r="H831" s="237">
        <v>4.056</v>
      </c>
      <c r="I831" s="238"/>
      <c r="J831" s="233"/>
      <c r="K831" s="233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159</v>
      </c>
      <c r="AU831" s="243" t="s">
        <v>86</v>
      </c>
      <c r="AV831" s="13" t="s">
        <v>86</v>
      </c>
      <c r="AW831" s="13" t="s">
        <v>32</v>
      </c>
      <c r="AX831" s="13" t="s">
        <v>76</v>
      </c>
      <c r="AY831" s="243" t="s">
        <v>150</v>
      </c>
    </row>
    <row r="832" s="15" customFormat="1">
      <c r="A832" s="15"/>
      <c r="B832" s="261"/>
      <c r="C832" s="262"/>
      <c r="D832" s="234" t="s">
        <v>159</v>
      </c>
      <c r="E832" s="263" t="s">
        <v>1</v>
      </c>
      <c r="F832" s="264" t="s">
        <v>1031</v>
      </c>
      <c r="G832" s="262"/>
      <c r="H832" s="263" t="s">
        <v>1</v>
      </c>
      <c r="I832" s="265"/>
      <c r="J832" s="262"/>
      <c r="K832" s="262"/>
      <c r="L832" s="266"/>
      <c r="M832" s="267"/>
      <c r="N832" s="268"/>
      <c r="O832" s="268"/>
      <c r="P832" s="268"/>
      <c r="Q832" s="268"/>
      <c r="R832" s="268"/>
      <c r="S832" s="268"/>
      <c r="T832" s="269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70" t="s">
        <v>159</v>
      </c>
      <c r="AU832" s="270" t="s">
        <v>86</v>
      </c>
      <c r="AV832" s="15" t="s">
        <v>84</v>
      </c>
      <c r="AW832" s="15" t="s">
        <v>32</v>
      </c>
      <c r="AX832" s="15" t="s">
        <v>76</v>
      </c>
      <c r="AY832" s="270" t="s">
        <v>150</v>
      </c>
    </row>
    <row r="833" s="13" customFormat="1">
      <c r="A833" s="13"/>
      <c r="B833" s="232"/>
      <c r="C833" s="233"/>
      <c r="D833" s="234" t="s">
        <v>159</v>
      </c>
      <c r="E833" s="235" t="s">
        <v>1</v>
      </c>
      <c r="F833" s="236" t="s">
        <v>1032</v>
      </c>
      <c r="G833" s="233"/>
      <c r="H833" s="237">
        <v>13.199999999999999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159</v>
      </c>
      <c r="AU833" s="243" t="s">
        <v>86</v>
      </c>
      <c r="AV833" s="13" t="s">
        <v>86</v>
      </c>
      <c r="AW833" s="13" t="s">
        <v>32</v>
      </c>
      <c r="AX833" s="13" t="s">
        <v>76</v>
      </c>
      <c r="AY833" s="243" t="s">
        <v>150</v>
      </c>
    </row>
    <row r="834" s="14" customFormat="1">
      <c r="A834" s="14"/>
      <c r="B834" s="250"/>
      <c r="C834" s="251"/>
      <c r="D834" s="234" t="s">
        <v>159</v>
      </c>
      <c r="E834" s="252" t="s">
        <v>1</v>
      </c>
      <c r="F834" s="253" t="s">
        <v>254</v>
      </c>
      <c r="G834" s="251"/>
      <c r="H834" s="254">
        <v>74.861999999999995</v>
      </c>
      <c r="I834" s="255"/>
      <c r="J834" s="251"/>
      <c r="K834" s="251"/>
      <c r="L834" s="256"/>
      <c r="M834" s="257"/>
      <c r="N834" s="258"/>
      <c r="O834" s="258"/>
      <c r="P834" s="258"/>
      <c r="Q834" s="258"/>
      <c r="R834" s="258"/>
      <c r="S834" s="258"/>
      <c r="T834" s="25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0" t="s">
        <v>159</v>
      </c>
      <c r="AU834" s="260" t="s">
        <v>86</v>
      </c>
      <c r="AV834" s="14" t="s">
        <v>157</v>
      </c>
      <c r="AW834" s="14" t="s">
        <v>32</v>
      </c>
      <c r="AX834" s="14" t="s">
        <v>84</v>
      </c>
      <c r="AY834" s="260" t="s">
        <v>150</v>
      </c>
    </row>
    <row r="835" s="2" customFormat="1" ht="37.8" customHeight="1">
      <c r="A835" s="39"/>
      <c r="B835" s="40"/>
      <c r="C835" s="219" t="s">
        <v>1259</v>
      </c>
      <c r="D835" s="219" t="s">
        <v>153</v>
      </c>
      <c r="E835" s="220" t="s">
        <v>1260</v>
      </c>
      <c r="F835" s="221" t="s">
        <v>1261</v>
      </c>
      <c r="G835" s="222" t="s">
        <v>243</v>
      </c>
      <c r="H835" s="223">
        <v>133.55000000000001</v>
      </c>
      <c r="I835" s="224"/>
      <c r="J835" s="225">
        <f>ROUND(I835*H835,2)</f>
        <v>0</v>
      </c>
      <c r="K835" s="221" t="s">
        <v>1</v>
      </c>
      <c r="L835" s="45"/>
      <c r="M835" s="226" t="s">
        <v>1</v>
      </c>
      <c r="N835" s="227" t="s">
        <v>41</v>
      </c>
      <c r="O835" s="92"/>
      <c r="P835" s="228">
        <f>O835*H835</f>
        <v>0</v>
      </c>
      <c r="Q835" s="228">
        <v>0.016910000000000001</v>
      </c>
      <c r="R835" s="228">
        <f>Q835*H835</f>
        <v>2.2583305000000005</v>
      </c>
      <c r="S835" s="228">
        <v>0</v>
      </c>
      <c r="T835" s="229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0" t="s">
        <v>346</v>
      </c>
      <c r="AT835" s="230" t="s">
        <v>153</v>
      </c>
      <c r="AU835" s="230" t="s">
        <v>86</v>
      </c>
      <c r="AY835" s="18" t="s">
        <v>150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18" t="s">
        <v>84</v>
      </c>
      <c r="BK835" s="231">
        <f>ROUND(I835*H835,2)</f>
        <v>0</v>
      </c>
      <c r="BL835" s="18" t="s">
        <v>346</v>
      </c>
      <c r="BM835" s="230" t="s">
        <v>1262</v>
      </c>
    </row>
    <row r="836" s="15" customFormat="1">
      <c r="A836" s="15"/>
      <c r="B836" s="261"/>
      <c r="C836" s="262"/>
      <c r="D836" s="234" t="s">
        <v>159</v>
      </c>
      <c r="E836" s="263" t="s">
        <v>1</v>
      </c>
      <c r="F836" s="264" t="s">
        <v>1033</v>
      </c>
      <c r="G836" s="262"/>
      <c r="H836" s="263" t="s">
        <v>1</v>
      </c>
      <c r="I836" s="265"/>
      <c r="J836" s="262"/>
      <c r="K836" s="262"/>
      <c r="L836" s="266"/>
      <c r="M836" s="267"/>
      <c r="N836" s="268"/>
      <c r="O836" s="268"/>
      <c r="P836" s="268"/>
      <c r="Q836" s="268"/>
      <c r="R836" s="268"/>
      <c r="S836" s="268"/>
      <c r="T836" s="269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0" t="s">
        <v>159</v>
      </c>
      <c r="AU836" s="270" t="s">
        <v>86</v>
      </c>
      <c r="AV836" s="15" t="s">
        <v>84</v>
      </c>
      <c r="AW836" s="15" t="s">
        <v>32</v>
      </c>
      <c r="AX836" s="15" t="s">
        <v>76</v>
      </c>
      <c r="AY836" s="270" t="s">
        <v>150</v>
      </c>
    </row>
    <row r="837" s="13" customFormat="1">
      <c r="A837" s="13"/>
      <c r="B837" s="232"/>
      <c r="C837" s="233"/>
      <c r="D837" s="234" t="s">
        <v>159</v>
      </c>
      <c r="E837" s="235" t="s">
        <v>1</v>
      </c>
      <c r="F837" s="236" t="s">
        <v>1034</v>
      </c>
      <c r="G837" s="233"/>
      <c r="H837" s="237">
        <v>36.960000000000001</v>
      </c>
      <c r="I837" s="238"/>
      <c r="J837" s="233"/>
      <c r="K837" s="233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159</v>
      </c>
      <c r="AU837" s="243" t="s">
        <v>86</v>
      </c>
      <c r="AV837" s="13" t="s">
        <v>86</v>
      </c>
      <c r="AW837" s="13" t="s">
        <v>32</v>
      </c>
      <c r="AX837" s="13" t="s">
        <v>76</v>
      </c>
      <c r="AY837" s="243" t="s">
        <v>150</v>
      </c>
    </row>
    <row r="838" s="15" customFormat="1">
      <c r="A838" s="15"/>
      <c r="B838" s="261"/>
      <c r="C838" s="262"/>
      <c r="D838" s="234" t="s">
        <v>159</v>
      </c>
      <c r="E838" s="263" t="s">
        <v>1</v>
      </c>
      <c r="F838" s="264" t="s">
        <v>1035</v>
      </c>
      <c r="G838" s="262"/>
      <c r="H838" s="263" t="s">
        <v>1</v>
      </c>
      <c r="I838" s="265"/>
      <c r="J838" s="262"/>
      <c r="K838" s="262"/>
      <c r="L838" s="266"/>
      <c r="M838" s="267"/>
      <c r="N838" s="268"/>
      <c r="O838" s="268"/>
      <c r="P838" s="268"/>
      <c r="Q838" s="268"/>
      <c r="R838" s="268"/>
      <c r="S838" s="268"/>
      <c r="T838" s="269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70" t="s">
        <v>159</v>
      </c>
      <c r="AU838" s="270" t="s">
        <v>86</v>
      </c>
      <c r="AV838" s="15" t="s">
        <v>84</v>
      </c>
      <c r="AW838" s="15" t="s">
        <v>32</v>
      </c>
      <c r="AX838" s="15" t="s">
        <v>76</v>
      </c>
      <c r="AY838" s="270" t="s">
        <v>150</v>
      </c>
    </row>
    <row r="839" s="13" customFormat="1">
      <c r="A839" s="13"/>
      <c r="B839" s="232"/>
      <c r="C839" s="233"/>
      <c r="D839" s="234" t="s">
        <v>159</v>
      </c>
      <c r="E839" s="235" t="s">
        <v>1</v>
      </c>
      <c r="F839" s="236" t="s">
        <v>1036</v>
      </c>
      <c r="G839" s="233"/>
      <c r="H839" s="237">
        <v>12.539999999999999</v>
      </c>
      <c r="I839" s="238"/>
      <c r="J839" s="233"/>
      <c r="K839" s="233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159</v>
      </c>
      <c r="AU839" s="243" t="s">
        <v>86</v>
      </c>
      <c r="AV839" s="13" t="s">
        <v>86</v>
      </c>
      <c r="AW839" s="13" t="s">
        <v>32</v>
      </c>
      <c r="AX839" s="13" t="s">
        <v>76</v>
      </c>
      <c r="AY839" s="243" t="s">
        <v>150</v>
      </c>
    </row>
    <row r="840" s="15" customFormat="1">
      <c r="A840" s="15"/>
      <c r="B840" s="261"/>
      <c r="C840" s="262"/>
      <c r="D840" s="234" t="s">
        <v>159</v>
      </c>
      <c r="E840" s="263" t="s">
        <v>1</v>
      </c>
      <c r="F840" s="264" t="s">
        <v>1037</v>
      </c>
      <c r="G840" s="262"/>
      <c r="H840" s="263" t="s">
        <v>1</v>
      </c>
      <c r="I840" s="265"/>
      <c r="J840" s="262"/>
      <c r="K840" s="262"/>
      <c r="L840" s="266"/>
      <c r="M840" s="267"/>
      <c r="N840" s="268"/>
      <c r="O840" s="268"/>
      <c r="P840" s="268"/>
      <c r="Q840" s="268"/>
      <c r="R840" s="268"/>
      <c r="S840" s="268"/>
      <c r="T840" s="269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70" t="s">
        <v>159</v>
      </c>
      <c r="AU840" s="270" t="s">
        <v>86</v>
      </c>
      <c r="AV840" s="15" t="s">
        <v>84</v>
      </c>
      <c r="AW840" s="15" t="s">
        <v>32</v>
      </c>
      <c r="AX840" s="15" t="s">
        <v>76</v>
      </c>
      <c r="AY840" s="270" t="s">
        <v>150</v>
      </c>
    </row>
    <row r="841" s="13" customFormat="1">
      <c r="A841" s="13"/>
      <c r="B841" s="232"/>
      <c r="C841" s="233"/>
      <c r="D841" s="234" t="s">
        <v>159</v>
      </c>
      <c r="E841" s="235" t="s">
        <v>1</v>
      </c>
      <c r="F841" s="236" t="s">
        <v>1038</v>
      </c>
      <c r="G841" s="233"/>
      <c r="H841" s="237">
        <v>6.5</v>
      </c>
      <c r="I841" s="238"/>
      <c r="J841" s="233"/>
      <c r="K841" s="233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159</v>
      </c>
      <c r="AU841" s="243" t="s">
        <v>86</v>
      </c>
      <c r="AV841" s="13" t="s">
        <v>86</v>
      </c>
      <c r="AW841" s="13" t="s">
        <v>32</v>
      </c>
      <c r="AX841" s="13" t="s">
        <v>76</v>
      </c>
      <c r="AY841" s="243" t="s">
        <v>150</v>
      </c>
    </row>
    <row r="842" s="13" customFormat="1">
      <c r="A842" s="13"/>
      <c r="B842" s="232"/>
      <c r="C842" s="233"/>
      <c r="D842" s="234" t="s">
        <v>159</v>
      </c>
      <c r="E842" s="235" t="s">
        <v>1</v>
      </c>
      <c r="F842" s="236" t="s">
        <v>1039</v>
      </c>
      <c r="G842" s="233"/>
      <c r="H842" s="237">
        <v>50.049999999999997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159</v>
      </c>
      <c r="AU842" s="243" t="s">
        <v>86</v>
      </c>
      <c r="AV842" s="13" t="s">
        <v>86</v>
      </c>
      <c r="AW842" s="13" t="s">
        <v>32</v>
      </c>
      <c r="AX842" s="13" t="s">
        <v>76</v>
      </c>
      <c r="AY842" s="243" t="s">
        <v>150</v>
      </c>
    </row>
    <row r="843" s="13" customFormat="1">
      <c r="A843" s="13"/>
      <c r="B843" s="232"/>
      <c r="C843" s="233"/>
      <c r="D843" s="234" t="s">
        <v>159</v>
      </c>
      <c r="E843" s="235" t="s">
        <v>1</v>
      </c>
      <c r="F843" s="236" t="s">
        <v>1040</v>
      </c>
      <c r="G843" s="233"/>
      <c r="H843" s="237">
        <v>27.5</v>
      </c>
      <c r="I843" s="238"/>
      <c r="J843" s="233"/>
      <c r="K843" s="233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159</v>
      </c>
      <c r="AU843" s="243" t="s">
        <v>86</v>
      </c>
      <c r="AV843" s="13" t="s">
        <v>86</v>
      </c>
      <c r="AW843" s="13" t="s">
        <v>32</v>
      </c>
      <c r="AX843" s="13" t="s">
        <v>76</v>
      </c>
      <c r="AY843" s="243" t="s">
        <v>150</v>
      </c>
    </row>
    <row r="844" s="14" customFormat="1">
      <c r="A844" s="14"/>
      <c r="B844" s="250"/>
      <c r="C844" s="251"/>
      <c r="D844" s="234" t="s">
        <v>159</v>
      </c>
      <c r="E844" s="252" t="s">
        <v>1</v>
      </c>
      <c r="F844" s="253" t="s">
        <v>254</v>
      </c>
      <c r="G844" s="251"/>
      <c r="H844" s="254">
        <v>133.55000000000001</v>
      </c>
      <c r="I844" s="255"/>
      <c r="J844" s="251"/>
      <c r="K844" s="251"/>
      <c r="L844" s="256"/>
      <c r="M844" s="257"/>
      <c r="N844" s="258"/>
      <c r="O844" s="258"/>
      <c r="P844" s="258"/>
      <c r="Q844" s="258"/>
      <c r="R844" s="258"/>
      <c r="S844" s="258"/>
      <c r="T844" s="25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0" t="s">
        <v>159</v>
      </c>
      <c r="AU844" s="260" t="s">
        <v>86</v>
      </c>
      <c r="AV844" s="14" t="s">
        <v>157</v>
      </c>
      <c r="AW844" s="14" t="s">
        <v>32</v>
      </c>
      <c r="AX844" s="14" t="s">
        <v>84</v>
      </c>
      <c r="AY844" s="260" t="s">
        <v>150</v>
      </c>
    </row>
    <row r="845" s="2" customFormat="1" ht="24.15" customHeight="1">
      <c r="A845" s="39"/>
      <c r="B845" s="40"/>
      <c r="C845" s="219" t="s">
        <v>1263</v>
      </c>
      <c r="D845" s="219" t="s">
        <v>153</v>
      </c>
      <c r="E845" s="220" t="s">
        <v>1264</v>
      </c>
      <c r="F845" s="221" t="s">
        <v>1265</v>
      </c>
      <c r="G845" s="222" t="s">
        <v>243</v>
      </c>
      <c r="H845" s="223">
        <v>416.82400000000001</v>
      </c>
      <c r="I845" s="224"/>
      <c r="J845" s="225">
        <f>ROUND(I845*H845,2)</f>
        <v>0</v>
      </c>
      <c r="K845" s="221" t="s">
        <v>1</v>
      </c>
      <c r="L845" s="45"/>
      <c r="M845" s="226" t="s">
        <v>1</v>
      </c>
      <c r="N845" s="227" t="s">
        <v>41</v>
      </c>
      <c r="O845" s="92"/>
      <c r="P845" s="228">
        <f>O845*H845</f>
        <v>0</v>
      </c>
      <c r="Q845" s="228">
        <v>0.00036000000000000002</v>
      </c>
      <c r="R845" s="228">
        <f>Q845*H845</f>
        <v>0.15005664000000002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346</v>
      </c>
      <c r="AT845" s="230" t="s">
        <v>153</v>
      </c>
      <c r="AU845" s="230" t="s">
        <v>86</v>
      </c>
      <c r="AY845" s="18" t="s">
        <v>150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84</v>
      </c>
      <c r="BK845" s="231">
        <f>ROUND(I845*H845,2)</f>
        <v>0</v>
      </c>
      <c r="BL845" s="18" t="s">
        <v>346</v>
      </c>
      <c r="BM845" s="230" t="s">
        <v>1266</v>
      </c>
    </row>
    <row r="846" s="15" customFormat="1">
      <c r="A846" s="15"/>
      <c r="B846" s="261"/>
      <c r="C846" s="262"/>
      <c r="D846" s="234" t="s">
        <v>159</v>
      </c>
      <c r="E846" s="263" t="s">
        <v>1</v>
      </c>
      <c r="F846" s="264" t="s">
        <v>1267</v>
      </c>
      <c r="G846" s="262"/>
      <c r="H846" s="263" t="s">
        <v>1</v>
      </c>
      <c r="I846" s="265"/>
      <c r="J846" s="262"/>
      <c r="K846" s="262"/>
      <c r="L846" s="266"/>
      <c r="M846" s="267"/>
      <c r="N846" s="268"/>
      <c r="O846" s="268"/>
      <c r="P846" s="268"/>
      <c r="Q846" s="268"/>
      <c r="R846" s="268"/>
      <c r="S846" s="268"/>
      <c r="T846" s="269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70" t="s">
        <v>159</v>
      </c>
      <c r="AU846" s="270" t="s">
        <v>86</v>
      </c>
      <c r="AV846" s="15" t="s">
        <v>84</v>
      </c>
      <c r="AW846" s="15" t="s">
        <v>32</v>
      </c>
      <c r="AX846" s="15" t="s">
        <v>76</v>
      </c>
      <c r="AY846" s="270" t="s">
        <v>150</v>
      </c>
    </row>
    <row r="847" s="13" customFormat="1">
      <c r="A847" s="13"/>
      <c r="B847" s="232"/>
      <c r="C847" s="233"/>
      <c r="D847" s="234" t="s">
        <v>159</v>
      </c>
      <c r="E847" s="235" t="s">
        <v>1</v>
      </c>
      <c r="F847" s="236" t="s">
        <v>1268</v>
      </c>
      <c r="G847" s="233"/>
      <c r="H847" s="237">
        <v>416.82400000000001</v>
      </c>
      <c r="I847" s="238"/>
      <c r="J847" s="233"/>
      <c r="K847" s="233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159</v>
      </c>
      <c r="AU847" s="243" t="s">
        <v>86</v>
      </c>
      <c r="AV847" s="13" t="s">
        <v>86</v>
      </c>
      <c r="AW847" s="13" t="s">
        <v>32</v>
      </c>
      <c r="AX847" s="13" t="s">
        <v>84</v>
      </c>
      <c r="AY847" s="243" t="s">
        <v>150</v>
      </c>
    </row>
    <row r="848" s="2" customFormat="1" ht="16.5" customHeight="1">
      <c r="A848" s="39"/>
      <c r="B848" s="40"/>
      <c r="C848" s="219" t="s">
        <v>1269</v>
      </c>
      <c r="D848" s="219" t="s">
        <v>153</v>
      </c>
      <c r="E848" s="220" t="s">
        <v>1270</v>
      </c>
      <c r="F848" s="221" t="s">
        <v>1271</v>
      </c>
      <c r="G848" s="222" t="s">
        <v>416</v>
      </c>
      <c r="H848" s="223">
        <v>2</v>
      </c>
      <c r="I848" s="224"/>
      <c r="J848" s="225">
        <f>ROUND(I848*H848,2)</f>
        <v>0</v>
      </c>
      <c r="K848" s="221" t="s">
        <v>1</v>
      </c>
      <c r="L848" s="45"/>
      <c r="M848" s="226" t="s">
        <v>1</v>
      </c>
      <c r="N848" s="227" t="s">
        <v>41</v>
      </c>
      <c r="O848" s="92"/>
      <c r="P848" s="228">
        <f>O848*H848</f>
        <v>0</v>
      </c>
      <c r="Q848" s="228">
        <v>1.0000000000000001E-05</v>
      </c>
      <c r="R848" s="228">
        <f>Q848*H848</f>
        <v>2.0000000000000002E-05</v>
      </c>
      <c r="S848" s="228">
        <v>0</v>
      </c>
      <c r="T848" s="229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0" t="s">
        <v>346</v>
      </c>
      <c r="AT848" s="230" t="s">
        <v>153</v>
      </c>
      <c r="AU848" s="230" t="s">
        <v>86</v>
      </c>
      <c r="AY848" s="18" t="s">
        <v>150</v>
      </c>
      <c r="BE848" s="231">
        <f>IF(N848="základní",J848,0)</f>
        <v>0</v>
      </c>
      <c r="BF848" s="231">
        <f>IF(N848="snížená",J848,0)</f>
        <v>0</v>
      </c>
      <c r="BG848" s="231">
        <f>IF(N848="zákl. přenesená",J848,0)</f>
        <v>0</v>
      </c>
      <c r="BH848" s="231">
        <f>IF(N848="sníž. přenesená",J848,0)</f>
        <v>0</v>
      </c>
      <c r="BI848" s="231">
        <f>IF(N848="nulová",J848,0)</f>
        <v>0</v>
      </c>
      <c r="BJ848" s="18" t="s">
        <v>84</v>
      </c>
      <c r="BK848" s="231">
        <f>ROUND(I848*H848,2)</f>
        <v>0</v>
      </c>
      <c r="BL848" s="18" t="s">
        <v>346</v>
      </c>
      <c r="BM848" s="230" t="s">
        <v>1272</v>
      </c>
    </row>
    <row r="849" s="2" customFormat="1" ht="24.15" customHeight="1">
      <c r="A849" s="39"/>
      <c r="B849" s="40"/>
      <c r="C849" s="271" t="s">
        <v>1273</v>
      </c>
      <c r="D849" s="271" t="s">
        <v>335</v>
      </c>
      <c r="E849" s="272" t="s">
        <v>1274</v>
      </c>
      <c r="F849" s="273" t="s">
        <v>1275</v>
      </c>
      <c r="G849" s="274" t="s">
        <v>416</v>
      </c>
      <c r="H849" s="275">
        <v>2</v>
      </c>
      <c r="I849" s="276"/>
      <c r="J849" s="277">
        <f>ROUND(I849*H849,2)</f>
        <v>0</v>
      </c>
      <c r="K849" s="273" t="s">
        <v>1</v>
      </c>
      <c r="L849" s="278"/>
      <c r="M849" s="279" t="s">
        <v>1</v>
      </c>
      <c r="N849" s="280" t="s">
        <v>41</v>
      </c>
      <c r="O849" s="92"/>
      <c r="P849" s="228">
        <f>O849*H849</f>
        <v>0</v>
      </c>
      <c r="Q849" s="228">
        <v>0.0025000000000000001</v>
      </c>
      <c r="R849" s="228">
        <f>Q849*H849</f>
        <v>0.0050000000000000001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489</v>
      </c>
      <c r="AT849" s="230" t="s">
        <v>335</v>
      </c>
      <c r="AU849" s="230" t="s">
        <v>86</v>
      </c>
      <c r="AY849" s="18" t="s">
        <v>150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84</v>
      </c>
      <c r="BK849" s="231">
        <f>ROUND(I849*H849,2)</f>
        <v>0</v>
      </c>
      <c r="BL849" s="18" t="s">
        <v>346</v>
      </c>
      <c r="BM849" s="230" t="s">
        <v>1276</v>
      </c>
    </row>
    <row r="850" s="2" customFormat="1" ht="16.5" customHeight="1">
      <c r="A850" s="39"/>
      <c r="B850" s="40"/>
      <c r="C850" s="219" t="s">
        <v>1277</v>
      </c>
      <c r="D850" s="219" t="s">
        <v>153</v>
      </c>
      <c r="E850" s="220" t="s">
        <v>1278</v>
      </c>
      <c r="F850" s="221" t="s">
        <v>1279</v>
      </c>
      <c r="G850" s="222" t="s">
        <v>416</v>
      </c>
      <c r="H850" s="223">
        <v>2</v>
      </c>
      <c r="I850" s="224"/>
      <c r="J850" s="225">
        <f>ROUND(I850*H850,2)</f>
        <v>0</v>
      </c>
      <c r="K850" s="221" t="s">
        <v>1</v>
      </c>
      <c r="L850" s="45"/>
      <c r="M850" s="226" t="s">
        <v>1</v>
      </c>
      <c r="N850" s="227" t="s">
        <v>41</v>
      </c>
      <c r="O850" s="92"/>
      <c r="P850" s="228">
        <f>O850*H850</f>
        <v>0</v>
      </c>
      <c r="Q850" s="228">
        <v>1.0000000000000001E-05</v>
      </c>
      <c r="R850" s="228">
        <f>Q850*H850</f>
        <v>2.0000000000000002E-05</v>
      </c>
      <c r="S850" s="228">
        <v>0</v>
      </c>
      <c r="T850" s="229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0" t="s">
        <v>346</v>
      </c>
      <c r="AT850" s="230" t="s">
        <v>153</v>
      </c>
      <c r="AU850" s="230" t="s">
        <v>86</v>
      </c>
      <c r="AY850" s="18" t="s">
        <v>150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8" t="s">
        <v>84</v>
      </c>
      <c r="BK850" s="231">
        <f>ROUND(I850*H850,2)</f>
        <v>0</v>
      </c>
      <c r="BL850" s="18" t="s">
        <v>346</v>
      </c>
      <c r="BM850" s="230" t="s">
        <v>1280</v>
      </c>
    </row>
    <row r="851" s="2" customFormat="1" ht="24.15" customHeight="1">
      <c r="A851" s="39"/>
      <c r="B851" s="40"/>
      <c r="C851" s="271" t="s">
        <v>1281</v>
      </c>
      <c r="D851" s="271" t="s">
        <v>335</v>
      </c>
      <c r="E851" s="272" t="s">
        <v>1282</v>
      </c>
      <c r="F851" s="273" t="s">
        <v>1283</v>
      </c>
      <c r="G851" s="274" t="s">
        <v>416</v>
      </c>
      <c r="H851" s="275">
        <v>2</v>
      </c>
      <c r="I851" s="276"/>
      <c r="J851" s="277">
        <f>ROUND(I851*H851,2)</f>
        <v>0</v>
      </c>
      <c r="K851" s="273" t="s">
        <v>1</v>
      </c>
      <c r="L851" s="278"/>
      <c r="M851" s="279" t="s">
        <v>1</v>
      </c>
      <c r="N851" s="280" t="s">
        <v>41</v>
      </c>
      <c r="O851" s="92"/>
      <c r="P851" s="228">
        <f>O851*H851</f>
        <v>0</v>
      </c>
      <c r="Q851" s="228">
        <v>0.0025000000000000001</v>
      </c>
      <c r="R851" s="228">
        <f>Q851*H851</f>
        <v>0.0050000000000000001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489</v>
      </c>
      <c r="AT851" s="230" t="s">
        <v>335</v>
      </c>
      <c r="AU851" s="230" t="s">
        <v>86</v>
      </c>
      <c r="AY851" s="18" t="s">
        <v>150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84</v>
      </c>
      <c r="BK851" s="231">
        <f>ROUND(I851*H851,2)</f>
        <v>0</v>
      </c>
      <c r="BL851" s="18" t="s">
        <v>346</v>
      </c>
      <c r="BM851" s="230" t="s">
        <v>1284</v>
      </c>
    </row>
    <row r="852" s="2" customFormat="1" ht="16.5" customHeight="1">
      <c r="A852" s="39"/>
      <c r="B852" s="40"/>
      <c r="C852" s="219" t="s">
        <v>1285</v>
      </c>
      <c r="D852" s="219" t="s">
        <v>153</v>
      </c>
      <c r="E852" s="220" t="s">
        <v>1286</v>
      </c>
      <c r="F852" s="221" t="s">
        <v>1287</v>
      </c>
      <c r="G852" s="222" t="s">
        <v>416</v>
      </c>
      <c r="H852" s="223">
        <v>2</v>
      </c>
      <c r="I852" s="224"/>
      <c r="J852" s="225">
        <f>ROUND(I852*H852,2)</f>
        <v>0</v>
      </c>
      <c r="K852" s="221" t="s">
        <v>1</v>
      </c>
      <c r="L852" s="45"/>
      <c r="M852" s="226" t="s">
        <v>1</v>
      </c>
      <c r="N852" s="227" t="s">
        <v>41</v>
      </c>
      <c r="O852" s="92"/>
      <c r="P852" s="228">
        <f>O852*H852</f>
        <v>0</v>
      </c>
      <c r="Q852" s="228">
        <v>1.0000000000000001E-05</v>
      </c>
      <c r="R852" s="228">
        <f>Q852*H852</f>
        <v>2.0000000000000002E-05</v>
      </c>
      <c r="S852" s="228">
        <v>0</v>
      </c>
      <c r="T852" s="22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0" t="s">
        <v>346</v>
      </c>
      <c r="AT852" s="230" t="s">
        <v>153</v>
      </c>
      <c r="AU852" s="230" t="s">
        <v>86</v>
      </c>
      <c r="AY852" s="18" t="s">
        <v>150</v>
      </c>
      <c r="BE852" s="231">
        <f>IF(N852="základní",J852,0)</f>
        <v>0</v>
      </c>
      <c r="BF852" s="231">
        <f>IF(N852="snížená",J852,0)</f>
        <v>0</v>
      </c>
      <c r="BG852" s="231">
        <f>IF(N852="zákl. přenesená",J852,0)</f>
        <v>0</v>
      </c>
      <c r="BH852" s="231">
        <f>IF(N852="sníž. přenesená",J852,0)</f>
        <v>0</v>
      </c>
      <c r="BI852" s="231">
        <f>IF(N852="nulová",J852,0)</f>
        <v>0</v>
      </c>
      <c r="BJ852" s="18" t="s">
        <v>84</v>
      </c>
      <c r="BK852" s="231">
        <f>ROUND(I852*H852,2)</f>
        <v>0</v>
      </c>
      <c r="BL852" s="18" t="s">
        <v>346</v>
      </c>
      <c r="BM852" s="230" t="s">
        <v>1288</v>
      </c>
    </row>
    <row r="853" s="2" customFormat="1" ht="24.15" customHeight="1">
      <c r="A853" s="39"/>
      <c r="B853" s="40"/>
      <c r="C853" s="271" t="s">
        <v>1289</v>
      </c>
      <c r="D853" s="271" t="s">
        <v>335</v>
      </c>
      <c r="E853" s="272" t="s">
        <v>1290</v>
      </c>
      <c r="F853" s="273" t="s">
        <v>1291</v>
      </c>
      <c r="G853" s="274" t="s">
        <v>416</v>
      </c>
      <c r="H853" s="275">
        <v>2</v>
      </c>
      <c r="I853" s="276"/>
      <c r="J853" s="277">
        <f>ROUND(I853*H853,2)</f>
        <v>0</v>
      </c>
      <c r="K853" s="273" t="s">
        <v>1</v>
      </c>
      <c r="L853" s="278"/>
      <c r="M853" s="279" t="s">
        <v>1</v>
      </c>
      <c r="N853" s="280" t="s">
        <v>41</v>
      </c>
      <c r="O853" s="92"/>
      <c r="P853" s="228">
        <f>O853*H853</f>
        <v>0</v>
      </c>
      <c r="Q853" s="228">
        <v>0.0067000000000000002</v>
      </c>
      <c r="R853" s="228">
        <f>Q853*H853</f>
        <v>0.013400000000000001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489</v>
      </c>
      <c r="AT853" s="230" t="s">
        <v>335</v>
      </c>
      <c r="AU853" s="230" t="s">
        <v>86</v>
      </c>
      <c r="AY853" s="18" t="s">
        <v>150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84</v>
      </c>
      <c r="BK853" s="231">
        <f>ROUND(I853*H853,2)</f>
        <v>0</v>
      </c>
      <c r="BL853" s="18" t="s">
        <v>346</v>
      </c>
      <c r="BM853" s="230" t="s">
        <v>1292</v>
      </c>
    </row>
    <row r="854" s="2" customFormat="1" ht="21.75" customHeight="1">
      <c r="A854" s="39"/>
      <c r="B854" s="40"/>
      <c r="C854" s="219" t="s">
        <v>1293</v>
      </c>
      <c r="D854" s="219" t="s">
        <v>153</v>
      </c>
      <c r="E854" s="220" t="s">
        <v>1294</v>
      </c>
      <c r="F854" s="221" t="s">
        <v>1295</v>
      </c>
      <c r="G854" s="222" t="s">
        <v>416</v>
      </c>
      <c r="H854" s="223">
        <v>6</v>
      </c>
      <c r="I854" s="224"/>
      <c r="J854" s="225">
        <f>ROUND(I854*H854,2)</f>
        <v>0</v>
      </c>
      <c r="K854" s="221" t="s">
        <v>1</v>
      </c>
      <c r="L854" s="45"/>
      <c r="M854" s="226" t="s">
        <v>1</v>
      </c>
      <c r="N854" s="227" t="s">
        <v>41</v>
      </c>
      <c r="O854" s="92"/>
      <c r="P854" s="228">
        <f>O854*H854</f>
        <v>0</v>
      </c>
      <c r="Q854" s="228">
        <v>0.00022000000000000001</v>
      </c>
      <c r="R854" s="228">
        <f>Q854*H854</f>
        <v>0.00132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346</v>
      </c>
      <c r="AT854" s="230" t="s">
        <v>153</v>
      </c>
      <c r="AU854" s="230" t="s">
        <v>86</v>
      </c>
      <c r="AY854" s="18" t="s">
        <v>150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84</v>
      </c>
      <c r="BK854" s="231">
        <f>ROUND(I854*H854,2)</f>
        <v>0</v>
      </c>
      <c r="BL854" s="18" t="s">
        <v>346</v>
      </c>
      <c r="BM854" s="230" t="s">
        <v>1296</v>
      </c>
    </row>
    <row r="855" s="13" customFormat="1">
      <c r="A855" s="13"/>
      <c r="B855" s="232"/>
      <c r="C855" s="233"/>
      <c r="D855" s="234" t="s">
        <v>159</v>
      </c>
      <c r="E855" s="235" t="s">
        <v>1</v>
      </c>
      <c r="F855" s="236" t="s">
        <v>1297</v>
      </c>
      <c r="G855" s="233"/>
      <c r="H855" s="237">
        <v>1</v>
      </c>
      <c r="I855" s="238"/>
      <c r="J855" s="233"/>
      <c r="K855" s="233"/>
      <c r="L855" s="239"/>
      <c r="M855" s="240"/>
      <c r="N855" s="241"/>
      <c r="O855" s="241"/>
      <c r="P855" s="241"/>
      <c r="Q855" s="241"/>
      <c r="R855" s="241"/>
      <c r="S855" s="241"/>
      <c r="T855" s="24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3" t="s">
        <v>159</v>
      </c>
      <c r="AU855" s="243" t="s">
        <v>86</v>
      </c>
      <c r="AV855" s="13" t="s">
        <v>86</v>
      </c>
      <c r="AW855" s="13" t="s">
        <v>32</v>
      </c>
      <c r="AX855" s="13" t="s">
        <v>76</v>
      </c>
      <c r="AY855" s="243" t="s">
        <v>150</v>
      </c>
    </row>
    <row r="856" s="13" customFormat="1">
      <c r="A856" s="13"/>
      <c r="B856" s="232"/>
      <c r="C856" s="233"/>
      <c r="D856" s="234" t="s">
        <v>159</v>
      </c>
      <c r="E856" s="235" t="s">
        <v>1</v>
      </c>
      <c r="F856" s="236" t="s">
        <v>1298</v>
      </c>
      <c r="G856" s="233"/>
      <c r="H856" s="237">
        <v>1</v>
      </c>
      <c r="I856" s="238"/>
      <c r="J856" s="233"/>
      <c r="K856" s="233"/>
      <c r="L856" s="239"/>
      <c r="M856" s="240"/>
      <c r="N856" s="241"/>
      <c r="O856" s="241"/>
      <c r="P856" s="241"/>
      <c r="Q856" s="241"/>
      <c r="R856" s="241"/>
      <c r="S856" s="241"/>
      <c r="T856" s="24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3" t="s">
        <v>159</v>
      </c>
      <c r="AU856" s="243" t="s">
        <v>86</v>
      </c>
      <c r="AV856" s="13" t="s">
        <v>86</v>
      </c>
      <c r="AW856" s="13" t="s">
        <v>32</v>
      </c>
      <c r="AX856" s="13" t="s">
        <v>76</v>
      </c>
      <c r="AY856" s="243" t="s">
        <v>150</v>
      </c>
    </row>
    <row r="857" s="13" customFormat="1">
      <c r="A857" s="13"/>
      <c r="B857" s="232"/>
      <c r="C857" s="233"/>
      <c r="D857" s="234" t="s">
        <v>159</v>
      </c>
      <c r="E857" s="235" t="s">
        <v>1</v>
      </c>
      <c r="F857" s="236" t="s">
        <v>1299</v>
      </c>
      <c r="G857" s="233"/>
      <c r="H857" s="237">
        <v>2</v>
      </c>
      <c r="I857" s="238"/>
      <c r="J857" s="233"/>
      <c r="K857" s="233"/>
      <c r="L857" s="239"/>
      <c r="M857" s="240"/>
      <c r="N857" s="241"/>
      <c r="O857" s="241"/>
      <c r="P857" s="241"/>
      <c r="Q857" s="241"/>
      <c r="R857" s="241"/>
      <c r="S857" s="241"/>
      <c r="T857" s="242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3" t="s">
        <v>159</v>
      </c>
      <c r="AU857" s="243" t="s">
        <v>86</v>
      </c>
      <c r="AV857" s="13" t="s">
        <v>86</v>
      </c>
      <c r="AW857" s="13" t="s">
        <v>32</v>
      </c>
      <c r="AX857" s="13" t="s">
        <v>76</v>
      </c>
      <c r="AY857" s="243" t="s">
        <v>150</v>
      </c>
    </row>
    <row r="858" s="13" customFormat="1">
      <c r="A858" s="13"/>
      <c r="B858" s="232"/>
      <c r="C858" s="233"/>
      <c r="D858" s="234" t="s">
        <v>159</v>
      </c>
      <c r="E858" s="235" t="s">
        <v>1</v>
      </c>
      <c r="F858" s="236" t="s">
        <v>1300</v>
      </c>
      <c r="G858" s="233"/>
      <c r="H858" s="237">
        <v>2</v>
      </c>
      <c r="I858" s="238"/>
      <c r="J858" s="233"/>
      <c r="K858" s="233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159</v>
      </c>
      <c r="AU858" s="243" t="s">
        <v>86</v>
      </c>
      <c r="AV858" s="13" t="s">
        <v>86</v>
      </c>
      <c r="AW858" s="13" t="s">
        <v>32</v>
      </c>
      <c r="AX858" s="13" t="s">
        <v>76</v>
      </c>
      <c r="AY858" s="243" t="s">
        <v>150</v>
      </c>
    </row>
    <row r="859" s="14" customFormat="1">
      <c r="A859" s="14"/>
      <c r="B859" s="250"/>
      <c r="C859" s="251"/>
      <c r="D859" s="234" t="s">
        <v>159</v>
      </c>
      <c r="E859" s="252" t="s">
        <v>1</v>
      </c>
      <c r="F859" s="253" t="s">
        <v>254</v>
      </c>
      <c r="G859" s="251"/>
      <c r="H859" s="254">
        <v>6</v>
      </c>
      <c r="I859" s="255"/>
      <c r="J859" s="251"/>
      <c r="K859" s="251"/>
      <c r="L859" s="256"/>
      <c r="M859" s="257"/>
      <c r="N859" s="258"/>
      <c r="O859" s="258"/>
      <c r="P859" s="258"/>
      <c r="Q859" s="258"/>
      <c r="R859" s="258"/>
      <c r="S859" s="258"/>
      <c r="T859" s="25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0" t="s">
        <v>159</v>
      </c>
      <c r="AU859" s="260" t="s">
        <v>86</v>
      </c>
      <c r="AV859" s="14" t="s">
        <v>157</v>
      </c>
      <c r="AW859" s="14" t="s">
        <v>32</v>
      </c>
      <c r="AX859" s="14" t="s">
        <v>84</v>
      </c>
      <c r="AY859" s="260" t="s">
        <v>150</v>
      </c>
    </row>
    <row r="860" s="2" customFormat="1" ht="33" customHeight="1">
      <c r="A860" s="39"/>
      <c r="B860" s="40"/>
      <c r="C860" s="271" t="s">
        <v>1301</v>
      </c>
      <c r="D860" s="271" t="s">
        <v>335</v>
      </c>
      <c r="E860" s="272" t="s">
        <v>1302</v>
      </c>
      <c r="F860" s="273" t="s">
        <v>1303</v>
      </c>
      <c r="G860" s="274" t="s">
        <v>416</v>
      </c>
      <c r="H860" s="275">
        <v>2</v>
      </c>
      <c r="I860" s="276"/>
      <c r="J860" s="277">
        <f>ROUND(I860*H860,2)</f>
        <v>0</v>
      </c>
      <c r="K860" s="273" t="s">
        <v>1</v>
      </c>
      <c r="L860" s="278"/>
      <c r="M860" s="279" t="s">
        <v>1</v>
      </c>
      <c r="N860" s="280" t="s">
        <v>41</v>
      </c>
      <c r="O860" s="92"/>
      <c r="P860" s="228">
        <f>O860*H860</f>
        <v>0</v>
      </c>
      <c r="Q860" s="228">
        <v>0.01201</v>
      </c>
      <c r="R860" s="228">
        <f>Q860*H860</f>
        <v>0.02402</v>
      </c>
      <c r="S860" s="228">
        <v>0</v>
      </c>
      <c r="T860" s="229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0" t="s">
        <v>489</v>
      </c>
      <c r="AT860" s="230" t="s">
        <v>335</v>
      </c>
      <c r="AU860" s="230" t="s">
        <v>86</v>
      </c>
      <c r="AY860" s="18" t="s">
        <v>150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8" t="s">
        <v>84</v>
      </c>
      <c r="BK860" s="231">
        <f>ROUND(I860*H860,2)</f>
        <v>0</v>
      </c>
      <c r="BL860" s="18" t="s">
        <v>346</v>
      </c>
      <c r="BM860" s="230" t="s">
        <v>1304</v>
      </c>
    </row>
    <row r="861" s="2" customFormat="1" ht="33" customHeight="1">
      <c r="A861" s="39"/>
      <c r="B861" s="40"/>
      <c r="C861" s="271" t="s">
        <v>1305</v>
      </c>
      <c r="D861" s="271" t="s">
        <v>335</v>
      </c>
      <c r="E861" s="272" t="s">
        <v>1306</v>
      </c>
      <c r="F861" s="273" t="s">
        <v>1307</v>
      </c>
      <c r="G861" s="274" t="s">
        <v>416</v>
      </c>
      <c r="H861" s="275">
        <v>2</v>
      </c>
      <c r="I861" s="276"/>
      <c r="J861" s="277">
        <f>ROUND(I861*H861,2)</f>
        <v>0</v>
      </c>
      <c r="K861" s="273" t="s">
        <v>1</v>
      </c>
      <c r="L861" s="278"/>
      <c r="M861" s="279" t="s">
        <v>1</v>
      </c>
      <c r="N861" s="280" t="s">
        <v>41</v>
      </c>
      <c r="O861" s="92"/>
      <c r="P861" s="228">
        <f>O861*H861</f>
        <v>0</v>
      </c>
      <c r="Q861" s="228">
        <v>0.014890000000000001</v>
      </c>
      <c r="R861" s="228">
        <f>Q861*H861</f>
        <v>0.029780000000000001</v>
      </c>
      <c r="S861" s="228">
        <v>0</v>
      </c>
      <c r="T861" s="229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0" t="s">
        <v>489</v>
      </c>
      <c r="AT861" s="230" t="s">
        <v>335</v>
      </c>
      <c r="AU861" s="230" t="s">
        <v>86</v>
      </c>
      <c r="AY861" s="18" t="s">
        <v>150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8" t="s">
        <v>84</v>
      </c>
      <c r="BK861" s="231">
        <f>ROUND(I861*H861,2)</f>
        <v>0</v>
      </c>
      <c r="BL861" s="18" t="s">
        <v>346</v>
      </c>
      <c r="BM861" s="230" t="s">
        <v>1308</v>
      </c>
    </row>
    <row r="862" s="2" customFormat="1" ht="33" customHeight="1">
      <c r="A862" s="39"/>
      <c r="B862" s="40"/>
      <c r="C862" s="271" t="s">
        <v>1309</v>
      </c>
      <c r="D862" s="271" t="s">
        <v>335</v>
      </c>
      <c r="E862" s="272" t="s">
        <v>1310</v>
      </c>
      <c r="F862" s="273" t="s">
        <v>1311</v>
      </c>
      <c r="G862" s="274" t="s">
        <v>416</v>
      </c>
      <c r="H862" s="275">
        <v>1</v>
      </c>
      <c r="I862" s="276"/>
      <c r="J862" s="277">
        <f>ROUND(I862*H862,2)</f>
        <v>0</v>
      </c>
      <c r="K862" s="273" t="s">
        <v>1</v>
      </c>
      <c r="L862" s="278"/>
      <c r="M862" s="279" t="s">
        <v>1</v>
      </c>
      <c r="N862" s="280" t="s">
        <v>41</v>
      </c>
      <c r="O862" s="92"/>
      <c r="P862" s="228">
        <f>O862*H862</f>
        <v>0</v>
      </c>
      <c r="Q862" s="228">
        <v>0.01521</v>
      </c>
      <c r="R862" s="228">
        <f>Q862*H862</f>
        <v>0.01521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489</v>
      </c>
      <c r="AT862" s="230" t="s">
        <v>335</v>
      </c>
      <c r="AU862" s="230" t="s">
        <v>86</v>
      </c>
      <c r="AY862" s="18" t="s">
        <v>150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84</v>
      </c>
      <c r="BK862" s="231">
        <f>ROUND(I862*H862,2)</f>
        <v>0</v>
      </c>
      <c r="BL862" s="18" t="s">
        <v>346</v>
      </c>
      <c r="BM862" s="230" t="s">
        <v>1312</v>
      </c>
    </row>
    <row r="863" s="2" customFormat="1" ht="33" customHeight="1">
      <c r="A863" s="39"/>
      <c r="B863" s="40"/>
      <c r="C863" s="271" t="s">
        <v>1313</v>
      </c>
      <c r="D863" s="271" t="s">
        <v>335</v>
      </c>
      <c r="E863" s="272" t="s">
        <v>1314</v>
      </c>
      <c r="F863" s="273" t="s">
        <v>1315</v>
      </c>
      <c r="G863" s="274" t="s">
        <v>416</v>
      </c>
      <c r="H863" s="275">
        <v>1</v>
      </c>
      <c r="I863" s="276"/>
      <c r="J863" s="277">
        <f>ROUND(I863*H863,2)</f>
        <v>0</v>
      </c>
      <c r="K863" s="273" t="s">
        <v>1</v>
      </c>
      <c r="L863" s="278"/>
      <c r="M863" s="279" t="s">
        <v>1</v>
      </c>
      <c r="N863" s="280" t="s">
        <v>41</v>
      </c>
      <c r="O863" s="92"/>
      <c r="P863" s="228">
        <f>O863*H863</f>
        <v>0</v>
      </c>
      <c r="Q863" s="228">
        <v>0.01553</v>
      </c>
      <c r="R863" s="228">
        <f>Q863*H863</f>
        <v>0.01553</v>
      </c>
      <c r="S863" s="228">
        <v>0</v>
      </c>
      <c r="T863" s="229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489</v>
      </c>
      <c r="AT863" s="230" t="s">
        <v>335</v>
      </c>
      <c r="AU863" s="230" t="s">
        <v>86</v>
      </c>
      <c r="AY863" s="18" t="s">
        <v>150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84</v>
      </c>
      <c r="BK863" s="231">
        <f>ROUND(I863*H863,2)</f>
        <v>0</v>
      </c>
      <c r="BL863" s="18" t="s">
        <v>346</v>
      </c>
      <c r="BM863" s="230" t="s">
        <v>1316</v>
      </c>
    </row>
    <row r="864" s="2" customFormat="1" ht="24.15" customHeight="1">
      <c r="A864" s="39"/>
      <c r="B864" s="40"/>
      <c r="C864" s="219" t="s">
        <v>1317</v>
      </c>
      <c r="D864" s="219" t="s">
        <v>153</v>
      </c>
      <c r="E864" s="220" t="s">
        <v>1318</v>
      </c>
      <c r="F864" s="221" t="s">
        <v>1319</v>
      </c>
      <c r="G864" s="222" t="s">
        <v>416</v>
      </c>
      <c r="H864" s="223">
        <v>6</v>
      </c>
      <c r="I864" s="224"/>
      <c r="J864" s="225">
        <f>ROUND(I864*H864,2)</f>
        <v>0</v>
      </c>
      <c r="K864" s="221" t="s">
        <v>1</v>
      </c>
      <c r="L864" s="45"/>
      <c r="M864" s="226" t="s">
        <v>1</v>
      </c>
      <c r="N864" s="227" t="s">
        <v>41</v>
      </c>
      <c r="O864" s="92"/>
      <c r="P864" s="228">
        <f>O864*H864</f>
        <v>0</v>
      </c>
      <c r="Q864" s="228">
        <v>0.01362</v>
      </c>
      <c r="R864" s="228">
        <f>Q864*H864</f>
        <v>0.081720000000000001</v>
      </c>
      <c r="S864" s="228">
        <v>0</v>
      </c>
      <c r="T864" s="229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0" t="s">
        <v>346</v>
      </c>
      <c r="AT864" s="230" t="s">
        <v>153</v>
      </c>
      <c r="AU864" s="230" t="s">
        <v>86</v>
      </c>
      <c r="AY864" s="18" t="s">
        <v>150</v>
      </c>
      <c r="BE864" s="231">
        <f>IF(N864="základní",J864,0)</f>
        <v>0</v>
      </c>
      <c r="BF864" s="231">
        <f>IF(N864="snížená",J864,0)</f>
        <v>0</v>
      </c>
      <c r="BG864" s="231">
        <f>IF(N864="zákl. přenesená",J864,0)</f>
        <v>0</v>
      </c>
      <c r="BH864" s="231">
        <f>IF(N864="sníž. přenesená",J864,0)</f>
        <v>0</v>
      </c>
      <c r="BI864" s="231">
        <f>IF(N864="nulová",J864,0)</f>
        <v>0</v>
      </c>
      <c r="BJ864" s="18" t="s">
        <v>84</v>
      </c>
      <c r="BK864" s="231">
        <f>ROUND(I864*H864,2)</f>
        <v>0</v>
      </c>
      <c r="BL864" s="18" t="s">
        <v>346</v>
      </c>
      <c r="BM864" s="230" t="s">
        <v>1320</v>
      </c>
    </row>
    <row r="865" s="2" customFormat="1" ht="33" customHeight="1">
      <c r="A865" s="39"/>
      <c r="B865" s="40"/>
      <c r="C865" s="219" t="s">
        <v>1321</v>
      </c>
      <c r="D865" s="219" t="s">
        <v>153</v>
      </c>
      <c r="E865" s="220" t="s">
        <v>1322</v>
      </c>
      <c r="F865" s="221" t="s">
        <v>1323</v>
      </c>
      <c r="G865" s="222" t="s">
        <v>982</v>
      </c>
      <c r="H865" s="292"/>
      <c r="I865" s="224"/>
      <c r="J865" s="225">
        <f>ROUND(I865*H865,2)</f>
        <v>0</v>
      </c>
      <c r="K865" s="221" t="s">
        <v>1</v>
      </c>
      <c r="L865" s="45"/>
      <c r="M865" s="226" t="s">
        <v>1</v>
      </c>
      <c r="N865" s="227" t="s">
        <v>41</v>
      </c>
      <c r="O865" s="92"/>
      <c r="P865" s="228">
        <f>O865*H865</f>
        <v>0</v>
      </c>
      <c r="Q865" s="228">
        <v>0</v>
      </c>
      <c r="R865" s="228">
        <f>Q865*H865</f>
        <v>0</v>
      </c>
      <c r="S865" s="228">
        <v>0</v>
      </c>
      <c r="T865" s="229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0" t="s">
        <v>346</v>
      </c>
      <c r="AT865" s="230" t="s">
        <v>153</v>
      </c>
      <c r="AU865" s="230" t="s">
        <v>86</v>
      </c>
      <c r="AY865" s="18" t="s">
        <v>150</v>
      </c>
      <c r="BE865" s="231">
        <f>IF(N865="základní",J865,0)</f>
        <v>0</v>
      </c>
      <c r="BF865" s="231">
        <f>IF(N865="snížená",J865,0)</f>
        <v>0</v>
      </c>
      <c r="BG865" s="231">
        <f>IF(N865="zákl. přenesená",J865,0)</f>
        <v>0</v>
      </c>
      <c r="BH865" s="231">
        <f>IF(N865="sníž. přenesená",J865,0)</f>
        <v>0</v>
      </c>
      <c r="BI865" s="231">
        <f>IF(N865="nulová",J865,0)</f>
        <v>0</v>
      </c>
      <c r="BJ865" s="18" t="s">
        <v>84</v>
      </c>
      <c r="BK865" s="231">
        <f>ROUND(I865*H865,2)</f>
        <v>0</v>
      </c>
      <c r="BL865" s="18" t="s">
        <v>346</v>
      </c>
      <c r="BM865" s="230" t="s">
        <v>1324</v>
      </c>
    </row>
    <row r="866" s="12" customFormat="1" ht="22.8" customHeight="1">
      <c r="A866" s="12"/>
      <c r="B866" s="203"/>
      <c r="C866" s="204"/>
      <c r="D866" s="205" t="s">
        <v>75</v>
      </c>
      <c r="E866" s="217" t="s">
        <v>1325</v>
      </c>
      <c r="F866" s="217" t="s">
        <v>1326</v>
      </c>
      <c r="G866" s="204"/>
      <c r="H866" s="204"/>
      <c r="I866" s="207"/>
      <c r="J866" s="218">
        <f>BK866</f>
        <v>0</v>
      </c>
      <c r="K866" s="204"/>
      <c r="L866" s="209"/>
      <c r="M866" s="210"/>
      <c r="N866" s="211"/>
      <c r="O866" s="211"/>
      <c r="P866" s="212">
        <f>SUM(P867:P885)</f>
        <v>0</v>
      </c>
      <c r="Q866" s="211"/>
      <c r="R866" s="212">
        <f>SUM(R867:R885)</f>
        <v>1.16795487</v>
      </c>
      <c r="S866" s="211"/>
      <c r="T866" s="213">
        <f>SUM(T867:T885)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14" t="s">
        <v>86</v>
      </c>
      <c r="AT866" s="215" t="s">
        <v>75</v>
      </c>
      <c r="AU866" s="215" t="s">
        <v>84</v>
      </c>
      <c r="AY866" s="214" t="s">
        <v>150</v>
      </c>
      <c r="BK866" s="216">
        <f>SUM(BK867:BK885)</f>
        <v>0</v>
      </c>
    </row>
    <row r="867" s="2" customFormat="1" ht="21.75" customHeight="1">
      <c r="A867" s="39"/>
      <c r="B867" s="40"/>
      <c r="C867" s="219" t="s">
        <v>1327</v>
      </c>
      <c r="D867" s="219" t="s">
        <v>153</v>
      </c>
      <c r="E867" s="220" t="s">
        <v>1328</v>
      </c>
      <c r="F867" s="221" t="s">
        <v>1329</v>
      </c>
      <c r="G867" s="222" t="s">
        <v>243</v>
      </c>
      <c r="H867" s="223">
        <v>319.46800000000002</v>
      </c>
      <c r="I867" s="224"/>
      <c r="J867" s="225">
        <f>ROUND(I867*H867,2)</f>
        <v>0</v>
      </c>
      <c r="K867" s="221" t="s">
        <v>1</v>
      </c>
      <c r="L867" s="45"/>
      <c r="M867" s="226" t="s">
        <v>1</v>
      </c>
      <c r="N867" s="227" t="s">
        <v>41</v>
      </c>
      <c r="O867" s="92"/>
      <c r="P867" s="228">
        <f>O867*H867</f>
        <v>0</v>
      </c>
      <c r="Q867" s="228">
        <v>0</v>
      </c>
      <c r="R867" s="228">
        <f>Q867*H867</f>
        <v>0</v>
      </c>
      <c r="S867" s="228">
        <v>0</v>
      </c>
      <c r="T867" s="229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0" t="s">
        <v>346</v>
      </c>
      <c r="AT867" s="230" t="s">
        <v>153</v>
      </c>
      <c r="AU867" s="230" t="s">
        <v>86</v>
      </c>
      <c r="AY867" s="18" t="s">
        <v>150</v>
      </c>
      <c r="BE867" s="231">
        <f>IF(N867="základní",J867,0)</f>
        <v>0</v>
      </c>
      <c r="BF867" s="231">
        <f>IF(N867="snížená",J867,0)</f>
        <v>0</v>
      </c>
      <c r="BG867" s="231">
        <f>IF(N867="zákl. přenesená",J867,0)</f>
        <v>0</v>
      </c>
      <c r="BH867" s="231">
        <f>IF(N867="sníž. přenesená",J867,0)</f>
        <v>0</v>
      </c>
      <c r="BI867" s="231">
        <f>IF(N867="nulová",J867,0)</f>
        <v>0</v>
      </c>
      <c r="BJ867" s="18" t="s">
        <v>84</v>
      </c>
      <c r="BK867" s="231">
        <f>ROUND(I867*H867,2)</f>
        <v>0</v>
      </c>
      <c r="BL867" s="18" t="s">
        <v>346</v>
      </c>
      <c r="BM867" s="230" t="s">
        <v>1330</v>
      </c>
    </row>
    <row r="868" s="13" customFormat="1">
      <c r="A868" s="13"/>
      <c r="B868" s="232"/>
      <c r="C868" s="233"/>
      <c r="D868" s="234" t="s">
        <v>159</v>
      </c>
      <c r="E868" s="235" t="s">
        <v>1</v>
      </c>
      <c r="F868" s="236" t="s">
        <v>206</v>
      </c>
      <c r="G868" s="233"/>
      <c r="H868" s="237">
        <v>319.46800000000002</v>
      </c>
      <c r="I868" s="238"/>
      <c r="J868" s="233"/>
      <c r="K868" s="233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159</v>
      </c>
      <c r="AU868" s="243" t="s">
        <v>86</v>
      </c>
      <c r="AV868" s="13" t="s">
        <v>86</v>
      </c>
      <c r="AW868" s="13" t="s">
        <v>32</v>
      </c>
      <c r="AX868" s="13" t="s">
        <v>84</v>
      </c>
      <c r="AY868" s="243" t="s">
        <v>150</v>
      </c>
    </row>
    <row r="869" s="2" customFormat="1" ht="24.15" customHeight="1">
      <c r="A869" s="39"/>
      <c r="B869" s="40"/>
      <c r="C869" s="271" t="s">
        <v>1331</v>
      </c>
      <c r="D869" s="271" t="s">
        <v>335</v>
      </c>
      <c r="E869" s="272" t="s">
        <v>1332</v>
      </c>
      <c r="F869" s="273" t="s">
        <v>1333</v>
      </c>
      <c r="G869" s="274" t="s">
        <v>243</v>
      </c>
      <c r="H869" s="275">
        <v>351.41500000000002</v>
      </c>
      <c r="I869" s="276"/>
      <c r="J869" s="277">
        <f>ROUND(I869*H869,2)</f>
        <v>0</v>
      </c>
      <c r="K869" s="273" t="s">
        <v>1</v>
      </c>
      <c r="L869" s="278"/>
      <c r="M869" s="279" t="s">
        <v>1</v>
      </c>
      <c r="N869" s="280" t="s">
        <v>41</v>
      </c>
      <c r="O869" s="92"/>
      <c r="P869" s="228">
        <f>O869*H869</f>
        <v>0</v>
      </c>
      <c r="Q869" s="228">
        <v>0.00021000000000000001</v>
      </c>
      <c r="R869" s="228">
        <f>Q869*H869</f>
        <v>0.073797150000000006</v>
      </c>
      <c r="S869" s="228">
        <v>0</v>
      </c>
      <c r="T869" s="229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0" t="s">
        <v>489</v>
      </c>
      <c r="AT869" s="230" t="s">
        <v>335</v>
      </c>
      <c r="AU869" s="230" t="s">
        <v>86</v>
      </c>
      <c r="AY869" s="18" t="s">
        <v>150</v>
      </c>
      <c r="BE869" s="231">
        <f>IF(N869="základní",J869,0)</f>
        <v>0</v>
      </c>
      <c r="BF869" s="231">
        <f>IF(N869="snížená",J869,0)</f>
        <v>0</v>
      </c>
      <c r="BG869" s="231">
        <f>IF(N869="zákl. přenesená",J869,0)</f>
        <v>0</v>
      </c>
      <c r="BH869" s="231">
        <f>IF(N869="sníž. přenesená",J869,0)</f>
        <v>0</v>
      </c>
      <c r="BI869" s="231">
        <f>IF(N869="nulová",J869,0)</f>
        <v>0</v>
      </c>
      <c r="BJ869" s="18" t="s">
        <v>84</v>
      </c>
      <c r="BK869" s="231">
        <f>ROUND(I869*H869,2)</f>
        <v>0</v>
      </c>
      <c r="BL869" s="18" t="s">
        <v>346</v>
      </c>
      <c r="BM869" s="230" t="s">
        <v>1334</v>
      </c>
    </row>
    <row r="870" s="13" customFormat="1">
      <c r="A870" s="13"/>
      <c r="B870" s="232"/>
      <c r="C870" s="233"/>
      <c r="D870" s="234" t="s">
        <v>159</v>
      </c>
      <c r="E870" s="235" t="s">
        <v>1</v>
      </c>
      <c r="F870" s="236" t="s">
        <v>1335</v>
      </c>
      <c r="G870" s="233"/>
      <c r="H870" s="237">
        <v>351.41500000000002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159</v>
      </c>
      <c r="AU870" s="243" t="s">
        <v>86</v>
      </c>
      <c r="AV870" s="13" t="s">
        <v>86</v>
      </c>
      <c r="AW870" s="13" t="s">
        <v>32</v>
      </c>
      <c r="AX870" s="13" t="s">
        <v>84</v>
      </c>
      <c r="AY870" s="243" t="s">
        <v>150</v>
      </c>
    </row>
    <row r="871" s="2" customFormat="1" ht="16.5" customHeight="1">
      <c r="A871" s="39"/>
      <c r="B871" s="40"/>
      <c r="C871" s="219" t="s">
        <v>1336</v>
      </c>
      <c r="D871" s="219" t="s">
        <v>153</v>
      </c>
      <c r="E871" s="220" t="s">
        <v>1337</v>
      </c>
      <c r="F871" s="221" t="s">
        <v>1338</v>
      </c>
      <c r="G871" s="222" t="s">
        <v>349</v>
      </c>
      <c r="H871" s="223">
        <v>57.219999999999999</v>
      </c>
      <c r="I871" s="224"/>
      <c r="J871" s="225">
        <f>ROUND(I871*H871,2)</f>
        <v>0</v>
      </c>
      <c r="K871" s="221" t="s">
        <v>1</v>
      </c>
      <c r="L871" s="45"/>
      <c r="M871" s="226" t="s">
        <v>1</v>
      </c>
      <c r="N871" s="227" t="s">
        <v>41</v>
      </c>
      <c r="O871" s="92"/>
      <c r="P871" s="228">
        <f>O871*H871</f>
        <v>0</v>
      </c>
      <c r="Q871" s="228">
        <v>0.00060999999999999997</v>
      </c>
      <c r="R871" s="228">
        <f>Q871*H871</f>
        <v>0.034904199999999996</v>
      </c>
      <c r="S871" s="228">
        <v>0</v>
      </c>
      <c r="T871" s="229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346</v>
      </c>
      <c r="AT871" s="230" t="s">
        <v>153</v>
      </c>
      <c r="AU871" s="230" t="s">
        <v>86</v>
      </c>
      <c r="AY871" s="18" t="s">
        <v>150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84</v>
      </c>
      <c r="BK871" s="231">
        <f>ROUND(I871*H871,2)</f>
        <v>0</v>
      </c>
      <c r="BL871" s="18" t="s">
        <v>346</v>
      </c>
      <c r="BM871" s="230" t="s">
        <v>1339</v>
      </c>
    </row>
    <row r="872" s="13" customFormat="1">
      <c r="A872" s="13"/>
      <c r="B872" s="232"/>
      <c r="C872" s="233"/>
      <c r="D872" s="234" t="s">
        <v>159</v>
      </c>
      <c r="E872" s="235" t="s">
        <v>1</v>
      </c>
      <c r="F872" s="236" t="s">
        <v>1340</v>
      </c>
      <c r="G872" s="233"/>
      <c r="H872" s="237">
        <v>57.219999999999999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159</v>
      </c>
      <c r="AU872" s="243" t="s">
        <v>86</v>
      </c>
      <c r="AV872" s="13" t="s">
        <v>86</v>
      </c>
      <c r="AW872" s="13" t="s">
        <v>32</v>
      </c>
      <c r="AX872" s="13" t="s">
        <v>84</v>
      </c>
      <c r="AY872" s="243" t="s">
        <v>150</v>
      </c>
    </row>
    <row r="873" s="2" customFormat="1" ht="24.15" customHeight="1">
      <c r="A873" s="39"/>
      <c r="B873" s="40"/>
      <c r="C873" s="219" t="s">
        <v>1341</v>
      </c>
      <c r="D873" s="219" t="s">
        <v>153</v>
      </c>
      <c r="E873" s="220" t="s">
        <v>1342</v>
      </c>
      <c r="F873" s="221" t="s">
        <v>1343</v>
      </c>
      <c r="G873" s="222" t="s">
        <v>243</v>
      </c>
      <c r="H873" s="223">
        <v>319.46800000000002</v>
      </c>
      <c r="I873" s="224"/>
      <c r="J873" s="225">
        <f>ROUND(I873*H873,2)</f>
        <v>0</v>
      </c>
      <c r="K873" s="221" t="s">
        <v>1</v>
      </c>
      <c r="L873" s="45"/>
      <c r="M873" s="226" t="s">
        <v>1</v>
      </c>
      <c r="N873" s="227" t="s">
        <v>41</v>
      </c>
      <c r="O873" s="92"/>
      <c r="P873" s="228">
        <f>O873*H873</f>
        <v>0</v>
      </c>
      <c r="Q873" s="228">
        <v>0.00264</v>
      </c>
      <c r="R873" s="228">
        <f>Q873*H873</f>
        <v>0.84339552000000007</v>
      </c>
      <c r="S873" s="228">
        <v>0</v>
      </c>
      <c r="T873" s="229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0" t="s">
        <v>346</v>
      </c>
      <c r="AT873" s="230" t="s">
        <v>153</v>
      </c>
      <c r="AU873" s="230" t="s">
        <v>86</v>
      </c>
      <c r="AY873" s="18" t="s">
        <v>150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8" t="s">
        <v>84</v>
      </c>
      <c r="BK873" s="231">
        <f>ROUND(I873*H873,2)</f>
        <v>0</v>
      </c>
      <c r="BL873" s="18" t="s">
        <v>346</v>
      </c>
      <c r="BM873" s="230" t="s">
        <v>1344</v>
      </c>
    </row>
    <row r="874" s="13" customFormat="1">
      <c r="A874" s="13"/>
      <c r="B874" s="232"/>
      <c r="C874" s="233"/>
      <c r="D874" s="234" t="s">
        <v>159</v>
      </c>
      <c r="E874" s="235" t="s">
        <v>1</v>
      </c>
      <c r="F874" s="236" t="s">
        <v>206</v>
      </c>
      <c r="G874" s="233"/>
      <c r="H874" s="237">
        <v>319.46800000000002</v>
      </c>
      <c r="I874" s="238"/>
      <c r="J874" s="233"/>
      <c r="K874" s="233"/>
      <c r="L874" s="239"/>
      <c r="M874" s="240"/>
      <c r="N874" s="241"/>
      <c r="O874" s="241"/>
      <c r="P874" s="241"/>
      <c r="Q874" s="241"/>
      <c r="R874" s="241"/>
      <c r="S874" s="241"/>
      <c r="T874" s="242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3" t="s">
        <v>159</v>
      </c>
      <c r="AU874" s="243" t="s">
        <v>86</v>
      </c>
      <c r="AV874" s="13" t="s">
        <v>86</v>
      </c>
      <c r="AW874" s="13" t="s">
        <v>32</v>
      </c>
      <c r="AX874" s="13" t="s">
        <v>84</v>
      </c>
      <c r="AY874" s="243" t="s">
        <v>150</v>
      </c>
    </row>
    <row r="875" s="2" customFormat="1" ht="24.15" customHeight="1">
      <c r="A875" s="39"/>
      <c r="B875" s="40"/>
      <c r="C875" s="219" t="s">
        <v>1345</v>
      </c>
      <c r="D875" s="219" t="s">
        <v>153</v>
      </c>
      <c r="E875" s="220" t="s">
        <v>1346</v>
      </c>
      <c r="F875" s="221" t="s">
        <v>1347</v>
      </c>
      <c r="G875" s="222" t="s">
        <v>349</v>
      </c>
      <c r="H875" s="223">
        <v>28.100000000000001</v>
      </c>
      <c r="I875" s="224"/>
      <c r="J875" s="225">
        <f>ROUND(I875*H875,2)</f>
        <v>0</v>
      </c>
      <c r="K875" s="221" t="s">
        <v>1</v>
      </c>
      <c r="L875" s="45"/>
      <c r="M875" s="226" t="s">
        <v>1</v>
      </c>
      <c r="N875" s="227" t="s">
        <v>41</v>
      </c>
      <c r="O875" s="92"/>
      <c r="P875" s="228">
        <f>O875*H875</f>
        <v>0</v>
      </c>
      <c r="Q875" s="228">
        <v>0.0013699999999999999</v>
      </c>
      <c r="R875" s="228">
        <f>Q875*H875</f>
        <v>0.038496999999999996</v>
      </c>
      <c r="S875" s="228">
        <v>0</v>
      </c>
      <c r="T875" s="229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346</v>
      </c>
      <c r="AT875" s="230" t="s">
        <v>153</v>
      </c>
      <c r="AU875" s="230" t="s">
        <v>86</v>
      </c>
      <c r="AY875" s="18" t="s">
        <v>150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84</v>
      </c>
      <c r="BK875" s="231">
        <f>ROUND(I875*H875,2)</f>
        <v>0</v>
      </c>
      <c r="BL875" s="18" t="s">
        <v>346</v>
      </c>
      <c r="BM875" s="230" t="s">
        <v>1348</v>
      </c>
    </row>
    <row r="876" s="2" customFormat="1" ht="24.15" customHeight="1">
      <c r="A876" s="39"/>
      <c r="B876" s="40"/>
      <c r="C876" s="219" t="s">
        <v>1349</v>
      </c>
      <c r="D876" s="219" t="s">
        <v>153</v>
      </c>
      <c r="E876" s="220" t="s">
        <v>1350</v>
      </c>
      <c r="F876" s="221" t="s">
        <v>1351</v>
      </c>
      <c r="G876" s="222" t="s">
        <v>349</v>
      </c>
      <c r="H876" s="223">
        <v>30.300000000000001</v>
      </c>
      <c r="I876" s="224"/>
      <c r="J876" s="225">
        <f>ROUND(I876*H876,2)</f>
        <v>0</v>
      </c>
      <c r="K876" s="221" t="s">
        <v>1</v>
      </c>
      <c r="L876" s="45"/>
      <c r="M876" s="226" t="s">
        <v>1</v>
      </c>
      <c r="N876" s="227" t="s">
        <v>41</v>
      </c>
      <c r="O876" s="92"/>
      <c r="P876" s="228">
        <f>O876*H876</f>
        <v>0</v>
      </c>
      <c r="Q876" s="228">
        <v>0.00056999999999999998</v>
      </c>
      <c r="R876" s="228">
        <f>Q876*H876</f>
        <v>0.017270999999999998</v>
      </c>
      <c r="S876" s="228">
        <v>0</v>
      </c>
      <c r="T876" s="229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30" t="s">
        <v>346</v>
      </c>
      <c r="AT876" s="230" t="s">
        <v>153</v>
      </c>
      <c r="AU876" s="230" t="s">
        <v>86</v>
      </c>
      <c r="AY876" s="18" t="s">
        <v>150</v>
      </c>
      <c r="BE876" s="231">
        <f>IF(N876="základní",J876,0)</f>
        <v>0</v>
      </c>
      <c r="BF876" s="231">
        <f>IF(N876="snížená",J876,0)</f>
        <v>0</v>
      </c>
      <c r="BG876" s="231">
        <f>IF(N876="zákl. přenesená",J876,0)</f>
        <v>0</v>
      </c>
      <c r="BH876" s="231">
        <f>IF(N876="sníž. přenesená",J876,0)</f>
        <v>0</v>
      </c>
      <c r="BI876" s="231">
        <f>IF(N876="nulová",J876,0)</f>
        <v>0</v>
      </c>
      <c r="BJ876" s="18" t="s">
        <v>84</v>
      </c>
      <c r="BK876" s="231">
        <f>ROUND(I876*H876,2)</f>
        <v>0</v>
      </c>
      <c r="BL876" s="18" t="s">
        <v>346</v>
      </c>
      <c r="BM876" s="230" t="s">
        <v>1352</v>
      </c>
    </row>
    <row r="877" s="2" customFormat="1" ht="24.15" customHeight="1">
      <c r="A877" s="39"/>
      <c r="B877" s="40"/>
      <c r="C877" s="219" t="s">
        <v>1353</v>
      </c>
      <c r="D877" s="219" t="s">
        <v>153</v>
      </c>
      <c r="E877" s="220" t="s">
        <v>1354</v>
      </c>
      <c r="F877" s="221" t="s">
        <v>1355</v>
      </c>
      <c r="G877" s="222" t="s">
        <v>349</v>
      </c>
      <c r="H877" s="223">
        <v>28.100000000000001</v>
      </c>
      <c r="I877" s="224"/>
      <c r="J877" s="225">
        <f>ROUND(I877*H877,2)</f>
        <v>0</v>
      </c>
      <c r="K877" s="221" t="s">
        <v>1</v>
      </c>
      <c r="L877" s="45"/>
      <c r="M877" s="226" t="s">
        <v>1</v>
      </c>
      <c r="N877" s="227" t="s">
        <v>41</v>
      </c>
      <c r="O877" s="92"/>
      <c r="P877" s="228">
        <f>O877*H877</f>
        <v>0</v>
      </c>
      <c r="Q877" s="228">
        <v>0.0028300000000000001</v>
      </c>
      <c r="R877" s="228">
        <f>Q877*H877</f>
        <v>0.07952300000000001</v>
      </c>
      <c r="S877" s="228">
        <v>0</v>
      </c>
      <c r="T877" s="229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0" t="s">
        <v>346</v>
      </c>
      <c r="AT877" s="230" t="s">
        <v>153</v>
      </c>
      <c r="AU877" s="230" t="s">
        <v>86</v>
      </c>
      <c r="AY877" s="18" t="s">
        <v>150</v>
      </c>
      <c r="BE877" s="231">
        <f>IF(N877="základní",J877,0)</f>
        <v>0</v>
      </c>
      <c r="BF877" s="231">
        <f>IF(N877="snížená",J877,0)</f>
        <v>0</v>
      </c>
      <c r="BG877" s="231">
        <f>IF(N877="zákl. přenesená",J877,0)</f>
        <v>0</v>
      </c>
      <c r="BH877" s="231">
        <f>IF(N877="sníž. přenesená",J877,0)</f>
        <v>0</v>
      </c>
      <c r="BI877" s="231">
        <f>IF(N877="nulová",J877,0)</f>
        <v>0</v>
      </c>
      <c r="BJ877" s="18" t="s">
        <v>84</v>
      </c>
      <c r="BK877" s="231">
        <f>ROUND(I877*H877,2)</f>
        <v>0</v>
      </c>
      <c r="BL877" s="18" t="s">
        <v>346</v>
      </c>
      <c r="BM877" s="230" t="s">
        <v>1356</v>
      </c>
    </row>
    <row r="878" s="2" customFormat="1" ht="24.15" customHeight="1">
      <c r="A878" s="39"/>
      <c r="B878" s="40"/>
      <c r="C878" s="219" t="s">
        <v>1357</v>
      </c>
      <c r="D878" s="219" t="s">
        <v>153</v>
      </c>
      <c r="E878" s="220" t="s">
        <v>1358</v>
      </c>
      <c r="F878" s="221" t="s">
        <v>1359</v>
      </c>
      <c r="G878" s="222" t="s">
        <v>349</v>
      </c>
      <c r="H878" s="223">
        <v>5.5999999999999996</v>
      </c>
      <c r="I878" s="224"/>
      <c r="J878" s="225">
        <f>ROUND(I878*H878,2)</f>
        <v>0</v>
      </c>
      <c r="K878" s="221" t="s">
        <v>1</v>
      </c>
      <c r="L878" s="45"/>
      <c r="M878" s="226" t="s">
        <v>1</v>
      </c>
      <c r="N878" s="227" t="s">
        <v>41</v>
      </c>
      <c r="O878" s="92"/>
      <c r="P878" s="228">
        <f>O878*H878</f>
        <v>0</v>
      </c>
      <c r="Q878" s="228">
        <v>0.00092000000000000003</v>
      </c>
      <c r="R878" s="228">
        <f>Q878*H878</f>
        <v>0.0051519999999999995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346</v>
      </c>
      <c r="AT878" s="230" t="s">
        <v>153</v>
      </c>
      <c r="AU878" s="230" t="s">
        <v>86</v>
      </c>
      <c r="AY878" s="18" t="s">
        <v>150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84</v>
      </c>
      <c r="BK878" s="231">
        <f>ROUND(I878*H878,2)</f>
        <v>0</v>
      </c>
      <c r="BL878" s="18" t="s">
        <v>346</v>
      </c>
      <c r="BM878" s="230" t="s">
        <v>1360</v>
      </c>
    </row>
    <row r="879" s="2" customFormat="1" ht="24.15" customHeight="1">
      <c r="A879" s="39"/>
      <c r="B879" s="40"/>
      <c r="C879" s="219" t="s">
        <v>1361</v>
      </c>
      <c r="D879" s="219" t="s">
        <v>153</v>
      </c>
      <c r="E879" s="220" t="s">
        <v>1362</v>
      </c>
      <c r="F879" s="221" t="s">
        <v>1363</v>
      </c>
      <c r="G879" s="222" t="s">
        <v>416</v>
      </c>
      <c r="H879" s="223">
        <v>1</v>
      </c>
      <c r="I879" s="224"/>
      <c r="J879" s="225">
        <f>ROUND(I879*H879,2)</f>
        <v>0</v>
      </c>
      <c r="K879" s="221" t="s">
        <v>1</v>
      </c>
      <c r="L879" s="45"/>
      <c r="M879" s="226" t="s">
        <v>1</v>
      </c>
      <c r="N879" s="227" t="s">
        <v>41</v>
      </c>
      <c r="O879" s="92"/>
      <c r="P879" s="228">
        <f>O879*H879</f>
        <v>0</v>
      </c>
      <c r="Q879" s="228">
        <v>0.00066</v>
      </c>
      <c r="R879" s="228">
        <f>Q879*H879</f>
        <v>0.00066</v>
      </c>
      <c r="S879" s="228">
        <v>0</v>
      </c>
      <c r="T879" s="229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0" t="s">
        <v>346</v>
      </c>
      <c r="AT879" s="230" t="s">
        <v>153</v>
      </c>
      <c r="AU879" s="230" t="s">
        <v>86</v>
      </c>
      <c r="AY879" s="18" t="s">
        <v>150</v>
      </c>
      <c r="BE879" s="231">
        <f>IF(N879="základní",J879,0)</f>
        <v>0</v>
      </c>
      <c r="BF879" s="231">
        <f>IF(N879="snížená",J879,0)</f>
        <v>0</v>
      </c>
      <c r="BG879" s="231">
        <f>IF(N879="zákl. přenesená",J879,0)</f>
        <v>0</v>
      </c>
      <c r="BH879" s="231">
        <f>IF(N879="sníž. přenesená",J879,0)</f>
        <v>0</v>
      </c>
      <c r="BI879" s="231">
        <f>IF(N879="nulová",J879,0)</f>
        <v>0</v>
      </c>
      <c r="BJ879" s="18" t="s">
        <v>84</v>
      </c>
      <c r="BK879" s="231">
        <f>ROUND(I879*H879,2)</f>
        <v>0</v>
      </c>
      <c r="BL879" s="18" t="s">
        <v>346</v>
      </c>
      <c r="BM879" s="230" t="s">
        <v>1364</v>
      </c>
    </row>
    <row r="880" s="2" customFormat="1" ht="33" customHeight="1">
      <c r="A880" s="39"/>
      <c r="B880" s="40"/>
      <c r="C880" s="219" t="s">
        <v>1365</v>
      </c>
      <c r="D880" s="219" t="s">
        <v>153</v>
      </c>
      <c r="E880" s="220" t="s">
        <v>1366</v>
      </c>
      <c r="F880" s="221" t="s">
        <v>1367</v>
      </c>
      <c r="G880" s="222" t="s">
        <v>416</v>
      </c>
      <c r="H880" s="223">
        <v>4</v>
      </c>
      <c r="I880" s="224"/>
      <c r="J880" s="225">
        <f>ROUND(I880*H880,2)</f>
        <v>0</v>
      </c>
      <c r="K880" s="221" t="s">
        <v>1</v>
      </c>
      <c r="L880" s="45"/>
      <c r="M880" s="226" t="s">
        <v>1</v>
      </c>
      <c r="N880" s="227" t="s">
        <v>41</v>
      </c>
      <c r="O880" s="92"/>
      <c r="P880" s="228">
        <f>O880*H880</f>
        <v>0</v>
      </c>
      <c r="Q880" s="228">
        <v>0.001</v>
      </c>
      <c r="R880" s="228">
        <f>Q880*H880</f>
        <v>0.0040000000000000001</v>
      </c>
      <c r="S880" s="228">
        <v>0</v>
      </c>
      <c r="T880" s="229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0" t="s">
        <v>346</v>
      </c>
      <c r="AT880" s="230" t="s">
        <v>153</v>
      </c>
      <c r="AU880" s="230" t="s">
        <v>86</v>
      </c>
      <c r="AY880" s="18" t="s">
        <v>150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8" t="s">
        <v>84</v>
      </c>
      <c r="BK880" s="231">
        <f>ROUND(I880*H880,2)</f>
        <v>0</v>
      </c>
      <c r="BL880" s="18" t="s">
        <v>346</v>
      </c>
      <c r="BM880" s="230" t="s">
        <v>1368</v>
      </c>
    </row>
    <row r="881" s="2" customFormat="1" ht="33" customHeight="1">
      <c r="A881" s="39"/>
      <c r="B881" s="40"/>
      <c r="C881" s="219" t="s">
        <v>1369</v>
      </c>
      <c r="D881" s="219" t="s">
        <v>153</v>
      </c>
      <c r="E881" s="220" t="s">
        <v>1370</v>
      </c>
      <c r="F881" s="221" t="s">
        <v>1371</v>
      </c>
      <c r="G881" s="222" t="s">
        <v>416</v>
      </c>
      <c r="H881" s="223">
        <v>2</v>
      </c>
      <c r="I881" s="224"/>
      <c r="J881" s="225">
        <f>ROUND(I881*H881,2)</f>
        <v>0</v>
      </c>
      <c r="K881" s="221" t="s">
        <v>1</v>
      </c>
      <c r="L881" s="45"/>
      <c r="M881" s="226" t="s">
        <v>1</v>
      </c>
      <c r="N881" s="227" t="s">
        <v>41</v>
      </c>
      <c r="O881" s="92"/>
      <c r="P881" s="228">
        <f>O881*H881</f>
        <v>0</v>
      </c>
      <c r="Q881" s="228">
        <v>0.001</v>
      </c>
      <c r="R881" s="228">
        <f>Q881*H881</f>
        <v>0.002</v>
      </c>
      <c r="S881" s="228">
        <v>0</v>
      </c>
      <c r="T881" s="22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346</v>
      </c>
      <c r="AT881" s="230" t="s">
        <v>153</v>
      </c>
      <c r="AU881" s="230" t="s">
        <v>86</v>
      </c>
      <c r="AY881" s="18" t="s">
        <v>150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84</v>
      </c>
      <c r="BK881" s="231">
        <f>ROUND(I881*H881,2)</f>
        <v>0</v>
      </c>
      <c r="BL881" s="18" t="s">
        <v>346</v>
      </c>
      <c r="BM881" s="230" t="s">
        <v>1372</v>
      </c>
    </row>
    <row r="882" s="2" customFormat="1" ht="21.75" customHeight="1">
      <c r="A882" s="39"/>
      <c r="B882" s="40"/>
      <c r="C882" s="219" t="s">
        <v>1373</v>
      </c>
      <c r="D882" s="219" t="s">
        <v>153</v>
      </c>
      <c r="E882" s="220" t="s">
        <v>1374</v>
      </c>
      <c r="F882" s="221" t="s">
        <v>1375</v>
      </c>
      <c r="G882" s="222" t="s">
        <v>349</v>
      </c>
      <c r="H882" s="223">
        <v>56.5</v>
      </c>
      <c r="I882" s="224"/>
      <c r="J882" s="225">
        <f>ROUND(I882*H882,2)</f>
        <v>0</v>
      </c>
      <c r="K882" s="221" t="s">
        <v>1</v>
      </c>
      <c r="L882" s="45"/>
      <c r="M882" s="226" t="s">
        <v>1</v>
      </c>
      <c r="N882" s="227" t="s">
        <v>41</v>
      </c>
      <c r="O882" s="92"/>
      <c r="P882" s="228">
        <f>O882*H882</f>
        <v>0</v>
      </c>
      <c r="Q882" s="228">
        <v>0.00091</v>
      </c>
      <c r="R882" s="228">
        <f>Q882*H882</f>
        <v>0.051415000000000002</v>
      </c>
      <c r="S882" s="228">
        <v>0</v>
      </c>
      <c r="T882" s="229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0" t="s">
        <v>346</v>
      </c>
      <c r="AT882" s="230" t="s">
        <v>153</v>
      </c>
      <c r="AU882" s="230" t="s">
        <v>86</v>
      </c>
      <c r="AY882" s="18" t="s">
        <v>150</v>
      </c>
      <c r="BE882" s="231">
        <f>IF(N882="základní",J882,0)</f>
        <v>0</v>
      </c>
      <c r="BF882" s="231">
        <f>IF(N882="snížená",J882,0)</f>
        <v>0</v>
      </c>
      <c r="BG882" s="231">
        <f>IF(N882="zákl. přenesená",J882,0)</f>
        <v>0</v>
      </c>
      <c r="BH882" s="231">
        <f>IF(N882="sníž. přenesená",J882,0)</f>
        <v>0</v>
      </c>
      <c r="BI882" s="231">
        <f>IF(N882="nulová",J882,0)</f>
        <v>0</v>
      </c>
      <c r="BJ882" s="18" t="s">
        <v>84</v>
      </c>
      <c r="BK882" s="231">
        <f>ROUND(I882*H882,2)</f>
        <v>0</v>
      </c>
      <c r="BL882" s="18" t="s">
        <v>346</v>
      </c>
      <c r="BM882" s="230" t="s">
        <v>1376</v>
      </c>
    </row>
    <row r="883" s="2" customFormat="1" ht="24.15" customHeight="1">
      <c r="A883" s="39"/>
      <c r="B883" s="40"/>
      <c r="C883" s="219" t="s">
        <v>1377</v>
      </c>
      <c r="D883" s="219" t="s">
        <v>153</v>
      </c>
      <c r="E883" s="220" t="s">
        <v>1378</v>
      </c>
      <c r="F883" s="221" t="s">
        <v>1379</v>
      </c>
      <c r="G883" s="222" t="s">
        <v>416</v>
      </c>
      <c r="H883" s="223">
        <v>6</v>
      </c>
      <c r="I883" s="224"/>
      <c r="J883" s="225">
        <f>ROUND(I883*H883,2)</f>
        <v>0</v>
      </c>
      <c r="K883" s="221" t="s">
        <v>1</v>
      </c>
      <c r="L883" s="45"/>
      <c r="M883" s="226" t="s">
        <v>1</v>
      </c>
      <c r="N883" s="227" t="s">
        <v>41</v>
      </c>
      <c r="O883" s="92"/>
      <c r="P883" s="228">
        <f>O883*H883</f>
        <v>0</v>
      </c>
      <c r="Q883" s="228">
        <v>0.00019000000000000001</v>
      </c>
      <c r="R883" s="228">
        <f>Q883*H883</f>
        <v>0.00114</v>
      </c>
      <c r="S883" s="228">
        <v>0</v>
      </c>
      <c r="T883" s="22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30" t="s">
        <v>346</v>
      </c>
      <c r="AT883" s="230" t="s">
        <v>153</v>
      </c>
      <c r="AU883" s="230" t="s">
        <v>86</v>
      </c>
      <c r="AY883" s="18" t="s">
        <v>150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8" t="s">
        <v>84</v>
      </c>
      <c r="BK883" s="231">
        <f>ROUND(I883*H883,2)</f>
        <v>0</v>
      </c>
      <c r="BL883" s="18" t="s">
        <v>346</v>
      </c>
      <c r="BM883" s="230" t="s">
        <v>1380</v>
      </c>
    </row>
    <row r="884" s="2" customFormat="1" ht="24.15" customHeight="1">
      <c r="A884" s="39"/>
      <c r="B884" s="40"/>
      <c r="C884" s="219" t="s">
        <v>1381</v>
      </c>
      <c r="D884" s="219" t="s">
        <v>153</v>
      </c>
      <c r="E884" s="220" t="s">
        <v>1382</v>
      </c>
      <c r="F884" s="221" t="s">
        <v>1383</v>
      </c>
      <c r="G884" s="222" t="s">
        <v>349</v>
      </c>
      <c r="H884" s="223">
        <v>15</v>
      </c>
      <c r="I884" s="224"/>
      <c r="J884" s="225">
        <f>ROUND(I884*H884,2)</f>
        <v>0</v>
      </c>
      <c r="K884" s="221" t="s">
        <v>1</v>
      </c>
      <c r="L884" s="45"/>
      <c r="M884" s="226" t="s">
        <v>1</v>
      </c>
      <c r="N884" s="227" t="s">
        <v>41</v>
      </c>
      <c r="O884" s="92"/>
      <c r="P884" s="228">
        <f>O884*H884</f>
        <v>0</v>
      </c>
      <c r="Q884" s="228">
        <v>0.00108</v>
      </c>
      <c r="R884" s="228">
        <f>Q884*H884</f>
        <v>0.016199999999999999</v>
      </c>
      <c r="S884" s="228">
        <v>0</v>
      </c>
      <c r="T884" s="229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0" t="s">
        <v>346</v>
      </c>
      <c r="AT884" s="230" t="s">
        <v>153</v>
      </c>
      <c r="AU884" s="230" t="s">
        <v>86</v>
      </c>
      <c r="AY884" s="18" t="s">
        <v>150</v>
      </c>
      <c r="BE884" s="231">
        <f>IF(N884="základní",J884,0)</f>
        <v>0</v>
      </c>
      <c r="BF884" s="231">
        <f>IF(N884="snížená",J884,0)</f>
        <v>0</v>
      </c>
      <c r="BG884" s="231">
        <f>IF(N884="zákl. přenesená",J884,0)</f>
        <v>0</v>
      </c>
      <c r="BH884" s="231">
        <f>IF(N884="sníž. přenesená",J884,0)</f>
        <v>0</v>
      </c>
      <c r="BI884" s="231">
        <f>IF(N884="nulová",J884,0)</f>
        <v>0</v>
      </c>
      <c r="BJ884" s="18" t="s">
        <v>84</v>
      </c>
      <c r="BK884" s="231">
        <f>ROUND(I884*H884,2)</f>
        <v>0</v>
      </c>
      <c r="BL884" s="18" t="s">
        <v>346</v>
      </c>
      <c r="BM884" s="230" t="s">
        <v>1384</v>
      </c>
    </row>
    <row r="885" s="2" customFormat="1" ht="24.15" customHeight="1">
      <c r="A885" s="39"/>
      <c r="B885" s="40"/>
      <c r="C885" s="219" t="s">
        <v>1385</v>
      </c>
      <c r="D885" s="219" t="s">
        <v>153</v>
      </c>
      <c r="E885" s="220" t="s">
        <v>1386</v>
      </c>
      <c r="F885" s="221" t="s">
        <v>1387</v>
      </c>
      <c r="G885" s="222" t="s">
        <v>982</v>
      </c>
      <c r="H885" s="292"/>
      <c r="I885" s="224"/>
      <c r="J885" s="225">
        <f>ROUND(I885*H885,2)</f>
        <v>0</v>
      </c>
      <c r="K885" s="221" t="s">
        <v>1</v>
      </c>
      <c r="L885" s="45"/>
      <c r="M885" s="226" t="s">
        <v>1</v>
      </c>
      <c r="N885" s="227" t="s">
        <v>41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346</v>
      </c>
      <c r="AT885" s="230" t="s">
        <v>153</v>
      </c>
      <c r="AU885" s="230" t="s">
        <v>86</v>
      </c>
      <c r="AY885" s="18" t="s">
        <v>150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84</v>
      </c>
      <c r="BK885" s="231">
        <f>ROUND(I885*H885,2)</f>
        <v>0</v>
      </c>
      <c r="BL885" s="18" t="s">
        <v>346</v>
      </c>
      <c r="BM885" s="230" t="s">
        <v>1388</v>
      </c>
    </row>
    <row r="886" s="12" customFormat="1" ht="22.8" customHeight="1">
      <c r="A886" s="12"/>
      <c r="B886" s="203"/>
      <c r="C886" s="204"/>
      <c r="D886" s="205" t="s">
        <v>75</v>
      </c>
      <c r="E886" s="217" t="s">
        <v>1389</v>
      </c>
      <c r="F886" s="217" t="s">
        <v>1390</v>
      </c>
      <c r="G886" s="204"/>
      <c r="H886" s="204"/>
      <c r="I886" s="207"/>
      <c r="J886" s="218">
        <f>BK886</f>
        <v>0</v>
      </c>
      <c r="K886" s="204"/>
      <c r="L886" s="209"/>
      <c r="M886" s="210"/>
      <c r="N886" s="211"/>
      <c r="O886" s="211"/>
      <c r="P886" s="212">
        <f>SUM(P887:P891)</f>
        <v>0</v>
      </c>
      <c r="Q886" s="211"/>
      <c r="R886" s="212">
        <f>SUM(R887:R891)</f>
        <v>0.080825450000000007</v>
      </c>
      <c r="S886" s="211"/>
      <c r="T886" s="213">
        <f>SUM(T887:T891)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14" t="s">
        <v>86</v>
      </c>
      <c r="AT886" s="215" t="s">
        <v>75</v>
      </c>
      <c r="AU886" s="215" t="s">
        <v>84</v>
      </c>
      <c r="AY886" s="214" t="s">
        <v>150</v>
      </c>
      <c r="BK886" s="216">
        <f>SUM(BK887:BK891)</f>
        <v>0</v>
      </c>
    </row>
    <row r="887" s="2" customFormat="1" ht="33" customHeight="1">
      <c r="A887" s="39"/>
      <c r="B887" s="40"/>
      <c r="C887" s="219" t="s">
        <v>1391</v>
      </c>
      <c r="D887" s="219" t="s">
        <v>153</v>
      </c>
      <c r="E887" s="220" t="s">
        <v>1392</v>
      </c>
      <c r="F887" s="221" t="s">
        <v>1393</v>
      </c>
      <c r="G887" s="222" t="s">
        <v>243</v>
      </c>
      <c r="H887" s="223">
        <v>319.46800000000002</v>
      </c>
      <c r="I887" s="224"/>
      <c r="J887" s="225">
        <f>ROUND(I887*H887,2)</f>
        <v>0</v>
      </c>
      <c r="K887" s="221" t="s">
        <v>1</v>
      </c>
      <c r="L887" s="45"/>
      <c r="M887" s="226" t="s">
        <v>1</v>
      </c>
      <c r="N887" s="227" t="s">
        <v>41</v>
      </c>
      <c r="O887" s="92"/>
      <c r="P887" s="228">
        <f>O887*H887</f>
        <v>0</v>
      </c>
      <c r="Q887" s="228">
        <v>0</v>
      </c>
      <c r="R887" s="228">
        <f>Q887*H887</f>
        <v>0</v>
      </c>
      <c r="S887" s="228">
        <v>0</v>
      </c>
      <c r="T887" s="229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0" t="s">
        <v>346</v>
      </c>
      <c r="AT887" s="230" t="s">
        <v>153</v>
      </c>
      <c r="AU887" s="230" t="s">
        <v>86</v>
      </c>
      <c r="AY887" s="18" t="s">
        <v>150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8" t="s">
        <v>84</v>
      </c>
      <c r="BK887" s="231">
        <f>ROUND(I887*H887,2)</f>
        <v>0</v>
      </c>
      <c r="BL887" s="18" t="s">
        <v>346</v>
      </c>
      <c r="BM887" s="230" t="s">
        <v>1394</v>
      </c>
    </row>
    <row r="888" s="13" customFormat="1">
      <c r="A888" s="13"/>
      <c r="B888" s="232"/>
      <c r="C888" s="233"/>
      <c r="D888" s="234" t="s">
        <v>159</v>
      </c>
      <c r="E888" s="235" t="s">
        <v>1</v>
      </c>
      <c r="F888" s="236" t="s">
        <v>206</v>
      </c>
      <c r="G888" s="233"/>
      <c r="H888" s="237">
        <v>319.46800000000002</v>
      </c>
      <c r="I888" s="238"/>
      <c r="J888" s="233"/>
      <c r="K888" s="233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159</v>
      </c>
      <c r="AU888" s="243" t="s">
        <v>86</v>
      </c>
      <c r="AV888" s="13" t="s">
        <v>86</v>
      </c>
      <c r="AW888" s="13" t="s">
        <v>32</v>
      </c>
      <c r="AX888" s="13" t="s">
        <v>84</v>
      </c>
      <c r="AY888" s="243" t="s">
        <v>150</v>
      </c>
    </row>
    <row r="889" s="2" customFormat="1" ht="37.8" customHeight="1">
      <c r="A889" s="39"/>
      <c r="B889" s="40"/>
      <c r="C889" s="271" t="s">
        <v>1395</v>
      </c>
      <c r="D889" s="271" t="s">
        <v>335</v>
      </c>
      <c r="E889" s="272" t="s">
        <v>1396</v>
      </c>
      <c r="F889" s="273" t="s">
        <v>1397</v>
      </c>
      <c r="G889" s="274" t="s">
        <v>243</v>
      </c>
      <c r="H889" s="275">
        <v>351.41500000000002</v>
      </c>
      <c r="I889" s="276"/>
      <c r="J889" s="277">
        <f>ROUND(I889*H889,2)</f>
        <v>0</v>
      </c>
      <c r="K889" s="273" t="s">
        <v>1</v>
      </c>
      <c r="L889" s="278"/>
      <c r="M889" s="279" t="s">
        <v>1</v>
      </c>
      <c r="N889" s="280" t="s">
        <v>41</v>
      </c>
      <c r="O889" s="92"/>
      <c r="P889" s="228">
        <f>O889*H889</f>
        <v>0</v>
      </c>
      <c r="Q889" s="228">
        <v>0.00023000000000000001</v>
      </c>
      <c r="R889" s="228">
        <f>Q889*H889</f>
        <v>0.080825450000000007</v>
      </c>
      <c r="S889" s="228">
        <v>0</v>
      </c>
      <c r="T889" s="229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30" t="s">
        <v>489</v>
      </c>
      <c r="AT889" s="230" t="s">
        <v>335</v>
      </c>
      <c r="AU889" s="230" t="s">
        <v>86</v>
      </c>
      <c r="AY889" s="18" t="s">
        <v>150</v>
      </c>
      <c r="BE889" s="231">
        <f>IF(N889="základní",J889,0)</f>
        <v>0</v>
      </c>
      <c r="BF889" s="231">
        <f>IF(N889="snížená",J889,0)</f>
        <v>0</v>
      </c>
      <c r="BG889" s="231">
        <f>IF(N889="zákl. přenesená",J889,0)</f>
        <v>0</v>
      </c>
      <c r="BH889" s="231">
        <f>IF(N889="sníž. přenesená",J889,0)</f>
        <v>0</v>
      </c>
      <c r="BI889" s="231">
        <f>IF(N889="nulová",J889,0)</f>
        <v>0</v>
      </c>
      <c r="BJ889" s="18" t="s">
        <v>84</v>
      </c>
      <c r="BK889" s="231">
        <f>ROUND(I889*H889,2)</f>
        <v>0</v>
      </c>
      <c r="BL889" s="18" t="s">
        <v>346</v>
      </c>
      <c r="BM889" s="230" t="s">
        <v>1398</v>
      </c>
    </row>
    <row r="890" s="13" customFormat="1">
      <c r="A890" s="13"/>
      <c r="B890" s="232"/>
      <c r="C890" s="233"/>
      <c r="D890" s="234" t="s">
        <v>159</v>
      </c>
      <c r="E890" s="235" t="s">
        <v>1</v>
      </c>
      <c r="F890" s="236" t="s">
        <v>1335</v>
      </c>
      <c r="G890" s="233"/>
      <c r="H890" s="237">
        <v>351.41500000000002</v>
      </c>
      <c r="I890" s="238"/>
      <c r="J890" s="233"/>
      <c r="K890" s="233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159</v>
      </c>
      <c r="AU890" s="243" t="s">
        <v>86</v>
      </c>
      <c r="AV890" s="13" t="s">
        <v>86</v>
      </c>
      <c r="AW890" s="13" t="s">
        <v>32</v>
      </c>
      <c r="AX890" s="13" t="s">
        <v>84</v>
      </c>
      <c r="AY890" s="243" t="s">
        <v>150</v>
      </c>
    </row>
    <row r="891" s="2" customFormat="1" ht="24.15" customHeight="1">
      <c r="A891" s="39"/>
      <c r="B891" s="40"/>
      <c r="C891" s="219" t="s">
        <v>1399</v>
      </c>
      <c r="D891" s="219" t="s">
        <v>153</v>
      </c>
      <c r="E891" s="220" t="s">
        <v>1400</v>
      </c>
      <c r="F891" s="221" t="s">
        <v>1401</v>
      </c>
      <c r="G891" s="222" t="s">
        <v>982</v>
      </c>
      <c r="H891" s="292"/>
      <c r="I891" s="224"/>
      <c r="J891" s="225">
        <f>ROUND(I891*H891,2)</f>
        <v>0</v>
      </c>
      <c r="K891" s="221" t="s">
        <v>1</v>
      </c>
      <c r="L891" s="45"/>
      <c r="M891" s="226" t="s">
        <v>1</v>
      </c>
      <c r="N891" s="227" t="s">
        <v>41</v>
      </c>
      <c r="O891" s="92"/>
      <c r="P891" s="228">
        <f>O891*H891</f>
        <v>0</v>
      </c>
      <c r="Q891" s="228">
        <v>0</v>
      </c>
      <c r="R891" s="228">
        <f>Q891*H891</f>
        <v>0</v>
      </c>
      <c r="S891" s="228">
        <v>0</v>
      </c>
      <c r="T891" s="229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0" t="s">
        <v>346</v>
      </c>
      <c r="AT891" s="230" t="s">
        <v>153</v>
      </c>
      <c r="AU891" s="230" t="s">
        <v>86</v>
      </c>
      <c r="AY891" s="18" t="s">
        <v>150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8" t="s">
        <v>84</v>
      </c>
      <c r="BK891" s="231">
        <f>ROUND(I891*H891,2)</f>
        <v>0</v>
      </c>
      <c r="BL891" s="18" t="s">
        <v>346</v>
      </c>
      <c r="BM891" s="230" t="s">
        <v>1402</v>
      </c>
    </row>
    <row r="892" s="12" customFormat="1" ht="22.8" customHeight="1">
      <c r="A892" s="12"/>
      <c r="B892" s="203"/>
      <c r="C892" s="204"/>
      <c r="D892" s="205" t="s">
        <v>75</v>
      </c>
      <c r="E892" s="217" t="s">
        <v>1403</v>
      </c>
      <c r="F892" s="217" t="s">
        <v>1404</v>
      </c>
      <c r="G892" s="204"/>
      <c r="H892" s="204"/>
      <c r="I892" s="207"/>
      <c r="J892" s="218">
        <f>BK892</f>
        <v>0</v>
      </c>
      <c r="K892" s="204"/>
      <c r="L892" s="209"/>
      <c r="M892" s="210"/>
      <c r="N892" s="211"/>
      <c r="O892" s="211"/>
      <c r="P892" s="212">
        <f>SUM(P893:P978)</f>
        <v>0</v>
      </c>
      <c r="Q892" s="211"/>
      <c r="R892" s="212">
        <f>SUM(R893:R978)</f>
        <v>2.4462166499999998</v>
      </c>
      <c r="S892" s="211"/>
      <c r="T892" s="213">
        <f>SUM(T893:T978)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4" t="s">
        <v>86</v>
      </c>
      <c r="AT892" s="215" t="s">
        <v>75</v>
      </c>
      <c r="AU892" s="215" t="s">
        <v>84</v>
      </c>
      <c r="AY892" s="214" t="s">
        <v>150</v>
      </c>
      <c r="BK892" s="216">
        <f>SUM(BK893:BK978)</f>
        <v>0</v>
      </c>
    </row>
    <row r="893" s="2" customFormat="1" ht="16.5" customHeight="1">
      <c r="A893" s="39"/>
      <c r="B893" s="40"/>
      <c r="C893" s="219" t="s">
        <v>1405</v>
      </c>
      <c r="D893" s="219" t="s">
        <v>153</v>
      </c>
      <c r="E893" s="220" t="s">
        <v>1406</v>
      </c>
      <c r="F893" s="221" t="s">
        <v>1407</v>
      </c>
      <c r="G893" s="222" t="s">
        <v>349</v>
      </c>
      <c r="H893" s="223">
        <v>2.5</v>
      </c>
      <c r="I893" s="224"/>
      <c r="J893" s="225">
        <f>ROUND(I893*H893,2)</f>
        <v>0</v>
      </c>
      <c r="K893" s="221" t="s">
        <v>1</v>
      </c>
      <c r="L893" s="45"/>
      <c r="M893" s="226" t="s">
        <v>1</v>
      </c>
      <c r="N893" s="227" t="s">
        <v>41</v>
      </c>
      <c r="O893" s="92"/>
      <c r="P893" s="228">
        <f>O893*H893</f>
        <v>0</v>
      </c>
      <c r="Q893" s="228">
        <v>0</v>
      </c>
      <c r="R893" s="228">
        <f>Q893*H893</f>
        <v>0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346</v>
      </c>
      <c r="AT893" s="230" t="s">
        <v>153</v>
      </c>
      <c r="AU893" s="230" t="s">
        <v>86</v>
      </c>
      <c r="AY893" s="18" t="s">
        <v>150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84</v>
      </c>
      <c r="BK893" s="231">
        <f>ROUND(I893*H893,2)</f>
        <v>0</v>
      </c>
      <c r="BL893" s="18" t="s">
        <v>346</v>
      </c>
      <c r="BM893" s="230" t="s">
        <v>1408</v>
      </c>
    </row>
    <row r="894" s="2" customFormat="1" ht="33" customHeight="1">
      <c r="A894" s="39"/>
      <c r="B894" s="40"/>
      <c r="C894" s="219" t="s">
        <v>1409</v>
      </c>
      <c r="D894" s="219" t="s">
        <v>153</v>
      </c>
      <c r="E894" s="220" t="s">
        <v>1410</v>
      </c>
      <c r="F894" s="221" t="s">
        <v>1411</v>
      </c>
      <c r="G894" s="222" t="s">
        <v>243</v>
      </c>
      <c r="H894" s="223">
        <v>55.939999999999998</v>
      </c>
      <c r="I894" s="224"/>
      <c r="J894" s="225">
        <f>ROUND(I894*H894,2)</f>
        <v>0</v>
      </c>
      <c r="K894" s="221" t="s">
        <v>1</v>
      </c>
      <c r="L894" s="45"/>
      <c r="M894" s="226" t="s">
        <v>1</v>
      </c>
      <c r="N894" s="227" t="s">
        <v>41</v>
      </c>
      <c r="O894" s="92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346</v>
      </c>
      <c r="AT894" s="230" t="s">
        <v>153</v>
      </c>
      <c r="AU894" s="230" t="s">
        <v>86</v>
      </c>
      <c r="AY894" s="18" t="s">
        <v>150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84</v>
      </c>
      <c r="BK894" s="231">
        <f>ROUND(I894*H894,2)</f>
        <v>0</v>
      </c>
      <c r="BL894" s="18" t="s">
        <v>346</v>
      </c>
      <c r="BM894" s="230" t="s">
        <v>1412</v>
      </c>
    </row>
    <row r="895" s="15" customFormat="1">
      <c r="A895" s="15"/>
      <c r="B895" s="261"/>
      <c r="C895" s="262"/>
      <c r="D895" s="234" t="s">
        <v>159</v>
      </c>
      <c r="E895" s="263" t="s">
        <v>1</v>
      </c>
      <c r="F895" s="264" t="s">
        <v>1413</v>
      </c>
      <c r="G895" s="262"/>
      <c r="H895" s="263" t="s">
        <v>1</v>
      </c>
      <c r="I895" s="265"/>
      <c r="J895" s="262"/>
      <c r="K895" s="262"/>
      <c r="L895" s="266"/>
      <c r="M895" s="267"/>
      <c r="N895" s="268"/>
      <c r="O895" s="268"/>
      <c r="P895" s="268"/>
      <c r="Q895" s="268"/>
      <c r="R895" s="268"/>
      <c r="S895" s="268"/>
      <c r="T895" s="269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70" t="s">
        <v>159</v>
      </c>
      <c r="AU895" s="270" t="s">
        <v>86</v>
      </c>
      <c r="AV895" s="15" t="s">
        <v>84</v>
      </c>
      <c r="AW895" s="15" t="s">
        <v>32</v>
      </c>
      <c r="AX895" s="15" t="s">
        <v>76</v>
      </c>
      <c r="AY895" s="270" t="s">
        <v>150</v>
      </c>
    </row>
    <row r="896" s="13" customFormat="1">
      <c r="A896" s="13"/>
      <c r="B896" s="232"/>
      <c r="C896" s="233"/>
      <c r="D896" s="234" t="s">
        <v>159</v>
      </c>
      <c r="E896" s="235" t="s">
        <v>199</v>
      </c>
      <c r="F896" s="236" t="s">
        <v>1414</v>
      </c>
      <c r="G896" s="233"/>
      <c r="H896" s="237">
        <v>55.939999999999998</v>
      </c>
      <c r="I896" s="238"/>
      <c r="J896" s="233"/>
      <c r="K896" s="233"/>
      <c r="L896" s="239"/>
      <c r="M896" s="240"/>
      <c r="N896" s="241"/>
      <c r="O896" s="241"/>
      <c r="P896" s="241"/>
      <c r="Q896" s="241"/>
      <c r="R896" s="241"/>
      <c r="S896" s="241"/>
      <c r="T896" s="242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3" t="s">
        <v>159</v>
      </c>
      <c r="AU896" s="243" t="s">
        <v>86</v>
      </c>
      <c r="AV896" s="13" t="s">
        <v>86</v>
      </c>
      <c r="AW896" s="13" t="s">
        <v>32</v>
      </c>
      <c r="AX896" s="13" t="s">
        <v>84</v>
      </c>
      <c r="AY896" s="243" t="s">
        <v>150</v>
      </c>
    </row>
    <row r="897" s="2" customFormat="1" ht="24.15" customHeight="1">
      <c r="A897" s="39"/>
      <c r="B897" s="40"/>
      <c r="C897" s="271" t="s">
        <v>1415</v>
      </c>
      <c r="D897" s="271" t="s">
        <v>335</v>
      </c>
      <c r="E897" s="272" t="s">
        <v>1416</v>
      </c>
      <c r="F897" s="273" t="s">
        <v>1417</v>
      </c>
      <c r="G897" s="274" t="s">
        <v>243</v>
      </c>
      <c r="H897" s="275">
        <v>61.533999999999999</v>
      </c>
      <c r="I897" s="276"/>
      <c r="J897" s="277">
        <f>ROUND(I897*H897,2)</f>
        <v>0</v>
      </c>
      <c r="K897" s="273" t="s">
        <v>1</v>
      </c>
      <c r="L897" s="278"/>
      <c r="M897" s="279" t="s">
        <v>1</v>
      </c>
      <c r="N897" s="280" t="s">
        <v>41</v>
      </c>
      <c r="O897" s="92"/>
      <c r="P897" s="228">
        <f>O897*H897</f>
        <v>0</v>
      </c>
      <c r="Q897" s="228">
        <v>0.0073499999999999998</v>
      </c>
      <c r="R897" s="228">
        <f>Q897*H897</f>
        <v>0.45227489999999998</v>
      </c>
      <c r="S897" s="228">
        <v>0</v>
      </c>
      <c r="T897" s="229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0" t="s">
        <v>489</v>
      </c>
      <c r="AT897" s="230" t="s">
        <v>335</v>
      </c>
      <c r="AU897" s="230" t="s">
        <v>86</v>
      </c>
      <c r="AY897" s="18" t="s">
        <v>150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8" t="s">
        <v>84</v>
      </c>
      <c r="BK897" s="231">
        <f>ROUND(I897*H897,2)</f>
        <v>0</v>
      </c>
      <c r="BL897" s="18" t="s">
        <v>346</v>
      </c>
      <c r="BM897" s="230" t="s">
        <v>1418</v>
      </c>
    </row>
    <row r="898" s="13" customFormat="1">
      <c r="A898" s="13"/>
      <c r="B898" s="232"/>
      <c r="C898" s="233"/>
      <c r="D898" s="234" t="s">
        <v>159</v>
      </c>
      <c r="E898" s="235" t="s">
        <v>1</v>
      </c>
      <c r="F898" s="236" t="s">
        <v>1419</v>
      </c>
      <c r="G898" s="233"/>
      <c r="H898" s="237">
        <v>61.533999999999999</v>
      </c>
      <c r="I898" s="238"/>
      <c r="J898" s="233"/>
      <c r="K898" s="233"/>
      <c r="L898" s="239"/>
      <c r="M898" s="240"/>
      <c r="N898" s="241"/>
      <c r="O898" s="241"/>
      <c r="P898" s="241"/>
      <c r="Q898" s="241"/>
      <c r="R898" s="241"/>
      <c r="S898" s="241"/>
      <c r="T898" s="24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3" t="s">
        <v>159</v>
      </c>
      <c r="AU898" s="243" t="s">
        <v>86</v>
      </c>
      <c r="AV898" s="13" t="s">
        <v>86</v>
      </c>
      <c r="AW898" s="13" t="s">
        <v>32</v>
      </c>
      <c r="AX898" s="13" t="s">
        <v>84</v>
      </c>
      <c r="AY898" s="243" t="s">
        <v>150</v>
      </c>
    </row>
    <row r="899" s="2" customFormat="1" ht="21.75" customHeight="1">
      <c r="A899" s="39"/>
      <c r="B899" s="40"/>
      <c r="C899" s="219" t="s">
        <v>1420</v>
      </c>
      <c r="D899" s="219" t="s">
        <v>153</v>
      </c>
      <c r="E899" s="220" t="s">
        <v>1421</v>
      </c>
      <c r="F899" s="221" t="s">
        <v>1422</v>
      </c>
      <c r="G899" s="222" t="s">
        <v>349</v>
      </c>
      <c r="H899" s="223">
        <v>195.78999999999999</v>
      </c>
      <c r="I899" s="224"/>
      <c r="J899" s="225">
        <f>ROUND(I899*H899,2)</f>
        <v>0</v>
      </c>
      <c r="K899" s="221" t="s">
        <v>1</v>
      </c>
      <c r="L899" s="45"/>
      <c r="M899" s="226" t="s">
        <v>1</v>
      </c>
      <c r="N899" s="227" t="s">
        <v>41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</v>
      </c>
      <c r="T899" s="229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346</v>
      </c>
      <c r="AT899" s="230" t="s">
        <v>153</v>
      </c>
      <c r="AU899" s="230" t="s">
        <v>86</v>
      </c>
      <c r="AY899" s="18" t="s">
        <v>150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84</v>
      </c>
      <c r="BK899" s="231">
        <f>ROUND(I899*H899,2)</f>
        <v>0</v>
      </c>
      <c r="BL899" s="18" t="s">
        <v>346</v>
      </c>
      <c r="BM899" s="230" t="s">
        <v>1423</v>
      </c>
    </row>
    <row r="900" s="13" customFormat="1">
      <c r="A900" s="13"/>
      <c r="B900" s="232"/>
      <c r="C900" s="233"/>
      <c r="D900" s="234" t="s">
        <v>159</v>
      </c>
      <c r="E900" s="235" t="s">
        <v>1</v>
      </c>
      <c r="F900" s="236" t="s">
        <v>1424</v>
      </c>
      <c r="G900" s="233"/>
      <c r="H900" s="237">
        <v>195.78999999999999</v>
      </c>
      <c r="I900" s="238"/>
      <c r="J900" s="233"/>
      <c r="K900" s="233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159</v>
      </c>
      <c r="AU900" s="243" t="s">
        <v>86</v>
      </c>
      <c r="AV900" s="13" t="s">
        <v>86</v>
      </c>
      <c r="AW900" s="13" t="s">
        <v>32</v>
      </c>
      <c r="AX900" s="13" t="s">
        <v>84</v>
      </c>
      <c r="AY900" s="243" t="s">
        <v>150</v>
      </c>
    </row>
    <row r="901" s="2" customFormat="1" ht="16.5" customHeight="1">
      <c r="A901" s="39"/>
      <c r="B901" s="40"/>
      <c r="C901" s="271" t="s">
        <v>1425</v>
      </c>
      <c r="D901" s="271" t="s">
        <v>335</v>
      </c>
      <c r="E901" s="272" t="s">
        <v>1137</v>
      </c>
      <c r="F901" s="273" t="s">
        <v>1138</v>
      </c>
      <c r="G901" s="274" t="s">
        <v>156</v>
      </c>
      <c r="H901" s="275">
        <v>0.51700000000000002</v>
      </c>
      <c r="I901" s="276"/>
      <c r="J901" s="277">
        <f>ROUND(I901*H901,2)</f>
        <v>0</v>
      </c>
      <c r="K901" s="273" t="s">
        <v>1</v>
      </c>
      <c r="L901" s="278"/>
      <c r="M901" s="279" t="s">
        <v>1</v>
      </c>
      <c r="N901" s="280" t="s">
        <v>41</v>
      </c>
      <c r="O901" s="92"/>
      <c r="P901" s="228">
        <f>O901*H901</f>
        <v>0</v>
      </c>
      <c r="Q901" s="228">
        <v>0.55000000000000004</v>
      </c>
      <c r="R901" s="228">
        <f>Q901*H901</f>
        <v>0.28435000000000005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489</v>
      </c>
      <c r="AT901" s="230" t="s">
        <v>335</v>
      </c>
      <c r="AU901" s="230" t="s">
        <v>86</v>
      </c>
      <c r="AY901" s="18" t="s">
        <v>150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84</v>
      </c>
      <c r="BK901" s="231">
        <f>ROUND(I901*H901,2)</f>
        <v>0</v>
      </c>
      <c r="BL901" s="18" t="s">
        <v>346</v>
      </c>
      <c r="BM901" s="230" t="s">
        <v>1426</v>
      </c>
    </row>
    <row r="902" s="13" customFormat="1">
      <c r="A902" s="13"/>
      <c r="B902" s="232"/>
      <c r="C902" s="233"/>
      <c r="D902" s="234" t="s">
        <v>159</v>
      </c>
      <c r="E902" s="235" t="s">
        <v>1</v>
      </c>
      <c r="F902" s="236" t="s">
        <v>1427</v>
      </c>
      <c r="G902" s="233"/>
      <c r="H902" s="237">
        <v>0.51700000000000002</v>
      </c>
      <c r="I902" s="238"/>
      <c r="J902" s="233"/>
      <c r="K902" s="233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159</v>
      </c>
      <c r="AU902" s="243" t="s">
        <v>86</v>
      </c>
      <c r="AV902" s="13" t="s">
        <v>86</v>
      </c>
      <c r="AW902" s="13" t="s">
        <v>32</v>
      </c>
      <c r="AX902" s="13" t="s">
        <v>84</v>
      </c>
      <c r="AY902" s="243" t="s">
        <v>150</v>
      </c>
    </row>
    <row r="903" s="2" customFormat="1" ht="24.15" customHeight="1">
      <c r="A903" s="39"/>
      <c r="B903" s="40"/>
      <c r="C903" s="219" t="s">
        <v>1428</v>
      </c>
      <c r="D903" s="219" t="s">
        <v>153</v>
      </c>
      <c r="E903" s="220" t="s">
        <v>1429</v>
      </c>
      <c r="F903" s="221" t="s">
        <v>1430</v>
      </c>
      <c r="G903" s="222" t="s">
        <v>243</v>
      </c>
      <c r="H903" s="223">
        <v>4.2999999999999998</v>
      </c>
      <c r="I903" s="224"/>
      <c r="J903" s="225">
        <f>ROUND(I903*H903,2)</f>
        <v>0</v>
      </c>
      <c r="K903" s="221" t="s">
        <v>1</v>
      </c>
      <c r="L903" s="45"/>
      <c r="M903" s="226" t="s">
        <v>1</v>
      </c>
      <c r="N903" s="227" t="s">
        <v>41</v>
      </c>
      <c r="O903" s="92"/>
      <c r="P903" s="228">
        <f>O903*H903</f>
        <v>0</v>
      </c>
      <c r="Q903" s="228">
        <v>0.00025999999999999998</v>
      </c>
      <c r="R903" s="228">
        <f>Q903*H903</f>
        <v>0.0011179999999999999</v>
      </c>
      <c r="S903" s="228">
        <v>0</v>
      </c>
      <c r="T903" s="229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0" t="s">
        <v>346</v>
      </c>
      <c r="AT903" s="230" t="s">
        <v>153</v>
      </c>
      <c r="AU903" s="230" t="s">
        <v>86</v>
      </c>
      <c r="AY903" s="18" t="s">
        <v>150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8" t="s">
        <v>84</v>
      </c>
      <c r="BK903" s="231">
        <f>ROUND(I903*H903,2)</f>
        <v>0</v>
      </c>
      <c r="BL903" s="18" t="s">
        <v>346</v>
      </c>
      <c r="BM903" s="230" t="s">
        <v>1431</v>
      </c>
    </row>
    <row r="904" s="13" customFormat="1">
      <c r="A904" s="13"/>
      <c r="B904" s="232"/>
      <c r="C904" s="233"/>
      <c r="D904" s="234" t="s">
        <v>159</v>
      </c>
      <c r="E904" s="235" t="s">
        <v>1</v>
      </c>
      <c r="F904" s="236" t="s">
        <v>1432</v>
      </c>
      <c r="G904" s="233"/>
      <c r="H904" s="237">
        <v>1.375</v>
      </c>
      <c r="I904" s="238"/>
      <c r="J904" s="233"/>
      <c r="K904" s="233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159</v>
      </c>
      <c r="AU904" s="243" t="s">
        <v>86</v>
      </c>
      <c r="AV904" s="13" t="s">
        <v>86</v>
      </c>
      <c r="AW904" s="13" t="s">
        <v>32</v>
      </c>
      <c r="AX904" s="13" t="s">
        <v>76</v>
      </c>
      <c r="AY904" s="243" t="s">
        <v>150</v>
      </c>
    </row>
    <row r="905" s="13" customFormat="1">
      <c r="A905" s="13"/>
      <c r="B905" s="232"/>
      <c r="C905" s="233"/>
      <c r="D905" s="234" t="s">
        <v>159</v>
      </c>
      <c r="E905" s="235" t="s">
        <v>1</v>
      </c>
      <c r="F905" s="236" t="s">
        <v>1433</v>
      </c>
      <c r="G905" s="233"/>
      <c r="H905" s="237">
        <v>2.9249999999999998</v>
      </c>
      <c r="I905" s="238"/>
      <c r="J905" s="233"/>
      <c r="K905" s="233"/>
      <c r="L905" s="239"/>
      <c r="M905" s="240"/>
      <c r="N905" s="241"/>
      <c r="O905" s="241"/>
      <c r="P905" s="241"/>
      <c r="Q905" s="241"/>
      <c r="R905" s="241"/>
      <c r="S905" s="241"/>
      <c r="T905" s="24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3" t="s">
        <v>159</v>
      </c>
      <c r="AU905" s="243" t="s">
        <v>86</v>
      </c>
      <c r="AV905" s="13" t="s">
        <v>86</v>
      </c>
      <c r="AW905" s="13" t="s">
        <v>32</v>
      </c>
      <c r="AX905" s="13" t="s">
        <v>76</v>
      </c>
      <c r="AY905" s="243" t="s">
        <v>150</v>
      </c>
    </row>
    <row r="906" s="14" customFormat="1">
      <c r="A906" s="14"/>
      <c r="B906" s="250"/>
      <c r="C906" s="251"/>
      <c r="D906" s="234" t="s">
        <v>159</v>
      </c>
      <c r="E906" s="252" t="s">
        <v>1</v>
      </c>
      <c r="F906" s="253" t="s">
        <v>254</v>
      </c>
      <c r="G906" s="251"/>
      <c r="H906" s="254">
        <v>4.2999999999999998</v>
      </c>
      <c r="I906" s="255"/>
      <c r="J906" s="251"/>
      <c r="K906" s="251"/>
      <c r="L906" s="256"/>
      <c r="M906" s="257"/>
      <c r="N906" s="258"/>
      <c r="O906" s="258"/>
      <c r="P906" s="258"/>
      <c r="Q906" s="258"/>
      <c r="R906" s="258"/>
      <c r="S906" s="258"/>
      <c r="T906" s="25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60" t="s">
        <v>159</v>
      </c>
      <c r="AU906" s="260" t="s">
        <v>86</v>
      </c>
      <c r="AV906" s="14" t="s">
        <v>157</v>
      </c>
      <c r="AW906" s="14" t="s">
        <v>32</v>
      </c>
      <c r="AX906" s="14" t="s">
        <v>84</v>
      </c>
      <c r="AY906" s="260" t="s">
        <v>150</v>
      </c>
    </row>
    <row r="907" s="2" customFormat="1" ht="24.15" customHeight="1">
      <c r="A907" s="39"/>
      <c r="B907" s="40"/>
      <c r="C907" s="271" t="s">
        <v>1434</v>
      </c>
      <c r="D907" s="271" t="s">
        <v>335</v>
      </c>
      <c r="E907" s="272" t="s">
        <v>1435</v>
      </c>
      <c r="F907" s="273" t="s">
        <v>1436</v>
      </c>
      <c r="G907" s="274" t="s">
        <v>243</v>
      </c>
      <c r="H907" s="275">
        <v>4.2999999999999998</v>
      </c>
      <c r="I907" s="276"/>
      <c r="J907" s="277">
        <f>ROUND(I907*H907,2)</f>
        <v>0</v>
      </c>
      <c r="K907" s="273" t="s">
        <v>1</v>
      </c>
      <c r="L907" s="278"/>
      <c r="M907" s="279" t="s">
        <v>1</v>
      </c>
      <c r="N907" s="280" t="s">
        <v>41</v>
      </c>
      <c r="O907" s="92"/>
      <c r="P907" s="228">
        <f>O907*H907</f>
        <v>0</v>
      </c>
      <c r="Q907" s="228">
        <v>0.037499999999999999</v>
      </c>
      <c r="R907" s="228">
        <f>Q907*H907</f>
        <v>0.16124999999999998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489</v>
      </c>
      <c r="AT907" s="230" t="s">
        <v>335</v>
      </c>
      <c r="AU907" s="230" t="s">
        <v>86</v>
      </c>
      <c r="AY907" s="18" t="s">
        <v>150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84</v>
      </c>
      <c r="BK907" s="231">
        <f>ROUND(I907*H907,2)</f>
        <v>0</v>
      </c>
      <c r="BL907" s="18" t="s">
        <v>346</v>
      </c>
      <c r="BM907" s="230" t="s">
        <v>1437</v>
      </c>
    </row>
    <row r="908" s="2" customFormat="1" ht="24.15" customHeight="1">
      <c r="A908" s="39"/>
      <c r="B908" s="40"/>
      <c r="C908" s="271" t="s">
        <v>1438</v>
      </c>
      <c r="D908" s="271" t="s">
        <v>335</v>
      </c>
      <c r="E908" s="272" t="s">
        <v>1439</v>
      </c>
      <c r="F908" s="273" t="s">
        <v>1440</v>
      </c>
      <c r="G908" s="274" t="s">
        <v>243</v>
      </c>
      <c r="H908" s="275">
        <v>4.2999999999999998</v>
      </c>
      <c r="I908" s="276"/>
      <c r="J908" s="277">
        <f>ROUND(I908*H908,2)</f>
        <v>0</v>
      </c>
      <c r="K908" s="273" t="s">
        <v>1</v>
      </c>
      <c r="L908" s="278"/>
      <c r="M908" s="279" t="s">
        <v>1</v>
      </c>
      <c r="N908" s="280" t="s">
        <v>41</v>
      </c>
      <c r="O908" s="92"/>
      <c r="P908" s="228">
        <f>O908*H908</f>
        <v>0</v>
      </c>
      <c r="Q908" s="228">
        <v>0.037499999999999999</v>
      </c>
      <c r="R908" s="228">
        <f>Q908*H908</f>
        <v>0.16124999999999998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489</v>
      </c>
      <c r="AT908" s="230" t="s">
        <v>335</v>
      </c>
      <c r="AU908" s="230" t="s">
        <v>86</v>
      </c>
      <c r="AY908" s="18" t="s">
        <v>150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84</v>
      </c>
      <c r="BK908" s="231">
        <f>ROUND(I908*H908,2)</f>
        <v>0</v>
      </c>
      <c r="BL908" s="18" t="s">
        <v>346</v>
      </c>
      <c r="BM908" s="230" t="s">
        <v>1441</v>
      </c>
    </row>
    <row r="909" s="2" customFormat="1" ht="33" customHeight="1">
      <c r="A909" s="39"/>
      <c r="B909" s="40"/>
      <c r="C909" s="219" t="s">
        <v>1442</v>
      </c>
      <c r="D909" s="219" t="s">
        <v>153</v>
      </c>
      <c r="E909" s="220" t="s">
        <v>1443</v>
      </c>
      <c r="F909" s="221" t="s">
        <v>1444</v>
      </c>
      <c r="G909" s="222" t="s">
        <v>243</v>
      </c>
      <c r="H909" s="223">
        <v>7.5999999999999996</v>
      </c>
      <c r="I909" s="224"/>
      <c r="J909" s="225">
        <f>ROUND(I909*H909,2)</f>
        <v>0</v>
      </c>
      <c r="K909" s="221" t="s">
        <v>1</v>
      </c>
      <c r="L909" s="45"/>
      <c r="M909" s="226" t="s">
        <v>1</v>
      </c>
      <c r="N909" s="227" t="s">
        <v>41</v>
      </c>
      <c r="O909" s="92"/>
      <c r="P909" s="228">
        <f>O909*H909</f>
        <v>0</v>
      </c>
      <c r="Q909" s="228">
        <v>0.00022000000000000001</v>
      </c>
      <c r="R909" s="228">
        <f>Q909*H909</f>
        <v>0.0016719999999999999</v>
      </c>
      <c r="S909" s="228">
        <v>0</v>
      </c>
      <c r="T909" s="229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0" t="s">
        <v>346</v>
      </c>
      <c r="AT909" s="230" t="s">
        <v>153</v>
      </c>
      <c r="AU909" s="230" t="s">
        <v>86</v>
      </c>
      <c r="AY909" s="18" t="s">
        <v>150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8" t="s">
        <v>84</v>
      </c>
      <c r="BK909" s="231">
        <f>ROUND(I909*H909,2)</f>
        <v>0</v>
      </c>
      <c r="BL909" s="18" t="s">
        <v>346</v>
      </c>
      <c r="BM909" s="230" t="s">
        <v>1445</v>
      </c>
    </row>
    <row r="910" s="13" customFormat="1">
      <c r="A910" s="13"/>
      <c r="B910" s="232"/>
      <c r="C910" s="233"/>
      <c r="D910" s="234" t="s">
        <v>159</v>
      </c>
      <c r="E910" s="235" t="s">
        <v>1</v>
      </c>
      <c r="F910" s="236" t="s">
        <v>1446</v>
      </c>
      <c r="G910" s="233"/>
      <c r="H910" s="237">
        <v>5.7000000000000002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159</v>
      </c>
      <c r="AU910" s="243" t="s">
        <v>86</v>
      </c>
      <c r="AV910" s="13" t="s">
        <v>86</v>
      </c>
      <c r="AW910" s="13" t="s">
        <v>32</v>
      </c>
      <c r="AX910" s="13" t="s">
        <v>76</v>
      </c>
      <c r="AY910" s="243" t="s">
        <v>150</v>
      </c>
    </row>
    <row r="911" s="13" customFormat="1">
      <c r="A911" s="13"/>
      <c r="B911" s="232"/>
      <c r="C911" s="233"/>
      <c r="D911" s="234" t="s">
        <v>159</v>
      </c>
      <c r="E911" s="235" t="s">
        <v>1</v>
      </c>
      <c r="F911" s="236" t="s">
        <v>1447</v>
      </c>
      <c r="G911" s="233"/>
      <c r="H911" s="237">
        <v>1.8999999999999999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159</v>
      </c>
      <c r="AU911" s="243" t="s">
        <v>86</v>
      </c>
      <c r="AV911" s="13" t="s">
        <v>86</v>
      </c>
      <c r="AW911" s="13" t="s">
        <v>32</v>
      </c>
      <c r="AX911" s="13" t="s">
        <v>76</v>
      </c>
      <c r="AY911" s="243" t="s">
        <v>150</v>
      </c>
    </row>
    <row r="912" s="14" customFormat="1">
      <c r="A912" s="14"/>
      <c r="B912" s="250"/>
      <c r="C912" s="251"/>
      <c r="D912" s="234" t="s">
        <v>159</v>
      </c>
      <c r="E912" s="252" t="s">
        <v>1</v>
      </c>
      <c r="F912" s="253" t="s">
        <v>254</v>
      </c>
      <c r="G912" s="251"/>
      <c r="H912" s="254">
        <v>7.5999999999999996</v>
      </c>
      <c r="I912" s="255"/>
      <c r="J912" s="251"/>
      <c r="K912" s="251"/>
      <c r="L912" s="256"/>
      <c r="M912" s="257"/>
      <c r="N912" s="258"/>
      <c r="O912" s="258"/>
      <c r="P912" s="258"/>
      <c r="Q912" s="258"/>
      <c r="R912" s="258"/>
      <c r="S912" s="258"/>
      <c r="T912" s="25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0" t="s">
        <v>159</v>
      </c>
      <c r="AU912" s="260" t="s">
        <v>86</v>
      </c>
      <c r="AV912" s="14" t="s">
        <v>157</v>
      </c>
      <c r="AW912" s="14" t="s">
        <v>32</v>
      </c>
      <c r="AX912" s="14" t="s">
        <v>84</v>
      </c>
      <c r="AY912" s="260" t="s">
        <v>150</v>
      </c>
    </row>
    <row r="913" s="2" customFormat="1" ht="24.15" customHeight="1">
      <c r="A913" s="39"/>
      <c r="B913" s="40"/>
      <c r="C913" s="271" t="s">
        <v>1448</v>
      </c>
      <c r="D913" s="271" t="s">
        <v>335</v>
      </c>
      <c r="E913" s="272" t="s">
        <v>1449</v>
      </c>
      <c r="F913" s="273" t="s">
        <v>1450</v>
      </c>
      <c r="G913" s="274" t="s">
        <v>243</v>
      </c>
      <c r="H913" s="275">
        <v>7.5999999999999996</v>
      </c>
      <c r="I913" s="276"/>
      <c r="J913" s="277">
        <f>ROUND(I913*H913,2)</f>
        <v>0</v>
      </c>
      <c r="K913" s="273" t="s">
        <v>1</v>
      </c>
      <c r="L913" s="278"/>
      <c r="M913" s="279" t="s">
        <v>1</v>
      </c>
      <c r="N913" s="280" t="s">
        <v>41</v>
      </c>
      <c r="O913" s="92"/>
      <c r="P913" s="228">
        <f>O913*H913</f>
        <v>0</v>
      </c>
      <c r="Q913" s="228">
        <v>0.02546</v>
      </c>
      <c r="R913" s="228">
        <f>Q913*H913</f>
        <v>0.193496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489</v>
      </c>
      <c r="AT913" s="230" t="s">
        <v>335</v>
      </c>
      <c r="AU913" s="230" t="s">
        <v>86</v>
      </c>
      <c r="AY913" s="18" t="s">
        <v>150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84</v>
      </c>
      <c r="BK913" s="231">
        <f>ROUND(I913*H913,2)</f>
        <v>0</v>
      </c>
      <c r="BL913" s="18" t="s">
        <v>346</v>
      </c>
      <c r="BM913" s="230" t="s">
        <v>1451</v>
      </c>
    </row>
    <row r="914" s="2" customFormat="1" ht="24.15" customHeight="1">
      <c r="A914" s="39"/>
      <c r="B914" s="40"/>
      <c r="C914" s="219" t="s">
        <v>1452</v>
      </c>
      <c r="D914" s="219" t="s">
        <v>153</v>
      </c>
      <c r="E914" s="220" t="s">
        <v>1453</v>
      </c>
      <c r="F914" s="221" t="s">
        <v>1454</v>
      </c>
      <c r="G914" s="222" t="s">
        <v>243</v>
      </c>
      <c r="H914" s="223">
        <v>12.125</v>
      </c>
      <c r="I914" s="224"/>
      <c r="J914" s="225">
        <f>ROUND(I914*H914,2)</f>
        <v>0</v>
      </c>
      <c r="K914" s="221" t="s">
        <v>1</v>
      </c>
      <c r="L914" s="45"/>
      <c r="M914" s="226" t="s">
        <v>1</v>
      </c>
      <c r="N914" s="227" t="s">
        <v>41</v>
      </c>
      <c r="O914" s="92"/>
      <c r="P914" s="228">
        <f>O914*H914</f>
        <v>0</v>
      </c>
      <c r="Q914" s="228">
        <v>0.00027</v>
      </c>
      <c r="R914" s="228">
        <f>Q914*H914</f>
        <v>0.0032737500000000002</v>
      </c>
      <c r="S914" s="228">
        <v>0</v>
      </c>
      <c r="T914" s="229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0" t="s">
        <v>346</v>
      </c>
      <c r="AT914" s="230" t="s">
        <v>153</v>
      </c>
      <c r="AU914" s="230" t="s">
        <v>86</v>
      </c>
      <c r="AY914" s="18" t="s">
        <v>150</v>
      </c>
      <c r="BE914" s="231">
        <f>IF(N914="základní",J914,0)</f>
        <v>0</v>
      </c>
      <c r="BF914" s="231">
        <f>IF(N914="snížená",J914,0)</f>
        <v>0</v>
      </c>
      <c r="BG914" s="231">
        <f>IF(N914="zákl. přenesená",J914,0)</f>
        <v>0</v>
      </c>
      <c r="BH914" s="231">
        <f>IF(N914="sníž. přenesená",J914,0)</f>
        <v>0</v>
      </c>
      <c r="BI914" s="231">
        <f>IF(N914="nulová",J914,0)</f>
        <v>0</v>
      </c>
      <c r="BJ914" s="18" t="s">
        <v>84</v>
      </c>
      <c r="BK914" s="231">
        <f>ROUND(I914*H914,2)</f>
        <v>0</v>
      </c>
      <c r="BL914" s="18" t="s">
        <v>346</v>
      </c>
      <c r="BM914" s="230" t="s">
        <v>1455</v>
      </c>
    </row>
    <row r="915" s="13" customFormat="1">
      <c r="A915" s="13"/>
      <c r="B915" s="232"/>
      <c r="C915" s="233"/>
      <c r="D915" s="234" t="s">
        <v>159</v>
      </c>
      <c r="E915" s="235" t="s">
        <v>1</v>
      </c>
      <c r="F915" s="236" t="s">
        <v>1456</v>
      </c>
      <c r="G915" s="233"/>
      <c r="H915" s="237">
        <v>5.625</v>
      </c>
      <c r="I915" s="238"/>
      <c r="J915" s="233"/>
      <c r="K915" s="233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159</v>
      </c>
      <c r="AU915" s="243" t="s">
        <v>86</v>
      </c>
      <c r="AV915" s="13" t="s">
        <v>86</v>
      </c>
      <c r="AW915" s="13" t="s">
        <v>32</v>
      </c>
      <c r="AX915" s="13" t="s">
        <v>76</v>
      </c>
      <c r="AY915" s="243" t="s">
        <v>150</v>
      </c>
    </row>
    <row r="916" s="13" customFormat="1">
      <c r="A916" s="13"/>
      <c r="B916" s="232"/>
      <c r="C916" s="233"/>
      <c r="D916" s="234" t="s">
        <v>159</v>
      </c>
      <c r="E916" s="235" t="s">
        <v>1</v>
      </c>
      <c r="F916" s="236" t="s">
        <v>1457</v>
      </c>
      <c r="G916" s="233"/>
      <c r="H916" s="237">
        <v>3</v>
      </c>
      <c r="I916" s="238"/>
      <c r="J916" s="233"/>
      <c r="K916" s="233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159</v>
      </c>
      <c r="AU916" s="243" t="s">
        <v>86</v>
      </c>
      <c r="AV916" s="13" t="s">
        <v>86</v>
      </c>
      <c r="AW916" s="13" t="s">
        <v>32</v>
      </c>
      <c r="AX916" s="13" t="s">
        <v>76</v>
      </c>
      <c r="AY916" s="243" t="s">
        <v>150</v>
      </c>
    </row>
    <row r="917" s="13" customFormat="1">
      <c r="A917" s="13"/>
      <c r="B917" s="232"/>
      <c r="C917" s="233"/>
      <c r="D917" s="234" t="s">
        <v>159</v>
      </c>
      <c r="E917" s="235" t="s">
        <v>1</v>
      </c>
      <c r="F917" s="236" t="s">
        <v>1458</v>
      </c>
      <c r="G917" s="233"/>
      <c r="H917" s="237">
        <v>3.5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159</v>
      </c>
      <c r="AU917" s="243" t="s">
        <v>86</v>
      </c>
      <c r="AV917" s="13" t="s">
        <v>86</v>
      </c>
      <c r="AW917" s="13" t="s">
        <v>32</v>
      </c>
      <c r="AX917" s="13" t="s">
        <v>76</v>
      </c>
      <c r="AY917" s="243" t="s">
        <v>150</v>
      </c>
    </row>
    <row r="918" s="14" customFormat="1">
      <c r="A918" s="14"/>
      <c r="B918" s="250"/>
      <c r="C918" s="251"/>
      <c r="D918" s="234" t="s">
        <v>159</v>
      </c>
      <c r="E918" s="252" t="s">
        <v>1</v>
      </c>
      <c r="F918" s="253" t="s">
        <v>254</v>
      </c>
      <c r="G918" s="251"/>
      <c r="H918" s="254">
        <v>12.125</v>
      </c>
      <c r="I918" s="255"/>
      <c r="J918" s="251"/>
      <c r="K918" s="251"/>
      <c r="L918" s="256"/>
      <c r="M918" s="257"/>
      <c r="N918" s="258"/>
      <c r="O918" s="258"/>
      <c r="P918" s="258"/>
      <c r="Q918" s="258"/>
      <c r="R918" s="258"/>
      <c r="S918" s="258"/>
      <c r="T918" s="25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0" t="s">
        <v>159</v>
      </c>
      <c r="AU918" s="260" t="s">
        <v>86</v>
      </c>
      <c r="AV918" s="14" t="s">
        <v>157</v>
      </c>
      <c r="AW918" s="14" t="s">
        <v>32</v>
      </c>
      <c r="AX918" s="14" t="s">
        <v>84</v>
      </c>
      <c r="AY918" s="260" t="s">
        <v>150</v>
      </c>
    </row>
    <row r="919" s="2" customFormat="1" ht="24.15" customHeight="1">
      <c r="A919" s="39"/>
      <c r="B919" s="40"/>
      <c r="C919" s="271" t="s">
        <v>1459</v>
      </c>
      <c r="D919" s="271" t="s">
        <v>335</v>
      </c>
      <c r="E919" s="272" t="s">
        <v>1460</v>
      </c>
      <c r="F919" s="273" t="s">
        <v>1461</v>
      </c>
      <c r="G919" s="274" t="s">
        <v>243</v>
      </c>
      <c r="H919" s="275">
        <v>12.125</v>
      </c>
      <c r="I919" s="276"/>
      <c r="J919" s="277">
        <f>ROUND(I919*H919,2)</f>
        <v>0</v>
      </c>
      <c r="K919" s="273" t="s">
        <v>1</v>
      </c>
      <c r="L919" s="278"/>
      <c r="M919" s="279" t="s">
        <v>1</v>
      </c>
      <c r="N919" s="280" t="s">
        <v>41</v>
      </c>
      <c r="O919" s="92"/>
      <c r="P919" s="228">
        <f>O919*H919</f>
        <v>0</v>
      </c>
      <c r="Q919" s="228">
        <v>0.036110000000000003</v>
      </c>
      <c r="R919" s="228">
        <f>Q919*H919</f>
        <v>0.43783375000000002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489</v>
      </c>
      <c r="AT919" s="230" t="s">
        <v>335</v>
      </c>
      <c r="AU919" s="230" t="s">
        <v>86</v>
      </c>
      <c r="AY919" s="18" t="s">
        <v>150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84</v>
      </c>
      <c r="BK919" s="231">
        <f>ROUND(I919*H919,2)</f>
        <v>0</v>
      </c>
      <c r="BL919" s="18" t="s">
        <v>346</v>
      </c>
      <c r="BM919" s="230" t="s">
        <v>1462</v>
      </c>
    </row>
    <row r="920" s="2" customFormat="1" ht="24.15" customHeight="1">
      <c r="A920" s="39"/>
      <c r="B920" s="40"/>
      <c r="C920" s="219" t="s">
        <v>1463</v>
      </c>
      <c r="D920" s="219" t="s">
        <v>153</v>
      </c>
      <c r="E920" s="220" t="s">
        <v>1464</v>
      </c>
      <c r="F920" s="221" t="s">
        <v>1465</v>
      </c>
      <c r="G920" s="222" t="s">
        <v>349</v>
      </c>
      <c r="H920" s="223">
        <v>67.989999999999995</v>
      </c>
      <c r="I920" s="224"/>
      <c r="J920" s="225">
        <f>ROUND(I920*H920,2)</f>
        <v>0</v>
      </c>
      <c r="K920" s="221" t="s">
        <v>1</v>
      </c>
      <c r="L920" s="45"/>
      <c r="M920" s="226" t="s">
        <v>1</v>
      </c>
      <c r="N920" s="227" t="s">
        <v>41</v>
      </c>
      <c r="O920" s="92"/>
      <c r="P920" s="228">
        <f>O920*H920</f>
        <v>0</v>
      </c>
      <c r="Q920" s="228">
        <v>0.00027999999999999998</v>
      </c>
      <c r="R920" s="228">
        <f>Q920*H920</f>
        <v>0.019037199999999997</v>
      </c>
      <c r="S920" s="228">
        <v>0</v>
      </c>
      <c r="T920" s="229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0" t="s">
        <v>346</v>
      </c>
      <c r="AT920" s="230" t="s">
        <v>153</v>
      </c>
      <c r="AU920" s="230" t="s">
        <v>86</v>
      </c>
      <c r="AY920" s="18" t="s">
        <v>150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8" t="s">
        <v>84</v>
      </c>
      <c r="BK920" s="231">
        <f>ROUND(I920*H920,2)</f>
        <v>0</v>
      </c>
      <c r="BL920" s="18" t="s">
        <v>346</v>
      </c>
      <c r="BM920" s="230" t="s">
        <v>1466</v>
      </c>
    </row>
    <row r="921" s="13" customFormat="1">
      <c r="A921" s="13"/>
      <c r="B921" s="232"/>
      <c r="C921" s="233"/>
      <c r="D921" s="234" t="s">
        <v>159</v>
      </c>
      <c r="E921" s="235" t="s">
        <v>1</v>
      </c>
      <c r="F921" s="236" t="s">
        <v>1467</v>
      </c>
      <c r="G921" s="233"/>
      <c r="H921" s="237">
        <v>13.94</v>
      </c>
      <c r="I921" s="238"/>
      <c r="J921" s="233"/>
      <c r="K921" s="233"/>
      <c r="L921" s="239"/>
      <c r="M921" s="240"/>
      <c r="N921" s="241"/>
      <c r="O921" s="241"/>
      <c r="P921" s="241"/>
      <c r="Q921" s="241"/>
      <c r="R921" s="241"/>
      <c r="S921" s="241"/>
      <c r="T921" s="242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3" t="s">
        <v>159</v>
      </c>
      <c r="AU921" s="243" t="s">
        <v>86</v>
      </c>
      <c r="AV921" s="13" t="s">
        <v>86</v>
      </c>
      <c r="AW921" s="13" t="s">
        <v>32</v>
      </c>
      <c r="AX921" s="13" t="s">
        <v>76</v>
      </c>
      <c r="AY921" s="243" t="s">
        <v>150</v>
      </c>
    </row>
    <row r="922" s="13" customFormat="1">
      <c r="A922" s="13"/>
      <c r="B922" s="232"/>
      <c r="C922" s="233"/>
      <c r="D922" s="234" t="s">
        <v>159</v>
      </c>
      <c r="E922" s="235" t="s">
        <v>1</v>
      </c>
      <c r="F922" s="236" t="s">
        <v>1468</v>
      </c>
      <c r="G922" s="233"/>
      <c r="H922" s="237">
        <v>12</v>
      </c>
      <c r="I922" s="238"/>
      <c r="J922" s="233"/>
      <c r="K922" s="233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159</v>
      </c>
      <c r="AU922" s="243" t="s">
        <v>86</v>
      </c>
      <c r="AV922" s="13" t="s">
        <v>86</v>
      </c>
      <c r="AW922" s="13" t="s">
        <v>32</v>
      </c>
      <c r="AX922" s="13" t="s">
        <v>76</v>
      </c>
      <c r="AY922" s="243" t="s">
        <v>150</v>
      </c>
    </row>
    <row r="923" s="13" customFormat="1">
      <c r="A923" s="13"/>
      <c r="B923" s="232"/>
      <c r="C923" s="233"/>
      <c r="D923" s="234" t="s">
        <v>159</v>
      </c>
      <c r="E923" s="235" t="s">
        <v>1</v>
      </c>
      <c r="F923" s="236" t="s">
        <v>1469</v>
      </c>
      <c r="G923" s="233"/>
      <c r="H923" s="237">
        <v>13.6</v>
      </c>
      <c r="I923" s="238"/>
      <c r="J923" s="233"/>
      <c r="K923" s="233"/>
      <c r="L923" s="239"/>
      <c r="M923" s="240"/>
      <c r="N923" s="241"/>
      <c r="O923" s="241"/>
      <c r="P923" s="241"/>
      <c r="Q923" s="241"/>
      <c r="R923" s="241"/>
      <c r="S923" s="241"/>
      <c r="T923" s="24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3" t="s">
        <v>159</v>
      </c>
      <c r="AU923" s="243" t="s">
        <v>86</v>
      </c>
      <c r="AV923" s="13" t="s">
        <v>86</v>
      </c>
      <c r="AW923" s="13" t="s">
        <v>32</v>
      </c>
      <c r="AX923" s="13" t="s">
        <v>76</v>
      </c>
      <c r="AY923" s="243" t="s">
        <v>150</v>
      </c>
    </row>
    <row r="924" s="13" customFormat="1">
      <c r="A924" s="13"/>
      <c r="B924" s="232"/>
      <c r="C924" s="233"/>
      <c r="D924" s="234" t="s">
        <v>159</v>
      </c>
      <c r="E924" s="235" t="s">
        <v>1</v>
      </c>
      <c r="F924" s="236" t="s">
        <v>1470</v>
      </c>
      <c r="G924" s="233"/>
      <c r="H924" s="237">
        <v>5.7999999999999998</v>
      </c>
      <c r="I924" s="238"/>
      <c r="J924" s="233"/>
      <c r="K924" s="233"/>
      <c r="L924" s="239"/>
      <c r="M924" s="240"/>
      <c r="N924" s="241"/>
      <c r="O924" s="241"/>
      <c r="P924" s="241"/>
      <c r="Q924" s="241"/>
      <c r="R924" s="241"/>
      <c r="S924" s="241"/>
      <c r="T924" s="24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3" t="s">
        <v>159</v>
      </c>
      <c r="AU924" s="243" t="s">
        <v>86</v>
      </c>
      <c r="AV924" s="13" t="s">
        <v>86</v>
      </c>
      <c r="AW924" s="13" t="s">
        <v>32</v>
      </c>
      <c r="AX924" s="13" t="s">
        <v>76</v>
      </c>
      <c r="AY924" s="243" t="s">
        <v>150</v>
      </c>
    </row>
    <row r="925" s="13" customFormat="1">
      <c r="A925" s="13"/>
      <c r="B925" s="232"/>
      <c r="C925" s="233"/>
      <c r="D925" s="234" t="s">
        <v>159</v>
      </c>
      <c r="E925" s="235" t="s">
        <v>1</v>
      </c>
      <c r="F925" s="236" t="s">
        <v>1471</v>
      </c>
      <c r="G925" s="233"/>
      <c r="H925" s="237">
        <v>10.6</v>
      </c>
      <c r="I925" s="238"/>
      <c r="J925" s="233"/>
      <c r="K925" s="233"/>
      <c r="L925" s="239"/>
      <c r="M925" s="240"/>
      <c r="N925" s="241"/>
      <c r="O925" s="241"/>
      <c r="P925" s="241"/>
      <c r="Q925" s="241"/>
      <c r="R925" s="241"/>
      <c r="S925" s="241"/>
      <c r="T925" s="24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3" t="s">
        <v>159</v>
      </c>
      <c r="AU925" s="243" t="s">
        <v>86</v>
      </c>
      <c r="AV925" s="13" t="s">
        <v>86</v>
      </c>
      <c r="AW925" s="13" t="s">
        <v>32</v>
      </c>
      <c r="AX925" s="13" t="s">
        <v>76</v>
      </c>
      <c r="AY925" s="243" t="s">
        <v>150</v>
      </c>
    </row>
    <row r="926" s="16" customFormat="1">
      <c r="A926" s="16"/>
      <c r="B926" s="281"/>
      <c r="C926" s="282"/>
      <c r="D926" s="234" t="s">
        <v>159</v>
      </c>
      <c r="E926" s="283" t="s">
        <v>1</v>
      </c>
      <c r="F926" s="284" t="s">
        <v>401</v>
      </c>
      <c r="G926" s="282"/>
      <c r="H926" s="285">
        <v>55.939999999999998</v>
      </c>
      <c r="I926" s="286"/>
      <c r="J926" s="282"/>
      <c r="K926" s="282"/>
      <c r="L926" s="287"/>
      <c r="M926" s="288"/>
      <c r="N926" s="289"/>
      <c r="O926" s="289"/>
      <c r="P926" s="289"/>
      <c r="Q926" s="289"/>
      <c r="R926" s="289"/>
      <c r="S926" s="289"/>
      <c r="T926" s="290"/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T926" s="291" t="s">
        <v>159</v>
      </c>
      <c r="AU926" s="291" t="s">
        <v>86</v>
      </c>
      <c r="AV926" s="16" t="s">
        <v>167</v>
      </c>
      <c r="AW926" s="16" t="s">
        <v>32</v>
      </c>
      <c r="AX926" s="16" t="s">
        <v>76</v>
      </c>
      <c r="AY926" s="291" t="s">
        <v>150</v>
      </c>
    </row>
    <row r="927" s="15" customFormat="1">
      <c r="A927" s="15"/>
      <c r="B927" s="261"/>
      <c r="C927" s="262"/>
      <c r="D927" s="234" t="s">
        <v>159</v>
      </c>
      <c r="E927" s="263" t="s">
        <v>1</v>
      </c>
      <c r="F927" s="264" t="s">
        <v>1472</v>
      </c>
      <c r="G927" s="262"/>
      <c r="H927" s="263" t="s">
        <v>1</v>
      </c>
      <c r="I927" s="265"/>
      <c r="J927" s="262"/>
      <c r="K927" s="262"/>
      <c r="L927" s="266"/>
      <c r="M927" s="267"/>
      <c r="N927" s="268"/>
      <c r="O927" s="268"/>
      <c r="P927" s="268"/>
      <c r="Q927" s="268"/>
      <c r="R927" s="268"/>
      <c r="S927" s="268"/>
      <c r="T927" s="269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70" t="s">
        <v>159</v>
      </c>
      <c r="AU927" s="270" t="s">
        <v>86</v>
      </c>
      <c r="AV927" s="15" t="s">
        <v>84</v>
      </c>
      <c r="AW927" s="15" t="s">
        <v>32</v>
      </c>
      <c r="AX927" s="15" t="s">
        <v>76</v>
      </c>
      <c r="AY927" s="270" t="s">
        <v>150</v>
      </c>
    </row>
    <row r="928" s="13" customFormat="1">
      <c r="A928" s="13"/>
      <c r="B928" s="232"/>
      <c r="C928" s="233"/>
      <c r="D928" s="234" t="s">
        <v>159</v>
      </c>
      <c r="E928" s="235" t="s">
        <v>1</v>
      </c>
      <c r="F928" s="236" t="s">
        <v>1473</v>
      </c>
      <c r="G928" s="233"/>
      <c r="H928" s="237">
        <v>12.050000000000001</v>
      </c>
      <c r="I928" s="238"/>
      <c r="J928" s="233"/>
      <c r="K928" s="233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159</v>
      </c>
      <c r="AU928" s="243" t="s">
        <v>86</v>
      </c>
      <c r="AV928" s="13" t="s">
        <v>86</v>
      </c>
      <c r="AW928" s="13" t="s">
        <v>32</v>
      </c>
      <c r="AX928" s="13" t="s">
        <v>76</v>
      </c>
      <c r="AY928" s="243" t="s">
        <v>150</v>
      </c>
    </row>
    <row r="929" s="16" customFormat="1">
      <c r="A929" s="16"/>
      <c r="B929" s="281"/>
      <c r="C929" s="282"/>
      <c r="D929" s="234" t="s">
        <v>159</v>
      </c>
      <c r="E929" s="283" t="s">
        <v>1</v>
      </c>
      <c r="F929" s="284" t="s">
        <v>401</v>
      </c>
      <c r="G929" s="282"/>
      <c r="H929" s="285">
        <v>12.050000000000001</v>
      </c>
      <c r="I929" s="286"/>
      <c r="J929" s="282"/>
      <c r="K929" s="282"/>
      <c r="L929" s="287"/>
      <c r="M929" s="288"/>
      <c r="N929" s="289"/>
      <c r="O929" s="289"/>
      <c r="P929" s="289"/>
      <c r="Q929" s="289"/>
      <c r="R929" s="289"/>
      <c r="S929" s="289"/>
      <c r="T929" s="290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T929" s="291" t="s">
        <v>159</v>
      </c>
      <c r="AU929" s="291" t="s">
        <v>86</v>
      </c>
      <c r="AV929" s="16" t="s">
        <v>167</v>
      </c>
      <c r="AW929" s="16" t="s">
        <v>32</v>
      </c>
      <c r="AX929" s="16" t="s">
        <v>76</v>
      </c>
      <c r="AY929" s="291" t="s">
        <v>150</v>
      </c>
    </row>
    <row r="930" s="14" customFormat="1">
      <c r="A930" s="14"/>
      <c r="B930" s="250"/>
      <c r="C930" s="251"/>
      <c r="D930" s="234" t="s">
        <v>159</v>
      </c>
      <c r="E930" s="252" t="s">
        <v>1</v>
      </c>
      <c r="F930" s="253" t="s">
        <v>254</v>
      </c>
      <c r="G930" s="251"/>
      <c r="H930" s="254">
        <v>67.989999999999995</v>
      </c>
      <c r="I930" s="255"/>
      <c r="J930" s="251"/>
      <c r="K930" s="251"/>
      <c r="L930" s="256"/>
      <c r="M930" s="257"/>
      <c r="N930" s="258"/>
      <c r="O930" s="258"/>
      <c r="P930" s="258"/>
      <c r="Q930" s="258"/>
      <c r="R930" s="258"/>
      <c r="S930" s="258"/>
      <c r="T930" s="25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60" t="s">
        <v>159</v>
      </c>
      <c r="AU930" s="260" t="s">
        <v>86</v>
      </c>
      <c r="AV930" s="14" t="s">
        <v>157</v>
      </c>
      <c r="AW930" s="14" t="s">
        <v>32</v>
      </c>
      <c r="AX930" s="14" t="s">
        <v>84</v>
      </c>
      <c r="AY930" s="260" t="s">
        <v>150</v>
      </c>
    </row>
    <row r="931" s="2" customFormat="1" ht="24.15" customHeight="1">
      <c r="A931" s="39"/>
      <c r="B931" s="40"/>
      <c r="C931" s="219" t="s">
        <v>1474</v>
      </c>
      <c r="D931" s="219" t="s">
        <v>153</v>
      </c>
      <c r="E931" s="220" t="s">
        <v>1475</v>
      </c>
      <c r="F931" s="221" t="s">
        <v>1476</v>
      </c>
      <c r="G931" s="222" t="s">
        <v>416</v>
      </c>
      <c r="H931" s="223">
        <v>12</v>
      </c>
      <c r="I931" s="224"/>
      <c r="J931" s="225">
        <f>ROUND(I931*H931,2)</f>
        <v>0</v>
      </c>
      <c r="K931" s="221" t="s">
        <v>1</v>
      </c>
      <c r="L931" s="45"/>
      <c r="M931" s="226" t="s">
        <v>1</v>
      </c>
      <c r="N931" s="227" t="s">
        <v>41</v>
      </c>
      <c r="O931" s="92"/>
      <c r="P931" s="228">
        <f>O931*H931</f>
        <v>0</v>
      </c>
      <c r="Q931" s="228">
        <v>0</v>
      </c>
      <c r="R931" s="228">
        <f>Q931*H931</f>
        <v>0</v>
      </c>
      <c r="S931" s="228">
        <v>0</v>
      </c>
      <c r="T931" s="229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30" t="s">
        <v>346</v>
      </c>
      <c r="AT931" s="230" t="s">
        <v>153</v>
      </c>
      <c r="AU931" s="230" t="s">
        <v>86</v>
      </c>
      <c r="AY931" s="18" t="s">
        <v>150</v>
      </c>
      <c r="BE931" s="231">
        <f>IF(N931="základní",J931,0)</f>
        <v>0</v>
      </c>
      <c r="BF931" s="231">
        <f>IF(N931="snížená",J931,0)</f>
        <v>0</v>
      </c>
      <c r="BG931" s="231">
        <f>IF(N931="zákl. přenesená",J931,0)</f>
        <v>0</v>
      </c>
      <c r="BH931" s="231">
        <f>IF(N931="sníž. přenesená",J931,0)</f>
        <v>0</v>
      </c>
      <c r="BI931" s="231">
        <f>IF(N931="nulová",J931,0)</f>
        <v>0</v>
      </c>
      <c r="BJ931" s="18" t="s">
        <v>84</v>
      </c>
      <c r="BK931" s="231">
        <f>ROUND(I931*H931,2)</f>
        <v>0</v>
      </c>
      <c r="BL931" s="18" t="s">
        <v>346</v>
      </c>
      <c r="BM931" s="230" t="s">
        <v>1477</v>
      </c>
    </row>
    <row r="932" s="13" customFormat="1">
      <c r="A932" s="13"/>
      <c r="B932" s="232"/>
      <c r="C932" s="233"/>
      <c r="D932" s="234" t="s">
        <v>159</v>
      </c>
      <c r="E932" s="235" t="s">
        <v>1</v>
      </c>
      <c r="F932" s="236" t="s">
        <v>834</v>
      </c>
      <c r="G932" s="233"/>
      <c r="H932" s="237">
        <v>1</v>
      </c>
      <c r="I932" s="238"/>
      <c r="J932" s="233"/>
      <c r="K932" s="233"/>
      <c r="L932" s="239"/>
      <c r="M932" s="240"/>
      <c r="N932" s="241"/>
      <c r="O932" s="241"/>
      <c r="P932" s="241"/>
      <c r="Q932" s="241"/>
      <c r="R932" s="241"/>
      <c r="S932" s="241"/>
      <c r="T932" s="242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3" t="s">
        <v>159</v>
      </c>
      <c r="AU932" s="243" t="s">
        <v>86</v>
      </c>
      <c r="AV932" s="13" t="s">
        <v>86</v>
      </c>
      <c r="AW932" s="13" t="s">
        <v>32</v>
      </c>
      <c r="AX932" s="13" t="s">
        <v>76</v>
      </c>
      <c r="AY932" s="243" t="s">
        <v>150</v>
      </c>
    </row>
    <row r="933" s="13" customFormat="1">
      <c r="A933" s="13"/>
      <c r="B933" s="232"/>
      <c r="C933" s="233"/>
      <c r="D933" s="234" t="s">
        <v>159</v>
      </c>
      <c r="E933" s="235" t="s">
        <v>1</v>
      </c>
      <c r="F933" s="236" t="s">
        <v>835</v>
      </c>
      <c r="G933" s="233"/>
      <c r="H933" s="237">
        <v>1</v>
      </c>
      <c r="I933" s="238"/>
      <c r="J933" s="233"/>
      <c r="K933" s="233"/>
      <c r="L933" s="239"/>
      <c r="M933" s="240"/>
      <c r="N933" s="241"/>
      <c r="O933" s="241"/>
      <c r="P933" s="241"/>
      <c r="Q933" s="241"/>
      <c r="R933" s="241"/>
      <c r="S933" s="241"/>
      <c r="T933" s="24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3" t="s">
        <v>159</v>
      </c>
      <c r="AU933" s="243" t="s">
        <v>86</v>
      </c>
      <c r="AV933" s="13" t="s">
        <v>86</v>
      </c>
      <c r="AW933" s="13" t="s">
        <v>32</v>
      </c>
      <c r="AX933" s="13" t="s">
        <v>76</v>
      </c>
      <c r="AY933" s="243" t="s">
        <v>150</v>
      </c>
    </row>
    <row r="934" s="13" customFormat="1">
      <c r="A934" s="13"/>
      <c r="B934" s="232"/>
      <c r="C934" s="233"/>
      <c r="D934" s="234" t="s">
        <v>159</v>
      </c>
      <c r="E934" s="235" t="s">
        <v>1</v>
      </c>
      <c r="F934" s="236" t="s">
        <v>837</v>
      </c>
      <c r="G934" s="233"/>
      <c r="H934" s="237">
        <v>1</v>
      </c>
      <c r="I934" s="238"/>
      <c r="J934" s="233"/>
      <c r="K934" s="233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159</v>
      </c>
      <c r="AU934" s="243" t="s">
        <v>86</v>
      </c>
      <c r="AV934" s="13" t="s">
        <v>86</v>
      </c>
      <c r="AW934" s="13" t="s">
        <v>32</v>
      </c>
      <c r="AX934" s="13" t="s">
        <v>76</v>
      </c>
      <c r="AY934" s="243" t="s">
        <v>150</v>
      </c>
    </row>
    <row r="935" s="13" customFormat="1">
      <c r="A935" s="13"/>
      <c r="B935" s="232"/>
      <c r="C935" s="233"/>
      <c r="D935" s="234" t="s">
        <v>159</v>
      </c>
      <c r="E935" s="235" t="s">
        <v>1</v>
      </c>
      <c r="F935" s="236" t="s">
        <v>838</v>
      </c>
      <c r="G935" s="233"/>
      <c r="H935" s="237">
        <v>1</v>
      </c>
      <c r="I935" s="238"/>
      <c r="J935" s="233"/>
      <c r="K935" s="233"/>
      <c r="L935" s="239"/>
      <c r="M935" s="240"/>
      <c r="N935" s="241"/>
      <c r="O935" s="241"/>
      <c r="P935" s="241"/>
      <c r="Q935" s="241"/>
      <c r="R935" s="241"/>
      <c r="S935" s="241"/>
      <c r="T935" s="24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3" t="s">
        <v>159</v>
      </c>
      <c r="AU935" s="243" t="s">
        <v>86</v>
      </c>
      <c r="AV935" s="13" t="s">
        <v>86</v>
      </c>
      <c r="AW935" s="13" t="s">
        <v>32</v>
      </c>
      <c r="AX935" s="13" t="s">
        <v>76</v>
      </c>
      <c r="AY935" s="243" t="s">
        <v>150</v>
      </c>
    </row>
    <row r="936" s="13" customFormat="1">
      <c r="A936" s="13"/>
      <c r="B936" s="232"/>
      <c r="C936" s="233"/>
      <c r="D936" s="234" t="s">
        <v>159</v>
      </c>
      <c r="E936" s="235" t="s">
        <v>1</v>
      </c>
      <c r="F936" s="236" t="s">
        <v>839</v>
      </c>
      <c r="G936" s="233"/>
      <c r="H936" s="237">
        <v>1</v>
      </c>
      <c r="I936" s="238"/>
      <c r="J936" s="233"/>
      <c r="K936" s="233"/>
      <c r="L936" s="239"/>
      <c r="M936" s="240"/>
      <c r="N936" s="241"/>
      <c r="O936" s="241"/>
      <c r="P936" s="241"/>
      <c r="Q936" s="241"/>
      <c r="R936" s="241"/>
      <c r="S936" s="241"/>
      <c r="T936" s="24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3" t="s">
        <v>159</v>
      </c>
      <c r="AU936" s="243" t="s">
        <v>86</v>
      </c>
      <c r="AV936" s="13" t="s">
        <v>86</v>
      </c>
      <c r="AW936" s="13" t="s">
        <v>32</v>
      </c>
      <c r="AX936" s="13" t="s">
        <v>76</v>
      </c>
      <c r="AY936" s="243" t="s">
        <v>150</v>
      </c>
    </row>
    <row r="937" s="13" customFormat="1">
      <c r="A937" s="13"/>
      <c r="B937" s="232"/>
      <c r="C937" s="233"/>
      <c r="D937" s="234" t="s">
        <v>159</v>
      </c>
      <c r="E937" s="235" t="s">
        <v>1</v>
      </c>
      <c r="F937" s="236" t="s">
        <v>840</v>
      </c>
      <c r="G937" s="233"/>
      <c r="H937" s="237">
        <v>1</v>
      </c>
      <c r="I937" s="238"/>
      <c r="J937" s="233"/>
      <c r="K937" s="233"/>
      <c r="L937" s="239"/>
      <c r="M937" s="240"/>
      <c r="N937" s="241"/>
      <c r="O937" s="241"/>
      <c r="P937" s="241"/>
      <c r="Q937" s="241"/>
      <c r="R937" s="241"/>
      <c r="S937" s="241"/>
      <c r="T937" s="242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3" t="s">
        <v>159</v>
      </c>
      <c r="AU937" s="243" t="s">
        <v>86</v>
      </c>
      <c r="AV937" s="13" t="s">
        <v>86</v>
      </c>
      <c r="AW937" s="13" t="s">
        <v>32</v>
      </c>
      <c r="AX937" s="13" t="s">
        <v>76</v>
      </c>
      <c r="AY937" s="243" t="s">
        <v>150</v>
      </c>
    </row>
    <row r="938" s="13" customFormat="1">
      <c r="A938" s="13"/>
      <c r="B938" s="232"/>
      <c r="C938" s="233"/>
      <c r="D938" s="234" t="s">
        <v>159</v>
      </c>
      <c r="E938" s="235" t="s">
        <v>1</v>
      </c>
      <c r="F938" s="236" t="s">
        <v>1297</v>
      </c>
      <c r="G938" s="233"/>
      <c r="H938" s="237">
        <v>1</v>
      </c>
      <c r="I938" s="238"/>
      <c r="J938" s="233"/>
      <c r="K938" s="233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159</v>
      </c>
      <c r="AU938" s="243" t="s">
        <v>86</v>
      </c>
      <c r="AV938" s="13" t="s">
        <v>86</v>
      </c>
      <c r="AW938" s="13" t="s">
        <v>32</v>
      </c>
      <c r="AX938" s="13" t="s">
        <v>76</v>
      </c>
      <c r="AY938" s="243" t="s">
        <v>150</v>
      </c>
    </row>
    <row r="939" s="13" customFormat="1">
      <c r="A939" s="13"/>
      <c r="B939" s="232"/>
      <c r="C939" s="233"/>
      <c r="D939" s="234" t="s">
        <v>159</v>
      </c>
      <c r="E939" s="235" t="s">
        <v>1</v>
      </c>
      <c r="F939" s="236" t="s">
        <v>1298</v>
      </c>
      <c r="G939" s="233"/>
      <c r="H939" s="237">
        <v>1</v>
      </c>
      <c r="I939" s="238"/>
      <c r="J939" s="233"/>
      <c r="K939" s="233"/>
      <c r="L939" s="239"/>
      <c r="M939" s="240"/>
      <c r="N939" s="241"/>
      <c r="O939" s="241"/>
      <c r="P939" s="241"/>
      <c r="Q939" s="241"/>
      <c r="R939" s="241"/>
      <c r="S939" s="241"/>
      <c r="T939" s="242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3" t="s">
        <v>159</v>
      </c>
      <c r="AU939" s="243" t="s">
        <v>86</v>
      </c>
      <c r="AV939" s="13" t="s">
        <v>86</v>
      </c>
      <c r="AW939" s="13" t="s">
        <v>32</v>
      </c>
      <c r="AX939" s="13" t="s">
        <v>76</v>
      </c>
      <c r="AY939" s="243" t="s">
        <v>150</v>
      </c>
    </row>
    <row r="940" s="13" customFormat="1">
      <c r="A940" s="13"/>
      <c r="B940" s="232"/>
      <c r="C940" s="233"/>
      <c r="D940" s="234" t="s">
        <v>159</v>
      </c>
      <c r="E940" s="235" t="s">
        <v>1</v>
      </c>
      <c r="F940" s="236" t="s">
        <v>1299</v>
      </c>
      <c r="G940" s="233"/>
      <c r="H940" s="237">
        <v>2</v>
      </c>
      <c r="I940" s="238"/>
      <c r="J940" s="233"/>
      <c r="K940" s="233"/>
      <c r="L940" s="239"/>
      <c r="M940" s="240"/>
      <c r="N940" s="241"/>
      <c r="O940" s="241"/>
      <c r="P940" s="241"/>
      <c r="Q940" s="241"/>
      <c r="R940" s="241"/>
      <c r="S940" s="241"/>
      <c r="T940" s="24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3" t="s">
        <v>159</v>
      </c>
      <c r="AU940" s="243" t="s">
        <v>86</v>
      </c>
      <c r="AV940" s="13" t="s">
        <v>86</v>
      </c>
      <c r="AW940" s="13" t="s">
        <v>32</v>
      </c>
      <c r="AX940" s="13" t="s">
        <v>76</v>
      </c>
      <c r="AY940" s="243" t="s">
        <v>150</v>
      </c>
    </row>
    <row r="941" s="13" customFormat="1">
      <c r="A941" s="13"/>
      <c r="B941" s="232"/>
      <c r="C941" s="233"/>
      <c r="D941" s="234" t="s">
        <v>159</v>
      </c>
      <c r="E941" s="235" t="s">
        <v>1</v>
      </c>
      <c r="F941" s="236" t="s">
        <v>1300</v>
      </c>
      <c r="G941" s="233"/>
      <c r="H941" s="237">
        <v>2</v>
      </c>
      <c r="I941" s="238"/>
      <c r="J941" s="233"/>
      <c r="K941" s="233"/>
      <c r="L941" s="239"/>
      <c r="M941" s="240"/>
      <c r="N941" s="241"/>
      <c r="O941" s="241"/>
      <c r="P941" s="241"/>
      <c r="Q941" s="241"/>
      <c r="R941" s="241"/>
      <c r="S941" s="241"/>
      <c r="T941" s="242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3" t="s">
        <v>159</v>
      </c>
      <c r="AU941" s="243" t="s">
        <v>86</v>
      </c>
      <c r="AV941" s="13" t="s">
        <v>86</v>
      </c>
      <c r="AW941" s="13" t="s">
        <v>32</v>
      </c>
      <c r="AX941" s="13" t="s">
        <v>76</v>
      </c>
      <c r="AY941" s="243" t="s">
        <v>150</v>
      </c>
    </row>
    <row r="942" s="14" customFormat="1">
      <c r="A942" s="14"/>
      <c r="B942" s="250"/>
      <c r="C942" s="251"/>
      <c r="D942" s="234" t="s">
        <v>159</v>
      </c>
      <c r="E942" s="252" t="s">
        <v>1</v>
      </c>
      <c r="F942" s="253" t="s">
        <v>254</v>
      </c>
      <c r="G942" s="251"/>
      <c r="H942" s="254">
        <v>12</v>
      </c>
      <c r="I942" s="255"/>
      <c r="J942" s="251"/>
      <c r="K942" s="251"/>
      <c r="L942" s="256"/>
      <c r="M942" s="257"/>
      <c r="N942" s="258"/>
      <c r="O942" s="258"/>
      <c r="P942" s="258"/>
      <c r="Q942" s="258"/>
      <c r="R942" s="258"/>
      <c r="S942" s="258"/>
      <c r="T942" s="25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0" t="s">
        <v>159</v>
      </c>
      <c r="AU942" s="260" t="s">
        <v>86</v>
      </c>
      <c r="AV942" s="14" t="s">
        <v>157</v>
      </c>
      <c r="AW942" s="14" t="s">
        <v>32</v>
      </c>
      <c r="AX942" s="14" t="s">
        <v>84</v>
      </c>
      <c r="AY942" s="260" t="s">
        <v>150</v>
      </c>
    </row>
    <row r="943" s="2" customFormat="1" ht="24.15" customHeight="1">
      <c r="A943" s="39"/>
      <c r="B943" s="40"/>
      <c r="C943" s="271" t="s">
        <v>1478</v>
      </c>
      <c r="D943" s="271" t="s">
        <v>335</v>
      </c>
      <c r="E943" s="272" t="s">
        <v>1479</v>
      </c>
      <c r="F943" s="273" t="s">
        <v>1480</v>
      </c>
      <c r="G943" s="274" t="s">
        <v>416</v>
      </c>
      <c r="H943" s="275">
        <v>2</v>
      </c>
      <c r="I943" s="276"/>
      <c r="J943" s="277">
        <f>ROUND(I943*H943,2)</f>
        <v>0</v>
      </c>
      <c r="K943" s="273" t="s">
        <v>1</v>
      </c>
      <c r="L943" s="278"/>
      <c r="M943" s="279" t="s">
        <v>1</v>
      </c>
      <c r="N943" s="280" t="s">
        <v>41</v>
      </c>
      <c r="O943" s="92"/>
      <c r="P943" s="228">
        <f>O943*H943</f>
        <v>0</v>
      </c>
      <c r="Q943" s="228">
        <v>0.012999999999999999</v>
      </c>
      <c r="R943" s="228">
        <f>Q943*H943</f>
        <v>0.025999999999999999</v>
      </c>
      <c r="S943" s="228">
        <v>0</v>
      </c>
      <c r="T943" s="229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0" t="s">
        <v>489</v>
      </c>
      <c r="AT943" s="230" t="s">
        <v>335</v>
      </c>
      <c r="AU943" s="230" t="s">
        <v>86</v>
      </c>
      <c r="AY943" s="18" t="s">
        <v>150</v>
      </c>
      <c r="BE943" s="231">
        <f>IF(N943="základní",J943,0)</f>
        <v>0</v>
      </c>
      <c r="BF943" s="231">
        <f>IF(N943="snížená",J943,0)</f>
        <v>0</v>
      </c>
      <c r="BG943" s="231">
        <f>IF(N943="zákl. přenesená",J943,0)</f>
        <v>0</v>
      </c>
      <c r="BH943" s="231">
        <f>IF(N943="sníž. přenesená",J943,0)</f>
        <v>0</v>
      </c>
      <c r="BI943" s="231">
        <f>IF(N943="nulová",J943,0)</f>
        <v>0</v>
      </c>
      <c r="BJ943" s="18" t="s">
        <v>84</v>
      </c>
      <c r="BK943" s="231">
        <f>ROUND(I943*H943,2)</f>
        <v>0</v>
      </c>
      <c r="BL943" s="18" t="s">
        <v>346</v>
      </c>
      <c r="BM943" s="230" t="s">
        <v>1481</v>
      </c>
    </row>
    <row r="944" s="2" customFormat="1" ht="24.15" customHeight="1">
      <c r="A944" s="39"/>
      <c r="B944" s="40"/>
      <c r="C944" s="271" t="s">
        <v>1482</v>
      </c>
      <c r="D944" s="271" t="s">
        <v>335</v>
      </c>
      <c r="E944" s="272" t="s">
        <v>1483</v>
      </c>
      <c r="F944" s="273" t="s">
        <v>1484</v>
      </c>
      <c r="G944" s="274" t="s">
        <v>416</v>
      </c>
      <c r="H944" s="275">
        <v>6</v>
      </c>
      <c r="I944" s="276"/>
      <c r="J944" s="277">
        <f>ROUND(I944*H944,2)</f>
        <v>0</v>
      </c>
      <c r="K944" s="273" t="s">
        <v>1</v>
      </c>
      <c r="L944" s="278"/>
      <c r="M944" s="279" t="s">
        <v>1</v>
      </c>
      <c r="N944" s="280" t="s">
        <v>41</v>
      </c>
      <c r="O944" s="92"/>
      <c r="P944" s="228">
        <f>O944*H944</f>
        <v>0</v>
      </c>
      <c r="Q944" s="228">
        <v>0.014500000000000001</v>
      </c>
      <c r="R944" s="228">
        <f>Q944*H944</f>
        <v>0.087000000000000008</v>
      </c>
      <c r="S944" s="228">
        <v>0</v>
      </c>
      <c r="T944" s="229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0" t="s">
        <v>489</v>
      </c>
      <c r="AT944" s="230" t="s">
        <v>335</v>
      </c>
      <c r="AU944" s="230" t="s">
        <v>86</v>
      </c>
      <c r="AY944" s="18" t="s">
        <v>150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8" t="s">
        <v>84</v>
      </c>
      <c r="BK944" s="231">
        <f>ROUND(I944*H944,2)</f>
        <v>0</v>
      </c>
      <c r="BL944" s="18" t="s">
        <v>346</v>
      </c>
      <c r="BM944" s="230" t="s">
        <v>1485</v>
      </c>
    </row>
    <row r="945" s="2" customFormat="1" ht="24.15" customHeight="1">
      <c r="A945" s="39"/>
      <c r="B945" s="40"/>
      <c r="C945" s="271" t="s">
        <v>1486</v>
      </c>
      <c r="D945" s="271" t="s">
        <v>335</v>
      </c>
      <c r="E945" s="272" t="s">
        <v>1487</v>
      </c>
      <c r="F945" s="273" t="s">
        <v>1488</v>
      </c>
      <c r="G945" s="274" t="s">
        <v>416</v>
      </c>
      <c r="H945" s="275">
        <v>2</v>
      </c>
      <c r="I945" s="276"/>
      <c r="J945" s="277">
        <f>ROUND(I945*H945,2)</f>
        <v>0</v>
      </c>
      <c r="K945" s="273" t="s">
        <v>1</v>
      </c>
      <c r="L945" s="278"/>
      <c r="M945" s="279" t="s">
        <v>1</v>
      </c>
      <c r="N945" s="280" t="s">
        <v>41</v>
      </c>
      <c r="O945" s="92"/>
      <c r="P945" s="228">
        <f>O945*H945</f>
        <v>0</v>
      </c>
      <c r="Q945" s="228">
        <v>0.016</v>
      </c>
      <c r="R945" s="228">
        <f>Q945*H945</f>
        <v>0.032000000000000001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489</v>
      </c>
      <c r="AT945" s="230" t="s">
        <v>335</v>
      </c>
      <c r="AU945" s="230" t="s">
        <v>86</v>
      </c>
      <c r="AY945" s="18" t="s">
        <v>150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84</v>
      </c>
      <c r="BK945" s="231">
        <f>ROUND(I945*H945,2)</f>
        <v>0</v>
      </c>
      <c r="BL945" s="18" t="s">
        <v>346</v>
      </c>
      <c r="BM945" s="230" t="s">
        <v>1489</v>
      </c>
    </row>
    <row r="946" s="13" customFormat="1">
      <c r="A946" s="13"/>
      <c r="B946" s="232"/>
      <c r="C946" s="233"/>
      <c r="D946" s="234" t="s">
        <v>159</v>
      </c>
      <c r="E946" s="235" t="s">
        <v>1</v>
      </c>
      <c r="F946" s="236" t="s">
        <v>86</v>
      </c>
      <c r="G946" s="233"/>
      <c r="H946" s="237">
        <v>2</v>
      </c>
      <c r="I946" s="238"/>
      <c r="J946" s="233"/>
      <c r="K946" s="233"/>
      <c r="L946" s="239"/>
      <c r="M946" s="240"/>
      <c r="N946" s="241"/>
      <c r="O946" s="241"/>
      <c r="P946" s="241"/>
      <c r="Q946" s="241"/>
      <c r="R946" s="241"/>
      <c r="S946" s="241"/>
      <c r="T946" s="24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3" t="s">
        <v>159</v>
      </c>
      <c r="AU946" s="243" t="s">
        <v>86</v>
      </c>
      <c r="AV946" s="13" t="s">
        <v>86</v>
      </c>
      <c r="AW946" s="13" t="s">
        <v>32</v>
      </c>
      <c r="AX946" s="13" t="s">
        <v>84</v>
      </c>
      <c r="AY946" s="243" t="s">
        <v>150</v>
      </c>
    </row>
    <row r="947" s="2" customFormat="1" ht="24.15" customHeight="1">
      <c r="A947" s="39"/>
      <c r="B947" s="40"/>
      <c r="C947" s="271" t="s">
        <v>1490</v>
      </c>
      <c r="D947" s="271" t="s">
        <v>335</v>
      </c>
      <c r="E947" s="272" t="s">
        <v>1491</v>
      </c>
      <c r="F947" s="273" t="s">
        <v>1492</v>
      </c>
      <c r="G947" s="274" t="s">
        <v>416</v>
      </c>
      <c r="H947" s="275">
        <v>2</v>
      </c>
      <c r="I947" s="276"/>
      <c r="J947" s="277">
        <f>ROUND(I947*H947,2)</f>
        <v>0</v>
      </c>
      <c r="K947" s="273" t="s">
        <v>1</v>
      </c>
      <c r="L947" s="278"/>
      <c r="M947" s="279" t="s">
        <v>1</v>
      </c>
      <c r="N947" s="280" t="s">
        <v>41</v>
      </c>
      <c r="O947" s="92"/>
      <c r="P947" s="228">
        <f>O947*H947</f>
        <v>0</v>
      </c>
      <c r="Q947" s="228">
        <v>0.017000000000000001</v>
      </c>
      <c r="R947" s="228">
        <f>Q947*H947</f>
        <v>0.034000000000000002</v>
      </c>
      <c r="S947" s="228">
        <v>0</v>
      </c>
      <c r="T947" s="229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0" t="s">
        <v>489</v>
      </c>
      <c r="AT947" s="230" t="s">
        <v>335</v>
      </c>
      <c r="AU947" s="230" t="s">
        <v>86</v>
      </c>
      <c r="AY947" s="18" t="s">
        <v>150</v>
      </c>
      <c r="BE947" s="231">
        <f>IF(N947="základní",J947,0)</f>
        <v>0</v>
      </c>
      <c r="BF947" s="231">
        <f>IF(N947="snížená",J947,0)</f>
        <v>0</v>
      </c>
      <c r="BG947" s="231">
        <f>IF(N947="zákl. přenesená",J947,0)</f>
        <v>0</v>
      </c>
      <c r="BH947" s="231">
        <f>IF(N947="sníž. přenesená",J947,0)</f>
        <v>0</v>
      </c>
      <c r="BI947" s="231">
        <f>IF(N947="nulová",J947,0)</f>
        <v>0</v>
      </c>
      <c r="BJ947" s="18" t="s">
        <v>84</v>
      </c>
      <c r="BK947" s="231">
        <f>ROUND(I947*H947,2)</f>
        <v>0</v>
      </c>
      <c r="BL947" s="18" t="s">
        <v>346</v>
      </c>
      <c r="BM947" s="230" t="s">
        <v>1493</v>
      </c>
    </row>
    <row r="948" s="2" customFormat="1" ht="24.15" customHeight="1">
      <c r="A948" s="39"/>
      <c r="B948" s="40"/>
      <c r="C948" s="219" t="s">
        <v>1494</v>
      </c>
      <c r="D948" s="219" t="s">
        <v>153</v>
      </c>
      <c r="E948" s="220" t="s">
        <v>1495</v>
      </c>
      <c r="F948" s="221" t="s">
        <v>1496</v>
      </c>
      <c r="G948" s="222" t="s">
        <v>416</v>
      </c>
      <c r="H948" s="223">
        <v>1</v>
      </c>
      <c r="I948" s="224"/>
      <c r="J948" s="225">
        <f>ROUND(I948*H948,2)</f>
        <v>0</v>
      </c>
      <c r="K948" s="221" t="s">
        <v>1</v>
      </c>
      <c r="L948" s="45"/>
      <c r="M948" s="226" t="s">
        <v>1</v>
      </c>
      <c r="N948" s="227" t="s">
        <v>41</v>
      </c>
      <c r="O948" s="92"/>
      <c r="P948" s="228">
        <f>O948*H948</f>
        <v>0</v>
      </c>
      <c r="Q948" s="228">
        <v>0</v>
      </c>
      <c r="R948" s="228">
        <f>Q948*H948</f>
        <v>0</v>
      </c>
      <c r="S948" s="228">
        <v>0</v>
      </c>
      <c r="T948" s="229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0" t="s">
        <v>346</v>
      </c>
      <c r="AT948" s="230" t="s">
        <v>153</v>
      </c>
      <c r="AU948" s="230" t="s">
        <v>86</v>
      </c>
      <c r="AY948" s="18" t="s">
        <v>150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18" t="s">
        <v>84</v>
      </c>
      <c r="BK948" s="231">
        <f>ROUND(I948*H948,2)</f>
        <v>0</v>
      </c>
      <c r="BL948" s="18" t="s">
        <v>346</v>
      </c>
      <c r="BM948" s="230" t="s">
        <v>1497</v>
      </c>
    </row>
    <row r="949" s="13" customFormat="1">
      <c r="A949" s="13"/>
      <c r="B949" s="232"/>
      <c r="C949" s="233"/>
      <c r="D949" s="234" t="s">
        <v>159</v>
      </c>
      <c r="E949" s="235" t="s">
        <v>1</v>
      </c>
      <c r="F949" s="236" t="s">
        <v>836</v>
      </c>
      <c r="G949" s="233"/>
      <c r="H949" s="237">
        <v>1</v>
      </c>
      <c r="I949" s="238"/>
      <c r="J949" s="233"/>
      <c r="K949" s="233"/>
      <c r="L949" s="239"/>
      <c r="M949" s="240"/>
      <c r="N949" s="241"/>
      <c r="O949" s="241"/>
      <c r="P949" s="241"/>
      <c r="Q949" s="241"/>
      <c r="R949" s="241"/>
      <c r="S949" s="241"/>
      <c r="T949" s="24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3" t="s">
        <v>159</v>
      </c>
      <c r="AU949" s="243" t="s">
        <v>86</v>
      </c>
      <c r="AV949" s="13" t="s">
        <v>86</v>
      </c>
      <c r="AW949" s="13" t="s">
        <v>32</v>
      </c>
      <c r="AX949" s="13" t="s">
        <v>84</v>
      </c>
      <c r="AY949" s="243" t="s">
        <v>150</v>
      </c>
    </row>
    <row r="950" s="2" customFormat="1" ht="33" customHeight="1">
      <c r="A950" s="39"/>
      <c r="B950" s="40"/>
      <c r="C950" s="271" t="s">
        <v>1498</v>
      </c>
      <c r="D950" s="271" t="s">
        <v>335</v>
      </c>
      <c r="E950" s="272" t="s">
        <v>1499</v>
      </c>
      <c r="F950" s="273" t="s">
        <v>1500</v>
      </c>
      <c r="G950" s="274" t="s">
        <v>416</v>
      </c>
      <c r="H950" s="275">
        <v>1</v>
      </c>
      <c r="I950" s="276"/>
      <c r="J950" s="277">
        <f>ROUND(I950*H950,2)</f>
        <v>0</v>
      </c>
      <c r="K950" s="273" t="s">
        <v>1</v>
      </c>
      <c r="L950" s="278"/>
      <c r="M950" s="279" t="s">
        <v>1</v>
      </c>
      <c r="N950" s="280" t="s">
        <v>41</v>
      </c>
      <c r="O950" s="92"/>
      <c r="P950" s="228">
        <f>O950*H950</f>
        <v>0</v>
      </c>
      <c r="Q950" s="228">
        <v>0.017500000000000002</v>
      </c>
      <c r="R950" s="228">
        <f>Q950*H950</f>
        <v>0.017500000000000002</v>
      </c>
      <c r="S950" s="228">
        <v>0</v>
      </c>
      <c r="T950" s="229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0" t="s">
        <v>489</v>
      </c>
      <c r="AT950" s="230" t="s">
        <v>335</v>
      </c>
      <c r="AU950" s="230" t="s">
        <v>86</v>
      </c>
      <c r="AY950" s="18" t="s">
        <v>150</v>
      </c>
      <c r="BE950" s="231">
        <f>IF(N950="základní",J950,0)</f>
        <v>0</v>
      </c>
      <c r="BF950" s="231">
        <f>IF(N950="snížená",J950,0)</f>
        <v>0</v>
      </c>
      <c r="BG950" s="231">
        <f>IF(N950="zákl. přenesená",J950,0)</f>
        <v>0</v>
      </c>
      <c r="BH950" s="231">
        <f>IF(N950="sníž. přenesená",J950,0)</f>
        <v>0</v>
      </c>
      <c r="BI950" s="231">
        <f>IF(N950="nulová",J950,0)</f>
        <v>0</v>
      </c>
      <c r="BJ950" s="18" t="s">
        <v>84</v>
      </c>
      <c r="BK950" s="231">
        <f>ROUND(I950*H950,2)</f>
        <v>0</v>
      </c>
      <c r="BL950" s="18" t="s">
        <v>346</v>
      </c>
      <c r="BM950" s="230" t="s">
        <v>1501</v>
      </c>
    </row>
    <row r="951" s="2" customFormat="1" ht="24.15" customHeight="1">
      <c r="A951" s="39"/>
      <c r="B951" s="40"/>
      <c r="C951" s="219" t="s">
        <v>1502</v>
      </c>
      <c r="D951" s="219" t="s">
        <v>153</v>
      </c>
      <c r="E951" s="220" t="s">
        <v>1503</v>
      </c>
      <c r="F951" s="221" t="s">
        <v>1504</v>
      </c>
      <c r="G951" s="222" t="s">
        <v>416</v>
      </c>
      <c r="H951" s="223">
        <v>2</v>
      </c>
      <c r="I951" s="224"/>
      <c r="J951" s="225">
        <f>ROUND(I951*H951,2)</f>
        <v>0</v>
      </c>
      <c r="K951" s="221" t="s">
        <v>1</v>
      </c>
      <c r="L951" s="45"/>
      <c r="M951" s="226" t="s">
        <v>1</v>
      </c>
      <c r="N951" s="227" t="s">
        <v>41</v>
      </c>
      <c r="O951" s="92"/>
      <c r="P951" s="228">
        <f>O951*H951</f>
        <v>0</v>
      </c>
      <c r="Q951" s="228">
        <v>0</v>
      </c>
      <c r="R951" s="228">
        <f>Q951*H951</f>
        <v>0</v>
      </c>
      <c r="S951" s="228">
        <v>0</v>
      </c>
      <c r="T951" s="229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346</v>
      </c>
      <c r="AT951" s="230" t="s">
        <v>153</v>
      </c>
      <c r="AU951" s="230" t="s">
        <v>86</v>
      </c>
      <c r="AY951" s="18" t="s">
        <v>150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84</v>
      </c>
      <c r="BK951" s="231">
        <f>ROUND(I951*H951,2)</f>
        <v>0</v>
      </c>
      <c r="BL951" s="18" t="s">
        <v>346</v>
      </c>
      <c r="BM951" s="230" t="s">
        <v>1505</v>
      </c>
    </row>
    <row r="952" s="13" customFormat="1">
      <c r="A952" s="13"/>
      <c r="B952" s="232"/>
      <c r="C952" s="233"/>
      <c r="D952" s="234" t="s">
        <v>159</v>
      </c>
      <c r="E952" s="235" t="s">
        <v>1</v>
      </c>
      <c r="F952" s="236" t="s">
        <v>858</v>
      </c>
      <c r="G952" s="233"/>
      <c r="H952" s="237">
        <v>1</v>
      </c>
      <c r="I952" s="238"/>
      <c r="J952" s="233"/>
      <c r="K952" s="233"/>
      <c r="L952" s="239"/>
      <c r="M952" s="240"/>
      <c r="N952" s="241"/>
      <c r="O952" s="241"/>
      <c r="P952" s="241"/>
      <c r="Q952" s="241"/>
      <c r="R952" s="241"/>
      <c r="S952" s="241"/>
      <c r="T952" s="24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3" t="s">
        <v>159</v>
      </c>
      <c r="AU952" s="243" t="s">
        <v>86</v>
      </c>
      <c r="AV952" s="13" t="s">
        <v>86</v>
      </c>
      <c r="AW952" s="13" t="s">
        <v>32</v>
      </c>
      <c r="AX952" s="13" t="s">
        <v>76</v>
      </c>
      <c r="AY952" s="243" t="s">
        <v>150</v>
      </c>
    </row>
    <row r="953" s="13" customFormat="1">
      <c r="A953" s="13"/>
      <c r="B953" s="232"/>
      <c r="C953" s="233"/>
      <c r="D953" s="234" t="s">
        <v>159</v>
      </c>
      <c r="E953" s="235" t="s">
        <v>1</v>
      </c>
      <c r="F953" s="236" t="s">
        <v>859</v>
      </c>
      <c r="G953" s="233"/>
      <c r="H953" s="237">
        <v>1</v>
      </c>
      <c r="I953" s="238"/>
      <c r="J953" s="233"/>
      <c r="K953" s="233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159</v>
      </c>
      <c r="AU953" s="243" t="s">
        <v>86</v>
      </c>
      <c r="AV953" s="13" t="s">
        <v>86</v>
      </c>
      <c r="AW953" s="13" t="s">
        <v>32</v>
      </c>
      <c r="AX953" s="13" t="s">
        <v>76</v>
      </c>
      <c r="AY953" s="243" t="s">
        <v>150</v>
      </c>
    </row>
    <row r="954" s="14" customFormat="1">
      <c r="A954" s="14"/>
      <c r="B954" s="250"/>
      <c r="C954" s="251"/>
      <c r="D954" s="234" t="s">
        <v>159</v>
      </c>
      <c r="E954" s="252" t="s">
        <v>1</v>
      </c>
      <c r="F954" s="253" t="s">
        <v>254</v>
      </c>
      <c r="G954" s="251"/>
      <c r="H954" s="254">
        <v>2</v>
      </c>
      <c r="I954" s="255"/>
      <c r="J954" s="251"/>
      <c r="K954" s="251"/>
      <c r="L954" s="256"/>
      <c r="M954" s="257"/>
      <c r="N954" s="258"/>
      <c r="O954" s="258"/>
      <c r="P954" s="258"/>
      <c r="Q954" s="258"/>
      <c r="R954" s="258"/>
      <c r="S954" s="258"/>
      <c r="T954" s="25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0" t="s">
        <v>159</v>
      </c>
      <c r="AU954" s="260" t="s">
        <v>86</v>
      </c>
      <c r="AV954" s="14" t="s">
        <v>157</v>
      </c>
      <c r="AW954" s="14" t="s">
        <v>32</v>
      </c>
      <c r="AX954" s="14" t="s">
        <v>84</v>
      </c>
      <c r="AY954" s="260" t="s">
        <v>150</v>
      </c>
    </row>
    <row r="955" s="2" customFormat="1" ht="33" customHeight="1">
      <c r="A955" s="39"/>
      <c r="B955" s="40"/>
      <c r="C955" s="271" t="s">
        <v>1506</v>
      </c>
      <c r="D955" s="271" t="s">
        <v>335</v>
      </c>
      <c r="E955" s="272" t="s">
        <v>1507</v>
      </c>
      <c r="F955" s="273" t="s">
        <v>1508</v>
      </c>
      <c r="G955" s="274" t="s">
        <v>416</v>
      </c>
      <c r="H955" s="275">
        <v>1</v>
      </c>
      <c r="I955" s="276"/>
      <c r="J955" s="277">
        <f>ROUND(I955*H955,2)</f>
        <v>0</v>
      </c>
      <c r="K955" s="273" t="s">
        <v>1</v>
      </c>
      <c r="L955" s="278"/>
      <c r="M955" s="279" t="s">
        <v>1</v>
      </c>
      <c r="N955" s="280" t="s">
        <v>41</v>
      </c>
      <c r="O955" s="92"/>
      <c r="P955" s="228">
        <f>O955*H955</f>
        <v>0</v>
      </c>
      <c r="Q955" s="228">
        <v>0.022499999999999999</v>
      </c>
      <c r="R955" s="228">
        <f>Q955*H955</f>
        <v>0.022499999999999999</v>
      </c>
      <c r="S955" s="228">
        <v>0</v>
      </c>
      <c r="T955" s="229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0" t="s">
        <v>489</v>
      </c>
      <c r="AT955" s="230" t="s">
        <v>335</v>
      </c>
      <c r="AU955" s="230" t="s">
        <v>86</v>
      </c>
      <c r="AY955" s="18" t="s">
        <v>150</v>
      </c>
      <c r="BE955" s="231">
        <f>IF(N955="základní",J955,0)</f>
        <v>0</v>
      </c>
      <c r="BF955" s="231">
        <f>IF(N955="snížená",J955,0)</f>
        <v>0</v>
      </c>
      <c r="BG955" s="231">
        <f>IF(N955="zákl. přenesená",J955,0)</f>
        <v>0</v>
      </c>
      <c r="BH955" s="231">
        <f>IF(N955="sníž. přenesená",J955,0)</f>
        <v>0</v>
      </c>
      <c r="BI955" s="231">
        <f>IF(N955="nulová",J955,0)</f>
        <v>0</v>
      </c>
      <c r="BJ955" s="18" t="s">
        <v>84</v>
      </c>
      <c r="BK955" s="231">
        <f>ROUND(I955*H955,2)</f>
        <v>0</v>
      </c>
      <c r="BL955" s="18" t="s">
        <v>346</v>
      </c>
      <c r="BM955" s="230" t="s">
        <v>1509</v>
      </c>
    </row>
    <row r="956" s="2" customFormat="1" ht="33" customHeight="1">
      <c r="A956" s="39"/>
      <c r="B956" s="40"/>
      <c r="C956" s="271" t="s">
        <v>1510</v>
      </c>
      <c r="D956" s="271" t="s">
        <v>335</v>
      </c>
      <c r="E956" s="272" t="s">
        <v>1511</v>
      </c>
      <c r="F956" s="273" t="s">
        <v>1512</v>
      </c>
      <c r="G956" s="274" t="s">
        <v>416</v>
      </c>
      <c r="H956" s="275">
        <v>1</v>
      </c>
      <c r="I956" s="276"/>
      <c r="J956" s="277">
        <f>ROUND(I956*H956,2)</f>
        <v>0</v>
      </c>
      <c r="K956" s="273" t="s">
        <v>1</v>
      </c>
      <c r="L956" s="278"/>
      <c r="M956" s="279" t="s">
        <v>1</v>
      </c>
      <c r="N956" s="280" t="s">
        <v>41</v>
      </c>
      <c r="O956" s="92"/>
      <c r="P956" s="228">
        <f>O956*H956</f>
        <v>0</v>
      </c>
      <c r="Q956" s="228">
        <v>0.042999999999999997</v>
      </c>
      <c r="R956" s="228">
        <f>Q956*H956</f>
        <v>0.042999999999999997</v>
      </c>
      <c r="S956" s="228">
        <v>0</v>
      </c>
      <c r="T956" s="229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0" t="s">
        <v>489</v>
      </c>
      <c r="AT956" s="230" t="s">
        <v>335</v>
      </c>
      <c r="AU956" s="230" t="s">
        <v>86</v>
      </c>
      <c r="AY956" s="18" t="s">
        <v>150</v>
      </c>
      <c r="BE956" s="231">
        <f>IF(N956="základní",J956,0)</f>
        <v>0</v>
      </c>
      <c r="BF956" s="231">
        <f>IF(N956="snížená",J956,0)</f>
        <v>0</v>
      </c>
      <c r="BG956" s="231">
        <f>IF(N956="zákl. přenesená",J956,0)</f>
        <v>0</v>
      </c>
      <c r="BH956" s="231">
        <f>IF(N956="sníž. přenesená",J956,0)</f>
        <v>0</v>
      </c>
      <c r="BI956" s="231">
        <f>IF(N956="nulová",J956,0)</f>
        <v>0</v>
      </c>
      <c r="BJ956" s="18" t="s">
        <v>84</v>
      </c>
      <c r="BK956" s="231">
        <f>ROUND(I956*H956,2)</f>
        <v>0</v>
      </c>
      <c r="BL956" s="18" t="s">
        <v>346</v>
      </c>
      <c r="BM956" s="230" t="s">
        <v>1513</v>
      </c>
    </row>
    <row r="957" s="2" customFormat="1" ht="24.15" customHeight="1">
      <c r="A957" s="39"/>
      <c r="B957" s="40"/>
      <c r="C957" s="219" t="s">
        <v>1514</v>
      </c>
      <c r="D957" s="219" t="s">
        <v>153</v>
      </c>
      <c r="E957" s="220" t="s">
        <v>1515</v>
      </c>
      <c r="F957" s="221" t="s">
        <v>1516</v>
      </c>
      <c r="G957" s="222" t="s">
        <v>416</v>
      </c>
      <c r="H957" s="223">
        <v>2</v>
      </c>
      <c r="I957" s="224"/>
      <c r="J957" s="225">
        <f>ROUND(I957*H957,2)</f>
        <v>0</v>
      </c>
      <c r="K957" s="221" t="s">
        <v>1</v>
      </c>
      <c r="L957" s="45"/>
      <c r="M957" s="226" t="s">
        <v>1</v>
      </c>
      <c r="N957" s="227" t="s">
        <v>41</v>
      </c>
      <c r="O957" s="92"/>
      <c r="P957" s="228">
        <f>O957*H957</f>
        <v>0</v>
      </c>
      <c r="Q957" s="228">
        <v>0.00092000000000000003</v>
      </c>
      <c r="R957" s="228">
        <f>Q957*H957</f>
        <v>0.0018400000000000001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346</v>
      </c>
      <c r="AT957" s="230" t="s">
        <v>153</v>
      </c>
      <c r="AU957" s="230" t="s">
        <v>86</v>
      </c>
      <c r="AY957" s="18" t="s">
        <v>150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84</v>
      </c>
      <c r="BK957" s="231">
        <f>ROUND(I957*H957,2)</f>
        <v>0</v>
      </c>
      <c r="BL957" s="18" t="s">
        <v>346</v>
      </c>
      <c r="BM957" s="230" t="s">
        <v>1517</v>
      </c>
    </row>
    <row r="958" s="13" customFormat="1">
      <c r="A958" s="13"/>
      <c r="B958" s="232"/>
      <c r="C958" s="233"/>
      <c r="D958" s="234" t="s">
        <v>159</v>
      </c>
      <c r="E958" s="235" t="s">
        <v>1</v>
      </c>
      <c r="F958" s="236" t="s">
        <v>835</v>
      </c>
      <c r="G958" s="233"/>
      <c r="H958" s="237">
        <v>1</v>
      </c>
      <c r="I958" s="238"/>
      <c r="J958" s="233"/>
      <c r="K958" s="233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159</v>
      </c>
      <c r="AU958" s="243" t="s">
        <v>86</v>
      </c>
      <c r="AV958" s="13" t="s">
        <v>86</v>
      </c>
      <c r="AW958" s="13" t="s">
        <v>32</v>
      </c>
      <c r="AX958" s="13" t="s">
        <v>76</v>
      </c>
      <c r="AY958" s="243" t="s">
        <v>150</v>
      </c>
    </row>
    <row r="959" s="13" customFormat="1">
      <c r="A959" s="13"/>
      <c r="B959" s="232"/>
      <c r="C959" s="233"/>
      <c r="D959" s="234" t="s">
        <v>159</v>
      </c>
      <c r="E959" s="235" t="s">
        <v>1</v>
      </c>
      <c r="F959" s="236" t="s">
        <v>836</v>
      </c>
      <c r="G959" s="233"/>
      <c r="H959" s="237">
        <v>1</v>
      </c>
      <c r="I959" s="238"/>
      <c r="J959" s="233"/>
      <c r="K959" s="233"/>
      <c r="L959" s="239"/>
      <c r="M959" s="240"/>
      <c r="N959" s="241"/>
      <c r="O959" s="241"/>
      <c r="P959" s="241"/>
      <c r="Q959" s="241"/>
      <c r="R959" s="241"/>
      <c r="S959" s="241"/>
      <c r="T959" s="242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3" t="s">
        <v>159</v>
      </c>
      <c r="AU959" s="243" t="s">
        <v>86</v>
      </c>
      <c r="AV959" s="13" t="s">
        <v>86</v>
      </c>
      <c r="AW959" s="13" t="s">
        <v>32</v>
      </c>
      <c r="AX959" s="13" t="s">
        <v>76</v>
      </c>
      <c r="AY959" s="243" t="s">
        <v>150</v>
      </c>
    </row>
    <row r="960" s="14" customFormat="1">
      <c r="A960" s="14"/>
      <c r="B960" s="250"/>
      <c r="C960" s="251"/>
      <c r="D960" s="234" t="s">
        <v>159</v>
      </c>
      <c r="E960" s="252" t="s">
        <v>1</v>
      </c>
      <c r="F960" s="253" t="s">
        <v>254</v>
      </c>
      <c r="G960" s="251"/>
      <c r="H960" s="254">
        <v>2</v>
      </c>
      <c r="I960" s="255"/>
      <c r="J960" s="251"/>
      <c r="K960" s="251"/>
      <c r="L960" s="256"/>
      <c r="M960" s="257"/>
      <c r="N960" s="258"/>
      <c r="O960" s="258"/>
      <c r="P960" s="258"/>
      <c r="Q960" s="258"/>
      <c r="R960" s="258"/>
      <c r="S960" s="258"/>
      <c r="T960" s="25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0" t="s">
        <v>159</v>
      </c>
      <c r="AU960" s="260" t="s">
        <v>86</v>
      </c>
      <c r="AV960" s="14" t="s">
        <v>157</v>
      </c>
      <c r="AW960" s="14" t="s">
        <v>32</v>
      </c>
      <c r="AX960" s="14" t="s">
        <v>84</v>
      </c>
      <c r="AY960" s="260" t="s">
        <v>150</v>
      </c>
    </row>
    <row r="961" s="2" customFormat="1" ht="24.15" customHeight="1">
      <c r="A961" s="39"/>
      <c r="B961" s="40"/>
      <c r="C961" s="271" t="s">
        <v>1518</v>
      </c>
      <c r="D961" s="271" t="s">
        <v>335</v>
      </c>
      <c r="E961" s="272" t="s">
        <v>1519</v>
      </c>
      <c r="F961" s="273" t="s">
        <v>1520</v>
      </c>
      <c r="G961" s="274" t="s">
        <v>243</v>
      </c>
      <c r="H961" s="275">
        <v>6.0049999999999999</v>
      </c>
      <c r="I961" s="276"/>
      <c r="J961" s="277">
        <f>ROUND(I961*H961,2)</f>
        <v>0</v>
      </c>
      <c r="K961" s="273" t="s">
        <v>1</v>
      </c>
      <c r="L961" s="278"/>
      <c r="M961" s="279" t="s">
        <v>1</v>
      </c>
      <c r="N961" s="280" t="s">
        <v>41</v>
      </c>
      <c r="O961" s="92"/>
      <c r="P961" s="228">
        <f>O961*H961</f>
        <v>0</v>
      </c>
      <c r="Q961" s="228">
        <v>0.040210000000000003</v>
      </c>
      <c r="R961" s="228">
        <f>Q961*H961</f>
        <v>0.24146105000000001</v>
      </c>
      <c r="S961" s="228">
        <v>0</v>
      </c>
      <c r="T961" s="229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30" t="s">
        <v>489</v>
      </c>
      <c r="AT961" s="230" t="s">
        <v>335</v>
      </c>
      <c r="AU961" s="230" t="s">
        <v>86</v>
      </c>
      <c r="AY961" s="18" t="s">
        <v>150</v>
      </c>
      <c r="BE961" s="231">
        <f>IF(N961="základní",J961,0)</f>
        <v>0</v>
      </c>
      <c r="BF961" s="231">
        <f>IF(N961="snížená",J961,0)</f>
        <v>0</v>
      </c>
      <c r="BG961" s="231">
        <f>IF(N961="zákl. přenesená",J961,0)</f>
        <v>0</v>
      </c>
      <c r="BH961" s="231">
        <f>IF(N961="sníž. přenesená",J961,0)</f>
        <v>0</v>
      </c>
      <c r="BI961" s="231">
        <f>IF(N961="nulová",J961,0)</f>
        <v>0</v>
      </c>
      <c r="BJ961" s="18" t="s">
        <v>84</v>
      </c>
      <c r="BK961" s="231">
        <f>ROUND(I961*H961,2)</f>
        <v>0</v>
      </c>
      <c r="BL961" s="18" t="s">
        <v>346</v>
      </c>
      <c r="BM961" s="230" t="s">
        <v>1521</v>
      </c>
    </row>
    <row r="962" s="13" customFormat="1">
      <c r="A962" s="13"/>
      <c r="B962" s="232"/>
      <c r="C962" s="233"/>
      <c r="D962" s="234" t="s">
        <v>159</v>
      </c>
      <c r="E962" s="235" t="s">
        <v>1</v>
      </c>
      <c r="F962" s="236" t="s">
        <v>1522</v>
      </c>
      <c r="G962" s="233"/>
      <c r="H962" s="237">
        <v>3.125</v>
      </c>
      <c r="I962" s="238"/>
      <c r="J962" s="233"/>
      <c r="K962" s="233"/>
      <c r="L962" s="239"/>
      <c r="M962" s="240"/>
      <c r="N962" s="241"/>
      <c r="O962" s="241"/>
      <c r="P962" s="241"/>
      <c r="Q962" s="241"/>
      <c r="R962" s="241"/>
      <c r="S962" s="241"/>
      <c r="T962" s="24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3" t="s">
        <v>159</v>
      </c>
      <c r="AU962" s="243" t="s">
        <v>86</v>
      </c>
      <c r="AV962" s="13" t="s">
        <v>86</v>
      </c>
      <c r="AW962" s="13" t="s">
        <v>32</v>
      </c>
      <c r="AX962" s="13" t="s">
        <v>76</v>
      </c>
      <c r="AY962" s="243" t="s">
        <v>150</v>
      </c>
    </row>
    <row r="963" s="13" customFormat="1">
      <c r="A963" s="13"/>
      <c r="B963" s="232"/>
      <c r="C963" s="233"/>
      <c r="D963" s="234" t="s">
        <v>159</v>
      </c>
      <c r="E963" s="235" t="s">
        <v>1</v>
      </c>
      <c r="F963" s="236" t="s">
        <v>1523</v>
      </c>
      <c r="G963" s="233"/>
      <c r="H963" s="237">
        <v>2.8799999999999999</v>
      </c>
      <c r="I963" s="238"/>
      <c r="J963" s="233"/>
      <c r="K963" s="233"/>
      <c r="L963" s="239"/>
      <c r="M963" s="240"/>
      <c r="N963" s="241"/>
      <c r="O963" s="241"/>
      <c r="P963" s="241"/>
      <c r="Q963" s="241"/>
      <c r="R963" s="241"/>
      <c r="S963" s="241"/>
      <c r="T963" s="24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3" t="s">
        <v>159</v>
      </c>
      <c r="AU963" s="243" t="s">
        <v>86</v>
      </c>
      <c r="AV963" s="13" t="s">
        <v>86</v>
      </c>
      <c r="AW963" s="13" t="s">
        <v>32</v>
      </c>
      <c r="AX963" s="13" t="s">
        <v>76</v>
      </c>
      <c r="AY963" s="243" t="s">
        <v>150</v>
      </c>
    </row>
    <row r="964" s="14" customFormat="1">
      <c r="A964" s="14"/>
      <c r="B964" s="250"/>
      <c r="C964" s="251"/>
      <c r="D964" s="234" t="s">
        <v>159</v>
      </c>
      <c r="E964" s="252" t="s">
        <v>1</v>
      </c>
      <c r="F964" s="253" t="s">
        <v>254</v>
      </c>
      <c r="G964" s="251"/>
      <c r="H964" s="254">
        <v>6.0049999999999999</v>
      </c>
      <c r="I964" s="255"/>
      <c r="J964" s="251"/>
      <c r="K964" s="251"/>
      <c r="L964" s="256"/>
      <c r="M964" s="257"/>
      <c r="N964" s="258"/>
      <c r="O964" s="258"/>
      <c r="P964" s="258"/>
      <c r="Q964" s="258"/>
      <c r="R964" s="258"/>
      <c r="S964" s="258"/>
      <c r="T964" s="25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0" t="s">
        <v>159</v>
      </c>
      <c r="AU964" s="260" t="s">
        <v>86</v>
      </c>
      <c r="AV964" s="14" t="s">
        <v>157</v>
      </c>
      <c r="AW964" s="14" t="s">
        <v>32</v>
      </c>
      <c r="AX964" s="14" t="s">
        <v>84</v>
      </c>
      <c r="AY964" s="260" t="s">
        <v>150</v>
      </c>
    </row>
    <row r="965" s="2" customFormat="1" ht="24.15" customHeight="1">
      <c r="A965" s="39"/>
      <c r="B965" s="40"/>
      <c r="C965" s="219" t="s">
        <v>1524</v>
      </c>
      <c r="D965" s="219" t="s">
        <v>153</v>
      </c>
      <c r="E965" s="220" t="s">
        <v>1525</v>
      </c>
      <c r="F965" s="221" t="s">
        <v>1526</v>
      </c>
      <c r="G965" s="222" t="s">
        <v>416</v>
      </c>
      <c r="H965" s="223">
        <v>3</v>
      </c>
      <c r="I965" s="224"/>
      <c r="J965" s="225">
        <f>ROUND(I965*H965,2)</f>
        <v>0</v>
      </c>
      <c r="K965" s="221" t="s">
        <v>1</v>
      </c>
      <c r="L965" s="45"/>
      <c r="M965" s="226" t="s">
        <v>1</v>
      </c>
      <c r="N965" s="227" t="s">
        <v>41</v>
      </c>
      <c r="O965" s="92"/>
      <c r="P965" s="228">
        <f>O965*H965</f>
        <v>0</v>
      </c>
      <c r="Q965" s="228">
        <v>0</v>
      </c>
      <c r="R965" s="228">
        <f>Q965*H965</f>
        <v>0</v>
      </c>
      <c r="S965" s="228">
        <v>0</v>
      </c>
      <c r="T965" s="229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0" t="s">
        <v>346</v>
      </c>
      <c r="AT965" s="230" t="s">
        <v>153</v>
      </c>
      <c r="AU965" s="230" t="s">
        <v>86</v>
      </c>
      <c r="AY965" s="18" t="s">
        <v>150</v>
      </c>
      <c r="BE965" s="231">
        <f>IF(N965="základní",J965,0)</f>
        <v>0</v>
      </c>
      <c r="BF965" s="231">
        <f>IF(N965="snížená",J965,0)</f>
        <v>0</v>
      </c>
      <c r="BG965" s="231">
        <f>IF(N965="zákl. přenesená",J965,0)</f>
        <v>0</v>
      </c>
      <c r="BH965" s="231">
        <f>IF(N965="sníž. přenesená",J965,0)</f>
        <v>0</v>
      </c>
      <c r="BI965" s="231">
        <f>IF(N965="nulová",J965,0)</f>
        <v>0</v>
      </c>
      <c r="BJ965" s="18" t="s">
        <v>84</v>
      </c>
      <c r="BK965" s="231">
        <f>ROUND(I965*H965,2)</f>
        <v>0</v>
      </c>
      <c r="BL965" s="18" t="s">
        <v>346</v>
      </c>
      <c r="BM965" s="230" t="s">
        <v>1527</v>
      </c>
    </row>
    <row r="966" s="13" customFormat="1">
      <c r="A966" s="13"/>
      <c r="B966" s="232"/>
      <c r="C966" s="233"/>
      <c r="D966" s="234" t="s">
        <v>159</v>
      </c>
      <c r="E966" s="235" t="s">
        <v>1</v>
      </c>
      <c r="F966" s="236" t="s">
        <v>858</v>
      </c>
      <c r="G966" s="233"/>
      <c r="H966" s="237">
        <v>1</v>
      </c>
      <c r="I966" s="238"/>
      <c r="J966" s="233"/>
      <c r="K966" s="233"/>
      <c r="L966" s="239"/>
      <c r="M966" s="240"/>
      <c r="N966" s="241"/>
      <c r="O966" s="241"/>
      <c r="P966" s="241"/>
      <c r="Q966" s="241"/>
      <c r="R966" s="241"/>
      <c r="S966" s="241"/>
      <c r="T966" s="242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3" t="s">
        <v>159</v>
      </c>
      <c r="AU966" s="243" t="s">
        <v>86</v>
      </c>
      <c r="AV966" s="13" t="s">
        <v>86</v>
      </c>
      <c r="AW966" s="13" t="s">
        <v>32</v>
      </c>
      <c r="AX966" s="13" t="s">
        <v>76</v>
      </c>
      <c r="AY966" s="243" t="s">
        <v>150</v>
      </c>
    </row>
    <row r="967" s="13" customFormat="1">
      <c r="A967" s="13"/>
      <c r="B967" s="232"/>
      <c r="C967" s="233"/>
      <c r="D967" s="234" t="s">
        <v>159</v>
      </c>
      <c r="E967" s="235" t="s">
        <v>1</v>
      </c>
      <c r="F967" s="236" t="s">
        <v>859</v>
      </c>
      <c r="G967" s="233"/>
      <c r="H967" s="237">
        <v>1</v>
      </c>
      <c r="I967" s="238"/>
      <c r="J967" s="233"/>
      <c r="K967" s="233"/>
      <c r="L967" s="239"/>
      <c r="M967" s="240"/>
      <c r="N967" s="241"/>
      <c r="O967" s="241"/>
      <c r="P967" s="241"/>
      <c r="Q967" s="241"/>
      <c r="R967" s="241"/>
      <c r="S967" s="241"/>
      <c r="T967" s="24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3" t="s">
        <v>159</v>
      </c>
      <c r="AU967" s="243" t="s">
        <v>86</v>
      </c>
      <c r="AV967" s="13" t="s">
        <v>86</v>
      </c>
      <c r="AW967" s="13" t="s">
        <v>32</v>
      </c>
      <c r="AX967" s="13" t="s">
        <v>76</v>
      </c>
      <c r="AY967" s="243" t="s">
        <v>150</v>
      </c>
    </row>
    <row r="968" s="13" customFormat="1">
      <c r="A968" s="13"/>
      <c r="B968" s="232"/>
      <c r="C968" s="233"/>
      <c r="D968" s="234" t="s">
        <v>159</v>
      </c>
      <c r="E968" s="235" t="s">
        <v>1</v>
      </c>
      <c r="F968" s="236" t="s">
        <v>837</v>
      </c>
      <c r="G968" s="233"/>
      <c r="H968" s="237">
        <v>1</v>
      </c>
      <c r="I968" s="238"/>
      <c r="J968" s="233"/>
      <c r="K968" s="233"/>
      <c r="L968" s="239"/>
      <c r="M968" s="240"/>
      <c r="N968" s="241"/>
      <c r="O968" s="241"/>
      <c r="P968" s="241"/>
      <c r="Q968" s="241"/>
      <c r="R968" s="241"/>
      <c r="S968" s="241"/>
      <c r="T968" s="24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3" t="s">
        <v>159</v>
      </c>
      <c r="AU968" s="243" t="s">
        <v>86</v>
      </c>
      <c r="AV968" s="13" t="s">
        <v>86</v>
      </c>
      <c r="AW968" s="13" t="s">
        <v>32</v>
      </c>
      <c r="AX968" s="13" t="s">
        <v>76</v>
      </c>
      <c r="AY968" s="243" t="s">
        <v>150</v>
      </c>
    </row>
    <row r="969" s="14" customFormat="1">
      <c r="A969" s="14"/>
      <c r="B969" s="250"/>
      <c r="C969" s="251"/>
      <c r="D969" s="234" t="s">
        <v>159</v>
      </c>
      <c r="E969" s="252" t="s">
        <v>1</v>
      </c>
      <c r="F969" s="253" t="s">
        <v>254</v>
      </c>
      <c r="G969" s="251"/>
      <c r="H969" s="254">
        <v>3</v>
      </c>
      <c r="I969" s="255"/>
      <c r="J969" s="251"/>
      <c r="K969" s="251"/>
      <c r="L969" s="256"/>
      <c r="M969" s="257"/>
      <c r="N969" s="258"/>
      <c r="O969" s="258"/>
      <c r="P969" s="258"/>
      <c r="Q969" s="258"/>
      <c r="R969" s="258"/>
      <c r="S969" s="258"/>
      <c r="T969" s="25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0" t="s">
        <v>159</v>
      </c>
      <c r="AU969" s="260" t="s">
        <v>86</v>
      </c>
      <c r="AV969" s="14" t="s">
        <v>157</v>
      </c>
      <c r="AW969" s="14" t="s">
        <v>32</v>
      </c>
      <c r="AX969" s="14" t="s">
        <v>84</v>
      </c>
      <c r="AY969" s="260" t="s">
        <v>150</v>
      </c>
    </row>
    <row r="970" s="2" customFormat="1" ht="16.5" customHeight="1">
      <c r="A970" s="39"/>
      <c r="B970" s="40"/>
      <c r="C970" s="271" t="s">
        <v>1528</v>
      </c>
      <c r="D970" s="271" t="s">
        <v>335</v>
      </c>
      <c r="E970" s="272" t="s">
        <v>1529</v>
      </c>
      <c r="F970" s="273" t="s">
        <v>1530</v>
      </c>
      <c r="G970" s="274" t="s">
        <v>416</v>
      </c>
      <c r="H970" s="275">
        <v>3</v>
      </c>
      <c r="I970" s="276"/>
      <c r="J970" s="277">
        <f>ROUND(I970*H970,2)</f>
        <v>0</v>
      </c>
      <c r="K970" s="273" t="s">
        <v>1</v>
      </c>
      <c r="L970" s="278"/>
      <c r="M970" s="279" t="s">
        <v>1</v>
      </c>
      <c r="N970" s="280" t="s">
        <v>41</v>
      </c>
      <c r="O970" s="92"/>
      <c r="P970" s="228">
        <f>O970*H970</f>
        <v>0</v>
      </c>
      <c r="Q970" s="228">
        <v>0.0023999999999999998</v>
      </c>
      <c r="R970" s="228">
        <f>Q970*H970</f>
        <v>0.0071999999999999998</v>
      </c>
      <c r="S970" s="228">
        <v>0</v>
      </c>
      <c r="T970" s="229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0" t="s">
        <v>489</v>
      </c>
      <c r="AT970" s="230" t="s">
        <v>335</v>
      </c>
      <c r="AU970" s="230" t="s">
        <v>86</v>
      </c>
      <c r="AY970" s="18" t="s">
        <v>150</v>
      </c>
      <c r="BE970" s="231">
        <f>IF(N970="základní",J970,0)</f>
        <v>0</v>
      </c>
      <c r="BF970" s="231">
        <f>IF(N970="snížená",J970,0)</f>
        <v>0</v>
      </c>
      <c r="BG970" s="231">
        <f>IF(N970="zákl. přenesená",J970,0)</f>
        <v>0</v>
      </c>
      <c r="BH970" s="231">
        <f>IF(N970="sníž. přenesená",J970,0)</f>
        <v>0</v>
      </c>
      <c r="BI970" s="231">
        <f>IF(N970="nulová",J970,0)</f>
        <v>0</v>
      </c>
      <c r="BJ970" s="18" t="s">
        <v>84</v>
      </c>
      <c r="BK970" s="231">
        <f>ROUND(I970*H970,2)</f>
        <v>0</v>
      </c>
      <c r="BL970" s="18" t="s">
        <v>346</v>
      </c>
      <c r="BM970" s="230" t="s">
        <v>1531</v>
      </c>
    </row>
    <row r="971" s="2" customFormat="1" ht="21.75" customHeight="1">
      <c r="A971" s="39"/>
      <c r="B971" s="40"/>
      <c r="C971" s="219" t="s">
        <v>1532</v>
      </c>
      <c r="D971" s="219" t="s">
        <v>153</v>
      </c>
      <c r="E971" s="220" t="s">
        <v>1533</v>
      </c>
      <c r="F971" s="221" t="s">
        <v>1534</v>
      </c>
      <c r="G971" s="222" t="s">
        <v>416</v>
      </c>
      <c r="H971" s="223">
        <v>15</v>
      </c>
      <c r="I971" s="224"/>
      <c r="J971" s="225">
        <f>ROUND(I971*H971,2)</f>
        <v>0</v>
      </c>
      <c r="K971" s="221" t="s">
        <v>1</v>
      </c>
      <c r="L971" s="45"/>
      <c r="M971" s="226" t="s">
        <v>1</v>
      </c>
      <c r="N971" s="227" t="s">
        <v>41</v>
      </c>
      <c r="O971" s="92"/>
      <c r="P971" s="228">
        <f>O971*H971</f>
        <v>0</v>
      </c>
      <c r="Q971" s="228">
        <v>0</v>
      </c>
      <c r="R971" s="228">
        <f>Q971*H971</f>
        <v>0</v>
      </c>
      <c r="S971" s="228">
        <v>0</v>
      </c>
      <c r="T971" s="229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0" t="s">
        <v>346</v>
      </c>
      <c r="AT971" s="230" t="s">
        <v>153</v>
      </c>
      <c r="AU971" s="230" t="s">
        <v>86</v>
      </c>
      <c r="AY971" s="18" t="s">
        <v>150</v>
      </c>
      <c r="BE971" s="231">
        <f>IF(N971="základní",J971,0)</f>
        <v>0</v>
      </c>
      <c r="BF971" s="231">
        <f>IF(N971="snížená",J971,0)</f>
        <v>0</v>
      </c>
      <c r="BG971" s="231">
        <f>IF(N971="zákl. přenesená",J971,0)</f>
        <v>0</v>
      </c>
      <c r="BH971" s="231">
        <f>IF(N971="sníž. přenesená",J971,0)</f>
        <v>0</v>
      </c>
      <c r="BI971" s="231">
        <f>IF(N971="nulová",J971,0)</f>
        <v>0</v>
      </c>
      <c r="BJ971" s="18" t="s">
        <v>84</v>
      </c>
      <c r="BK971" s="231">
        <f>ROUND(I971*H971,2)</f>
        <v>0</v>
      </c>
      <c r="BL971" s="18" t="s">
        <v>346</v>
      </c>
      <c r="BM971" s="230" t="s">
        <v>1535</v>
      </c>
    </row>
    <row r="972" s="13" customFormat="1">
      <c r="A972" s="13"/>
      <c r="B972" s="232"/>
      <c r="C972" s="233"/>
      <c r="D972" s="234" t="s">
        <v>159</v>
      </c>
      <c r="E972" s="235" t="s">
        <v>1</v>
      </c>
      <c r="F972" s="236" t="s">
        <v>1536</v>
      </c>
      <c r="G972" s="233"/>
      <c r="H972" s="237">
        <v>15</v>
      </c>
      <c r="I972" s="238"/>
      <c r="J972" s="233"/>
      <c r="K972" s="233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159</v>
      </c>
      <c r="AU972" s="243" t="s">
        <v>86</v>
      </c>
      <c r="AV972" s="13" t="s">
        <v>86</v>
      </c>
      <c r="AW972" s="13" t="s">
        <v>32</v>
      </c>
      <c r="AX972" s="13" t="s">
        <v>84</v>
      </c>
      <c r="AY972" s="243" t="s">
        <v>150</v>
      </c>
    </row>
    <row r="973" s="2" customFormat="1" ht="24.15" customHeight="1">
      <c r="A973" s="39"/>
      <c r="B973" s="40"/>
      <c r="C973" s="271" t="s">
        <v>1537</v>
      </c>
      <c r="D973" s="271" t="s">
        <v>335</v>
      </c>
      <c r="E973" s="272" t="s">
        <v>1538</v>
      </c>
      <c r="F973" s="273" t="s">
        <v>1539</v>
      </c>
      <c r="G973" s="274" t="s">
        <v>416</v>
      </c>
      <c r="H973" s="275">
        <v>15</v>
      </c>
      <c r="I973" s="276"/>
      <c r="J973" s="277">
        <f>ROUND(I973*H973,2)</f>
        <v>0</v>
      </c>
      <c r="K973" s="273" t="s">
        <v>1</v>
      </c>
      <c r="L973" s="278"/>
      <c r="M973" s="279" t="s">
        <v>1</v>
      </c>
      <c r="N973" s="280" t="s">
        <v>41</v>
      </c>
      <c r="O973" s="92"/>
      <c r="P973" s="228">
        <f>O973*H973</f>
        <v>0</v>
      </c>
      <c r="Q973" s="228">
        <v>0</v>
      </c>
      <c r="R973" s="228">
        <f>Q973*H973</f>
        <v>0</v>
      </c>
      <c r="S973" s="228">
        <v>0</v>
      </c>
      <c r="T973" s="229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0" t="s">
        <v>489</v>
      </c>
      <c r="AT973" s="230" t="s">
        <v>335</v>
      </c>
      <c r="AU973" s="230" t="s">
        <v>86</v>
      </c>
      <c r="AY973" s="18" t="s">
        <v>150</v>
      </c>
      <c r="BE973" s="231">
        <f>IF(N973="základní",J973,0)</f>
        <v>0</v>
      </c>
      <c r="BF973" s="231">
        <f>IF(N973="snížená",J973,0)</f>
        <v>0</v>
      </c>
      <c r="BG973" s="231">
        <f>IF(N973="zákl. přenesená",J973,0)</f>
        <v>0</v>
      </c>
      <c r="BH973" s="231">
        <f>IF(N973="sníž. přenesená",J973,0)</f>
        <v>0</v>
      </c>
      <c r="BI973" s="231">
        <f>IF(N973="nulová",J973,0)</f>
        <v>0</v>
      </c>
      <c r="BJ973" s="18" t="s">
        <v>84</v>
      </c>
      <c r="BK973" s="231">
        <f>ROUND(I973*H973,2)</f>
        <v>0</v>
      </c>
      <c r="BL973" s="18" t="s">
        <v>346</v>
      </c>
      <c r="BM973" s="230" t="s">
        <v>1540</v>
      </c>
    </row>
    <row r="974" s="2" customFormat="1" ht="21.75" customHeight="1">
      <c r="A974" s="39"/>
      <c r="B974" s="40"/>
      <c r="C974" s="219" t="s">
        <v>1541</v>
      </c>
      <c r="D974" s="219" t="s">
        <v>153</v>
      </c>
      <c r="E974" s="220" t="s">
        <v>1542</v>
      </c>
      <c r="F974" s="221" t="s">
        <v>1543</v>
      </c>
      <c r="G974" s="222" t="s">
        <v>416</v>
      </c>
      <c r="H974" s="223">
        <v>6</v>
      </c>
      <c r="I974" s="224"/>
      <c r="J974" s="225">
        <f>ROUND(I974*H974,2)</f>
        <v>0</v>
      </c>
      <c r="K974" s="221" t="s">
        <v>1</v>
      </c>
      <c r="L974" s="45"/>
      <c r="M974" s="226" t="s">
        <v>1</v>
      </c>
      <c r="N974" s="227" t="s">
        <v>41</v>
      </c>
      <c r="O974" s="92"/>
      <c r="P974" s="228">
        <f>O974*H974</f>
        <v>0</v>
      </c>
      <c r="Q974" s="228">
        <v>0.00025999999999999998</v>
      </c>
      <c r="R974" s="228">
        <f>Q974*H974</f>
        <v>0.0015599999999999998</v>
      </c>
      <c r="S974" s="228">
        <v>0</v>
      </c>
      <c r="T974" s="229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30" t="s">
        <v>346</v>
      </c>
      <c r="AT974" s="230" t="s">
        <v>153</v>
      </c>
      <c r="AU974" s="230" t="s">
        <v>86</v>
      </c>
      <c r="AY974" s="18" t="s">
        <v>150</v>
      </c>
      <c r="BE974" s="231">
        <f>IF(N974="základní",J974,0)</f>
        <v>0</v>
      </c>
      <c r="BF974" s="231">
        <f>IF(N974="snížená",J974,0)</f>
        <v>0</v>
      </c>
      <c r="BG974" s="231">
        <f>IF(N974="zákl. přenesená",J974,0)</f>
        <v>0</v>
      </c>
      <c r="BH974" s="231">
        <f>IF(N974="sníž. přenesená",J974,0)</f>
        <v>0</v>
      </c>
      <c r="BI974" s="231">
        <f>IF(N974="nulová",J974,0)</f>
        <v>0</v>
      </c>
      <c r="BJ974" s="18" t="s">
        <v>84</v>
      </c>
      <c r="BK974" s="231">
        <f>ROUND(I974*H974,2)</f>
        <v>0</v>
      </c>
      <c r="BL974" s="18" t="s">
        <v>346</v>
      </c>
      <c r="BM974" s="230" t="s">
        <v>1544</v>
      </c>
    </row>
    <row r="975" s="2" customFormat="1" ht="33" customHeight="1">
      <c r="A975" s="39"/>
      <c r="B975" s="40"/>
      <c r="C975" s="271" t="s">
        <v>1545</v>
      </c>
      <c r="D975" s="271" t="s">
        <v>335</v>
      </c>
      <c r="E975" s="272" t="s">
        <v>1546</v>
      </c>
      <c r="F975" s="273" t="s">
        <v>1547</v>
      </c>
      <c r="G975" s="274" t="s">
        <v>416</v>
      </c>
      <c r="H975" s="275">
        <v>6</v>
      </c>
      <c r="I975" s="276"/>
      <c r="J975" s="277">
        <f>ROUND(I975*H975,2)</f>
        <v>0</v>
      </c>
      <c r="K975" s="273" t="s">
        <v>1</v>
      </c>
      <c r="L975" s="278"/>
      <c r="M975" s="279" t="s">
        <v>1</v>
      </c>
      <c r="N975" s="280" t="s">
        <v>41</v>
      </c>
      <c r="O975" s="92"/>
      <c r="P975" s="228">
        <f>O975*H975</f>
        <v>0</v>
      </c>
      <c r="Q975" s="228">
        <v>0.029000000000000001</v>
      </c>
      <c r="R975" s="228">
        <f>Q975*H975</f>
        <v>0.17400000000000002</v>
      </c>
      <c r="S975" s="228">
        <v>0</v>
      </c>
      <c r="T975" s="229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0" t="s">
        <v>489</v>
      </c>
      <c r="AT975" s="230" t="s">
        <v>335</v>
      </c>
      <c r="AU975" s="230" t="s">
        <v>86</v>
      </c>
      <c r="AY975" s="18" t="s">
        <v>150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8" t="s">
        <v>84</v>
      </c>
      <c r="BK975" s="231">
        <f>ROUND(I975*H975,2)</f>
        <v>0</v>
      </c>
      <c r="BL975" s="18" t="s">
        <v>346</v>
      </c>
      <c r="BM975" s="230" t="s">
        <v>1548</v>
      </c>
    </row>
    <row r="976" s="2" customFormat="1" ht="24.15" customHeight="1">
      <c r="A976" s="39"/>
      <c r="B976" s="40"/>
      <c r="C976" s="271" t="s">
        <v>1549</v>
      </c>
      <c r="D976" s="271" t="s">
        <v>335</v>
      </c>
      <c r="E976" s="272" t="s">
        <v>1550</v>
      </c>
      <c r="F976" s="273" t="s">
        <v>1551</v>
      </c>
      <c r="G976" s="274" t="s">
        <v>416</v>
      </c>
      <c r="H976" s="275">
        <v>6</v>
      </c>
      <c r="I976" s="276"/>
      <c r="J976" s="277">
        <f>ROUND(I976*H976,2)</f>
        <v>0</v>
      </c>
      <c r="K976" s="273" t="s">
        <v>1</v>
      </c>
      <c r="L976" s="278"/>
      <c r="M976" s="279" t="s">
        <v>1</v>
      </c>
      <c r="N976" s="280" t="s">
        <v>41</v>
      </c>
      <c r="O976" s="92"/>
      <c r="P976" s="228">
        <f>O976*H976</f>
        <v>0</v>
      </c>
      <c r="Q976" s="228">
        <v>0.0038</v>
      </c>
      <c r="R976" s="228">
        <f>Q976*H976</f>
        <v>0.022800000000000001</v>
      </c>
      <c r="S976" s="228">
        <v>0</v>
      </c>
      <c r="T976" s="229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0" t="s">
        <v>489</v>
      </c>
      <c r="AT976" s="230" t="s">
        <v>335</v>
      </c>
      <c r="AU976" s="230" t="s">
        <v>86</v>
      </c>
      <c r="AY976" s="18" t="s">
        <v>150</v>
      </c>
      <c r="BE976" s="231">
        <f>IF(N976="základní",J976,0)</f>
        <v>0</v>
      </c>
      <c r="BF976" s="231">
        <f>IF(N976="snížená",J976,0)</f>
        <v>0</v>
      </c>
      <c r="BG976" s="231">
        <f>IF(N976="zákl. přenesená",J976,0)</f>
        <v>0</v>
      </c>
      <c r="BH976" s="231">
        <f>IF(N976="sníž. přenesená",J976,0)</f>
        <v>0</v>
      </c>
      <c r="BI976" s="231">
        <f>IF(N976="nulová",J976,0)</f>
        <v>0</v>
      </c>
      <c r="BJ976" s="18" t="s">
        <v>84</v>
      </c>
      <c r="BK976" s="231">
        <f>ROUND(I976*H976,2)</f>
        <v>0</v>
      </c>
      <c r="BL976" s="18" t="s">
        <v>346</v>
      </c>
      <c r="BM976" s="230" t="s">
        <v>1552</v>
      </c>
    </row>
    <row r="977" s="2" customFormat="1" ht="16.5" customHeight="1">
      <c r="A977" s="39"/>
      <c r="B977" s="40"/>
      <c r="C977" s="271" t="s">
        <v>1553</v>
      </c>
      <c r="D977" s="271" t="s">
        <v>335</v>
      </c>
      <c r="E977" s="272" t="s">
        <v>1554</v>
      </c>
      <c r="F977" s="273" t="s">
        <v>1555</v>
      </c>
      <c r="G977" s="274" t="s">
        <v>1556</v>
      </c>
      <c r="H977" s="275">
        <v>6</v>
      </c>
      <c r="I977" s="276"/>
      <c r="J977" s="277">
        <f>ROUND(I977*H977,2)</f>
        <v>0</v>
      </c>
      <c r="K977" s="273" t="s">
        <v>1</v>
      </c>
      <c r="L977" s="278"/>
      <c r="M977" s="279" t="s">
        <v>1</v>
      </c>
      <c r="N977" s="280" t="s">
        <v>41</v>
      </c>
      <c r="O977" s="92"/>
      <c r="P977" s="228">
        <f>O977*H977</f>
        <v>0</v>
      </c>
      <c r="Q977" s="228">
        <v>0.0033</v>
      </c>
      <c r="R977" s="228">
        <f>Q977*H977</f>
        <v>0.019799999999999998</v>
      </c>
      <c r="S977" s="228">
        <v>0</v>
      </c>
      <c r="T977" s="229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0" t="s">
        <v>489</v>
      </c>
      <c r="AT977" s="230" t="s">
        <v>335</v>
      </c>
      <c r="AU977" s="230" t="s">
        <v>86</v>
      </c>
      <c r="AY977" s="18" t="s">
        <v>150</v>
      </c>
      <c r="BE977" s="231">
        <f>IF(N977="základní",J977,0)</f>
        <v>0</v>
      </c>
      <c r="BF977" s="231">
        <f>IF(N977="snížená",J977,0)</f>
        <v>0</v>
      </c>
      <c r="BG977" s="231">
        <f>IF(N977="zákl. přenesená",J977,0)</f>
        <v>0</v>
      </c>
      <c r="BH977" s="231">
        <f>IF(N977="sníž. přenesená",J977,0)</f>
        <v>0</v>
      </c>
      <c r="BI977" s="231">
        <f>IF(N977="nulová",J977,0)</f>
        <v>0</v>
      </c>
      <c r="BJ977" s="18" t="s">
        <v>84</v>
      </c>
      <c r="BK977" s="231">
        <f>ROUND(I977*H977,2)</f>
        <v>0</v>
      </c>
      <c r="BL977" s="18" t="s">
        <v>346</v>
      </c>
      <c r="BM977" s="230" t="s">
        <v>1557</v>
      </c>
    </row>
    <row r="978" s="2" customFormat="1" ht="24.15" customHeight="1">
      <c r="A978" s="39"/>
      <c r="B978" s="40"/>
      <c r="C978" s="219" t="s">
        <v>1558</v>
      </c>
      <c r="D978" s="219" t="s">
        <v>153</v>
      </c>
      <c r="E978" s="220" t="s">
        <v>1559</v>
      </c>
      <c r="F978" s="221" t="s">
        <v>1560</v>
      </c>
      <c r="G978" s="222" t="s">
        <v>982</v>
      </c>
      <c r="H978" s="292"/>
      <c r="I978" s="224"/>
      <c r="J978" s="225">
        <f>ROUND(I978*H978,2)</f>
        <v>0</v>
      </c>
      <c r="K978" s="221" t="s">
        <v>1</v>
      </c>
      <c r="L978" s="45"/>
      <c r="M978" s="226" t="s">
        <v>1</v>
      </c>
      <c r="N978" s="227" t="s">
        <v>41</v>
      </c>
      <c r="O978" s="92"/>
      <c r="P978" s="228">
        <f>O978*H978</f>
        <v>0</v>
      </c>
      <c r="Q978" s="228">
        <v>0</v>
      </c>
      <c r="R978" s="228">
        <f>Q978*H978</f>
        <v>0</v>
      </c>
      <c r="S978" s="228">
        <v>0</v>
      </c>
      <c r="T978" s="229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30" t="s">
        <v>346</v>
      </c>
      <c r="AT978" s="230" t="s">
        <v>153</v>
      </c>
      <c r="AU978" s="230" t="s">
        <v>86</v>
      </c>
      <c r="AY978" s="18" t="s">
        <v>150</v>
      </c>
      <c r="BE978" s="231">
        <f>IF(N978="základní",J978,0)</f>
        <v>0</v>
      </c>
      <c r="BF978" s="231">
        <f>IF(N978="snížená",J978,0)</f>
        <v>0</v>
      </c>
      <c r="BG978" s="231">
        <f>IF(N978="zákl. přenesená",J978,0)</f>
        <v>0</v>
      </c>
      <c r="BH978" s="231">
        <f>IF(N978="sníž. přenesená",J978,0)</f>
        <v>0</v>
      </c>
      <c r="BI978" s="231">
        <f>IF(N978="nulová",J978,0)</f>
        <v>0</v>
      </c>
      <c r="BJ978" s="18" t="s">
        <v>84</v>
      </c>
      <c r="BK978" s="231">
        <f>ROUND(I978*H978,2)</f>
        <v>0</v>
      </c>
      <c r="BL978" s="18" t="s">
        <v>346</v>
      </c>
      <c r="BM978" s="230" t="s">
        <v>1561</v>
      </c>
    </row>
    <row r="979" s="12" customFormat="1" ht="22.8" customHeight="1">
      <c r="A979" s="12"/>
      <c r="B979" s="203"/>
      <c r="C979" s="204"/>
      <c r="D979" s="205" t="s">
        <v>75</v>
      </c>
      <c r="E979" s="217" t="s">
        <v>1562</v>
      </c>
      <c r="F979" s="217" t="s">
        <v>1563</v>
      </c>
      <c r="G979" s="204"/>
      <c r="H979" s="204"/>
      <c r="I979" s="207"/>
      <c r="J979" s="218">
        <f>BK979</f>
        <v>0</v>
      </c>
      <c r="K979" s="204"/>
      <c r="L979" s="209"/>
      <c r="M979" s="210"/>
      <c r="N979" s="211"/>
      <c r="O979" s="211"/>
      <c r="P979" s="212">
        <f>SUM(P980:P987)</f>
        <v>0</v>
      </c>
      <c r="Q979" s="211"/>
      <c r="R979" s="212">
        <f>SUM(R980:R987)</f>
        <v>0.355655</v>
      </c>
      <c r="S979" s="211"/>
      <c r="T979" s="213">
        <f>SUM(T980:T987)</f>
        <v>0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214" t="s">
        <v>86</v>
      </c>
      <c r="AT979" s="215" t="s">
        <v>75</v>
      </c>
      <c r="AU979" s="215" t="s">
        <v>84</v>
      </c>
      <c r="AY979" s="214" t="s">
        <v>150</v>
      </c>
      <c r="BK979" s="216">
        <f>SUM(BK980:BK987)</f>
        <v>0</v>
      </c>
    </row>
    <row r="980" s="2" customFormat="1" ht="24.15" customHeight="1">
      <c r="A980" s="39"/>
      <c r="B980" s="40"/>
      <c r="C980" s="219" t="s">
        <v>1564</v>
      </c>
      <c r="D980" s="219" t="s">
        <v>153</v>
      </c>
      <c r="E980" s="220" t="s">
        <v>1565</v>
      </c>
      <c r="F980" s="221" t="s">
        <v>1566</v>
      </c>
      <c r="G980" s="222" t="s">
        <v>416</v>
      </c>
      <c r="H980" s="223">
        <v>2</v>
      </c>
      <c r="I980" s="224"/>
      <c r="J980" s="225">
        <f>ROUND(I980*H980,2)</f>
        <v>0</v>
      </c>
      <c r="K980" s="221" t="s">
        <v>1</v>
      </c>
      <c r="L980" s="45"/>
      <c r="M980" s="226" t="s">
        <v>1</v>
      </c>
      <c r="N980" s="227" t="s">
        <v>41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</v>
      </c>
      <c r="T980" s="229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0" t="s">
        <v>346</v>
      </c>
      <c r="AT980" s="230" t="s">
        <v>153</v>
      </c>
      <c r="AU980" s="230" t="s">
        <v>86</v>
      </c>
      <c r="AY980" s="18" t="s">
        <v>150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8" t="s">
        <v>84</v>
      </c>
      <c r="BK980" s="231">
        <f>ROUND(I980*H980,2)</f>
        <v>0</v>
      </c>
      <c r="BL980" s="18" t="s">
        <v>346</v>
      </c>
      <c r="BM980" s="230" t="s">
        <v>1567</v>
      </c>
    </row>
    <row r="981" s="2" customFormat="1" ht="24.15" customHeight="1">
      <c r="A981" s="39"/>
      <c r="B981" s="40"/>
      <c r="C981" s="271" t="s">
        <v>1568</v>
      </c>
      <c r="D981" s="271" t="s">
        <v>335</v>
      </c>
      <c r="E981" s="272" t="s">
        <v>1569</v>
      </c>
      <c r="F981" s="273" t="s">
        <v>1570</v>
      </c>
      <c r="G981" s="274" t="s">
        <v>243</v>
      </c>
      <c r="H981" s="275">
        <v>24.5</v>
      </c>
      <c r="I981" s="276"/>
      <c r="J981" s="277">
        <f>ROUND(I981*H981,2)</f>
        <v>0</v>
      </c>
      <c r="K981" s="273" t="s">
        <v>1</v>
      </c>
      <c r="L981" s="278"/>
      <c r="M981" s="279" t="s">
        <v>1</v>
      </c>
      <c r="N981" s="280" t="s">
        <v>41</v>
      </c>
      <c r="O981" s="92"/>
      <c r="P981" s="228">
        <f>O981*H981</f>
        <v>0</v>
      </c>
      <c r="Q981" s="228">
        <v>0.013509999999999999</v>
      </c>
      <c r="R981" s="228">
        <f>Q981*H981</f>
        <v>0.33099499999999998</v>
      </c>
      <c r="S981" s="228">
        <v>0</v>
      </c>
      <c r="T981" s="229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0" t="s">
        <v>489</v>
      </c>
      <c r="AT981" s="230" t="s">
        <v>335</v>
      </c>
      <c r="AU981" s="230" t="s">
        <v>86</v>
      </c>
      <c r="AY981" s="18" t="s">
        <v>150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8" t="s">
        <v>84</v>
      </c>
      <c r="BK981" s="231">
        <f>ROUND(I981*H981,2)</f>
        <v>0</v>
      </c>
      <c r="BL981" s="18" t="s">
        <v>346</v>
      </c>
      <c r="BM981" s="230" t="s">
        <v>1571</v>
      </c>
    </row>
    <row r="982" s="13" customFormat="1">
      <c r="A982" s="13"/>
      <c r="B982" s="232"/>
      <c r="C982" s="233"/>
      <c r="D982" s="234" t="s">
        <v>159</v>
      </c>
      <c r="E982" s="235" t="s">
        <v>1</v>
      </c>
      <c r="F982" s="236" t="s">
        <v>1572</v>
      </c>
      <c r="G982" s="233"/>
      <c r="H982" s="237">
        <v>24.5</v>
      </c>
      <c r="I982" s="238"/>
      <c r="J982" s="233"/>
      <c r="K982" s="233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159</v>
      </c>
      <c r="AU982" s="243" t="s">
        <v>86</v>
      </c>
      <c r="AV982" s="13" t="s">
        <v>86</v>
      </c>
      <c r="AW982" s="13" t="s">
        <v>32</v>
      </c>
      <c r="AX982" s="13" t="s">
        <v>84</v>
      </c>
      <c r="AY982" s="243" t="s">
        <v>150</v>
      </c>
    </row>
    <row r="983" s="2" customFormat="1" ht="24.15" customHeight="1">
      <c r="A983" s="39"/>
      <c r="B983" s="40"/>
      <c r="C983" s="219" t="s">
        <v>1573</v>
      </c>
      <c r="D983" s="219" t="s">
        <v>153</v>
      </c>
      <c r="E983" s="220" t="s">
        <v>1574</v>
      </c>
      <c r="F983" s="221" t="s">
        <v>1575</v>
      </c>
      <c r="G983" s="222" t="s">
        <v>416</v>
      </c>
      <c r="H983" s="223">
        <v>2</v>
      </c>
      <c r="I983" s="224"/>
      <c r="J983" s="225">
        <f>ROUND(I983*H983,2)</f>
        <v>0</v>
      </c>
      <c r="K983" s="221" t="s">
        <v>1</v>
      </c>
      <c r="L983" s="45"/>
      <c r="M983" s="226" t="s">
        <v>1</v>
      </c>
      <c r="N983" s="227" t="s">
        <v>41</v>
      </c>
      <c r="O983" s="92"/>
      <c r="P983" s="228">
        <f>O983*H983</f>
        <v>0</v>
      </c>
      <c r="Q983" s="228">
        <v>0</v>
      </c>
      <c r="R983" s="228">
        <f>Q983*H983</f>
        <v>0</v>
      </c>
      <c r="S983" s="228">
        <v>0</v>
      </c>
      <c r="T983" s="229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0" t="s">
        <v>346</v>
      </c>
      <c r="AT983" s="230" t="s">
        <v>153</v>
      </c>
      <c r="AU983" s="230" t="s">
        <v>86</v>
      </c>
      <c r="AY983" s="18" t="s">
        <v>150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8" t="s">
        <v>84</v>
      </c>
      <c r="BK983" s="231">
        <f>ROUND(I983*H983,2)</f>
        <v>0</v>
      </c>
      <c r="BL983" s="18" t="s">
        <v>346</v>
      </c>
      <c r="BM983" s="230" t="s">
        <v>1576</v>
      </c>
    </row>
    <row r="984" s="2" customFormat="1" ht="24.15" customHeight="1">
      <c r="A984" s="39"/>
      <c r="B984" s="40"/>
      <c r="C984" s="271" t="s">
        <v>1577</v>
      </c>
      <c r="D984" s="271" t="s">
        <v>335</v>
      </c>
      <c r="E984" s="272" t="s">
        <v>1578</v>
      </c>
      <c r="F984" s="273" t="s">
        <v>1579</v>
      </c>
      <c r="G984" s="274" t="s">
        <v>416</v>
      </c>
      <c r="H984" s="275">
        <v>2</v>
      </c>
      <c r="I984" s="276"/>
      <c r="J984" s="277">
        <f>ROUND(I984*H984,2)</f>
        <v>0</v>
      </c>
      <c r="K984" s="273" t="s">
        <v>1</v>
      </c>
      <c r="L984" s="278"/>
      <c r="M984" s="279" t="s">
        <v>1</v>
      </c>
      <c r="N984" s="280" t="s">
        <v>41</v>
      </c>
      <c r="O984" s="92"/>
      <c r="P984" s="228">
        <f>O984*H984</f>
        <v>0</v>
      </c>
      <c r="Q984" s="228">
        <v>0.012</v>
      </c>
      <c r="R984" s="228">
        <f>Q984*H984</f>
        <v>0.024</v>
      </c>
      <c r="S984" s="228">
        <v>0</v>
      </c>
      <c r="T984" s="229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0" t="s">
        <v>489</v>
      </c>
      <c r="AT984" s="230" t="s">
        <v>335</v>
      </c>
      <c r="AU984" s="230" t="s">
        <v>86</v>
      </c>
      <c r="AY984" s="18" t="s">
        <v>150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8" t="s">
        <v>84</v>
      </c>
      <c r="BK984" s="231">
        <f>ROUND(I984*H984,2)</f>
        <v>0</v>
      </c>
      <c r="BL984" s="18" t="s">
        <v>346</v>
      </c>
      <c r="BM984" s="230" t="s">
        <v>1580</v>
      </c>
    </row>
    <row r="985" s="2" customFormat="1" ht="16.5" customHeight="1">
      <c r="A985" s="39"/>
      <c r="B985" s="40"/>
      <c r="C985" s="219" t="s">
        <v>1581</v>
      </c>
      <c r="D985" s="219" t="s">
        <v>153</v>
      </c>
      <c r="E985" s="220" t="s">
        <v>1582</v>
      </c>
      <c r="F985" s="221" t="s">
        <v>1583</v>
      </c>
      <c r="G985" s="222" t="s">
        <v>1584</v>
      </c>
      <c r="H985" s="223">
        <v>2</v>
      </c>
      <c r="I985" s="224"/>
      <c r="J985" s="225">
        <f>ROUND(I985*H985,2)</f>
        <v>0</v>
      </c>
      <c r="K985" s="221" t="s">
        <v>1</v>
      </c>
      <c r="L985" s="45"/>
      <c r="M985" s="226" t="s">
        <v>1</v>
      </c>
      <c r="N985" s="227" t="s">
        <v>41</v>
      </c>
      <c r="O985" s="92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0" t="s">
        <v>346</v>
      </c>
      <c r="AT985" s="230" t="s">
        <v>153</v>
      </c>
      <c r="AU985" s="230" t="s">
        <v>86</v>
      </c>
      <c r="AY985" s="18" t="s">
        <v>150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8" t="s">
        <v>84</v>
      </c>
      <c r="BK985" s="231">
        <f>ROUND(I985*H985,2)</f>
        <v>0</v>
      </c>
      <c r="BL985" s="18" t="s">
        <v>346</v>
      </c>
      <c r="BM985" s="230" t="s">
        <v>1585</v>
      </c>
    </row>
    <row r="986" s="2" customFormat="1" ht="21.75" customHeight="1">
      <c r="A986" s="39"/>
      <c r="B986" s="40"/>
      <c r="C986" s="271" t="s">
        <v>1586</v>
      </c>
      <c r="D986" s="271" t="s">
        <v>335</v>
      </c>
      <c r="E986" s="272" t="s">
        <v>1587</v>
      </c>
      <c r="F986" s="273" t="s">
        <v>1588</v>
      </c>
      <c r="G986" s="274" t="s">
        <v>1556</v>
      </c>
      <c r="H986" s="275">
        <v>2</v>
      </c>
      <c r="I986" s="276"/>
      <c r="J986" s="277">
        <f>ROUND(I986*H986,2)</f>
        <v>0</v>
      </c>
      <c r="K986" s="273" t="s">
        <v>1</v>
      </c>
      <c r="L986" s="278"/>
      <c r="M986" s="279" t="s">
        <v>1</v>
      </c>
      <c r="N986" s="280" t="s">
        <v>41</v>
      </c>
      <c r="O986" s="92"/>
      <c r="P986" s="228">
        <f>O986*H986</f>
        <v>0</v>
      </c>
      <c r="Q986" s="228">
        <v>0.00033</v>
      </c>
      <c r="R986" s="228">
        <f>Q986*H986</f>
        <v>0.00066</v>
      </c>
      <c r="S986" s="228">
        <v>0</v>
      </c>
      <c r="T986" s="229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0" t="s">
        <v>489</v>
      </c>
      <c r="AT986" s="230" t="s">
        <v>335</v>
      </c>
      <c r="AU986" s="230" t="s">
        <v>86</v>
      </c>
      <c r="AY986" s="18" t="s">
        <v>150</v>
      </c>
      <c r="BE986" s="231">
        <f>IF(N986="základní",J986,0)</f>
        <v>0</v>
      </c>
      <c r="BF986" s="231">
        <f>IF(N986="snížená",J986,0)</f>
        <v>0</v>
      </c>
      <c r="BG986" s="231">
        <f>IF(N986="zákl. přenesená",J986,0)</f>
        <v>0</v>
      </c>
      <c r="BH986" s="231">
        <f>IF(N986="sníž. přenesená",J986,0)</f>
        <v>0</v>
      </c>
      <c r="BI986" s="231">
        <f>IF(N986="nulová",J986,0)</f>
        <v>0</v>
      </c>
      <c r="BJ986" s="18" t="s">
        <v>84</v>
      </c>
      <c r="BK986" s="231">
        <f>ROUND(I986*H986,2)</f>
        <v>0</v>
      </c>
      <c r="BL986" s="18" t="s">
        <v>346</v>
      </c>
      <c r="BM986" s="230" t="s">
        <v>1589</v>
      </c>
    </row>
    <row r="987" s="2" customFormat="1" ht="24.15" customHeight="1">
      <c r="A987" s="39"/>
      <c r="B987" s="40"/>
      <c r="C987" s="219" t="s">
        <v>1590</v>
      </c>
      <c r="D987" s="219" t="s">
        <v>153</v>
      </c>
      <c r="E987" s="220" t="s">
        <v>1591</v>
      </c>
      <c r="F987" s="221" t="s">
        <v>1592</v>
      </c>
      <c r="G987" s="222" t="s">
        <v>982</v>
      </c>
      <c r="H987" s="292"/>
      <c r="I987" s="224"/>
      <c r="J987" s="225">
        <f>ROUND(I987*H987,2)</f>
        <v>0</v>
      </c>
      <c r="K987" s="221" t="s">
        <v>1</v>
      </c>
      <c r="L987" s="45"/>
      <c r="M987" s="226" t="s">
        <v>1</v>
      </c>
      <c r="N987" s="227" t="s">
        <v>41</v>
      </c>
      <c r="O987" s="92"/>
      <c r="P987" s="228">
        <f>O987*H987</f>
        <v>0</v>
      </c>
      <c r="Q987" s="228">
        <v>0</v>
      </c>
      <c r="R987" s="228">
        <f>Q987*H987</f>
        <v>0</v>
      </c>
      <c r="S987" s="228">
        <v>0</v>
      </c>
      <c r="T987" s="229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0" t="s">
        <v>346</v>
      </c>
      <c r="AT987" s="230" t="s">
        <v>153</v>
      </c>
      <c r="AU987" s="230" t="s">
        <v>86</v>
      </c>
      <c r="AY987" s="18" t="s">
        <v>150</v>
      </c>
      <c r="BE987" s="231">
        <f>IF(N987="základní",J987,0)</f>
        <v>0</v>
      </c>
      <c r="BF987" s="231">
        <f>IF(N987="snížená",J987,0)</f>
        <v>0</v>
      </c>
      <c r="BG987" s="231">
        <f>IF(N987="zákl. přenesená",J987,0)</f>
        <v>0</v>
      </c>
      <c r="BH987" s="231">
        <f>IF(N987="sníž. přenesená",J987,0)</f>
        <v>0</v>
      </c>
      <c r="BI987" s="231">
        <f>IF(N987="nulová",J987,0)</f>
        <v>0</v>
      </c>
      <c r="BJ987" s="18" t="s">
        <v>84</v>
      </c>
      <c r="BK987" s="231">
        <f>ROUND(I987*H987,2)</f>
        <v>0</v>
      </c>
      <c r="BL987" s="18" t="s">
        <v>346</v>
      </c>
      <c r="BM987" s="230" t="s">
        <v>1593</v>
      </c>
    </row>
    <row r="988" s="12" customFormat="1" ht="22.8" customHeight="1">
      <c r="A988" s="12"/>
      <c r="B988" s="203"/>
      <c r="C988" s="204"/>
      <c r="D988" s="205" t="s">
        <v>75</v>
      </c>
      <c r="E988" s="217" t="s">
        <v>1594</v>
      </c>
      <c r="F988" s="217" t="s">
        <v>1595</v>
      </c>
      <c r="G988" s="204"/>
      <c r="H988" s="204"/>
      <c r="I988" s="207"/>
      <c r="J988" s="218">
        <f>BK988</f>
        <v>0</v>
      </c>
      <c r="K988" s="204"/>
      <c r="L988" s="209"/>
      <c r="M988" s="210"/>
      <c r="N988" s="211"/>
      <c r="O988" s="211"/>
      <c r="P988" s="212">
        <f>SUM(P989:P1004)</f>
        <v>0</v>
      </c>
      <c r="Q988" s="211"/>
      <c r="R988" s="212">
        <f>SUM(R989:R1004)</f>
        <v>0.86251179999999983</v>
      </c>
      <c r="S988" s="211"/>
      <c r="T988" s="213">
        <f>SUM(T989:T1004)</f>
        <v>0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14" t="s">
        <v>86</v>
      </c>
      <c r="AT988" s="215" t="s">
        <v>75</v>
      </c>
      <c r="AU988" s="215" t="s">
        <v>84</v>
      </c>
      <c r="AY988" s="214" t="s">
        <v>150</v>
      </c>
      <c r="BK988" s="216">
        <f>SUM(BK989:BK1004)</f>
        <v>0</v>
      </c>
    </row>
    <row r="989" s="2" customFormat="1" ht="16.5" customHeight="1">
      <c r="A989" s="39"/>
      <c r="B989" s="40"/>
      <c r="C989" s="219" t="s">
        <v>1596</v>
      </c>
      <c r="D989" s="219" t="s">
        <v>153</v>
      </c>
      <c r="E989" s="220" t="s">
        <v>1597</v>
      </c>
      <c r="F989" s="221" t="s">
        <v>1598</v>
      </c>
      <c r="G989" s="222" t="s">
        <v>243</v>
      </c>
      <c r="H989" s="223">
        <v>18.719999999999999</v>
      </c>
      <c r="I989" s="224"/>
      <c r="J989" s="225">
        <f>ROUND(I989*H989,2)</f>
        <v>0</v>
      </c>
      <c r="K989" s="221" t="s">
        <v>1</v>
      </c>
      <c r="L989" s="45"/>
      <c r="M989" s="226" t="s">
        <v>1</v>
      </c>
      <c r="N989" s="227" t="s">
        <v>41</v>
      </c>
      <c r="O989" s="92"/>
      <c r="P989" s="228">
        <f>O989*H989</f>
        <v>0</v>
      </c>
      <c r="Q989" s="228">
        <v>0</v>
      </c>
      <c r="R989" s="228">
        <f>Q989*H989</f>
        <v>0</v>
      </c>
      <c r="S989" s="228">
        <v>0</v>
      </c>
      <c r="T989" s="229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30" t="s">
        <v>346</v>
      </c>
      <c r="AT989" s="230" t="s">
        <v>153</v>
      </c>
      <c r="AU989" s="230" t="s">
        <v>86</v>
      </c>
      <c r="AY989" s="18" t="s">
        <v>150</v>
      </c>
      <c r="BE989" s="231">
        <f>IF(N989="základní",J989,0)</f>
        <v>0</v>
      </c>
      <c r="BF989" s="231">
        <f>IF(N989="snížená",J989,0)</f>
        <v>0</v>
      </c>
      <c r="BG989" s="231">
        <f>IF(N989="zákl. přenesená",J989,0)</f>
        <v>0</v>
      </c>
      <c r="BH989" s="231">
        <f>IF(N989="sníž. přenesená",J989,0)</f>
        <v>0</v>
      </c>
      <c r="BI989" s="231">
        <f>IF(N989="nulová",J989,0)</f>
        <v>0</v>
      </c>
      <c r="BJ989" s="18" t="s">
        <v>84</v>
      </c>
      <c r="BK989" s="231">
        <f>ROUND(I989*H989,2)</f>
        <v>0</v>
      </c>
      <c r="BL989" s="18" t="s">
        <v>346</v>
      </c>
      <c r="BM989" s="230" t="s">
        <v>1599</v>
      </c>
    </row>
    <row r="990" s="13" customFormat="1">
      <c r="A990" s="13"/>
      <c r="B990" s="232"/>
      <c r="C990" s="233"/>
      <c r="D990" s="234" t="s">
        <v>159</v>
      </c>
      <c r="E990" s="235" t="s">
        <v>1</v>
      </c>
      <c r="F990" s="236" t="s">
        <v>1600</v>
      </c>
      <c r="G990" s="233"/>
      <c r="H990" s="237">
        <v>18.719999999999999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159</v>
      </c>
      <c r="AU990" s="243" t="s">
        <v>86</v>
      </c>
      <c r="AV990" s="13" t="s">
        <v>86</v>
      </c>
      <c r="AW990" s="13" t="s">
        <v>32</v>
      </c>
      <c r="AX990" s="13" t="s">
        <v>84</v>
      </c>
      <c r="AY990" s="243" t="s">
        <v>150</v>
      </c>
    </row>
    <row r="991" s="2" customFormat="1" ht="16.5" customHeight="1">
      <c r="A991" s="39"/>
      <c r="B991" s="40"/>
      <c r="C991" s="219" t="s">
        <v>1601</v>
      </c>
      <c r="D991" s="219" t="s">
        <v>153</v>
      </c>
      <c r="E991" s="220" t="s">
        <v>1602</v>
      </c>
      <c r="F991" s="221" t="s">
        <v>1603</v>
      </c>
      <c r="G991" s="222" t="s">
        <v>243</v>
      </c>
      <c r="H991" s="223">
        <v>18.719999999999999</v>
      </c>
      <c r="I991" s="224"/>
      <c r="J991" s="225">
        <f>ROUND(I991*H991,2)</f>
        <v>0</v>
      </c>
      <c r="K991" s="221" t="s">
        <v>1</v>
      </c>
      <c r="L991" s="45"/>
      <c r="M991" s="226" t="s">
        <v>1</v>
      </c>
      <c r="N991" s="227" t="s">
        <v>41</v>
      </c>
      <c r="O991" s="92"/>
      <c r="P991" s="228">
        <f>O991*H991</f>
        <v>0</v>
      </c>
      <c r="Q991" s="228">
        <v>0.00029999999999999997</v>
      </c>
      <c r="R991" s="228">
        <f>Q991*H991</f>
        <v>0.0056159999999999995</v>
      </c>
      <c r="S991" s="228">
        <v>0</v>
      </c>
      <c r="T991" s="229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0" t="s">
        <v>346</v>
      </c>
      <c r="AT991" s="230" t="s">
        <v>153</v>
      </c>
      <c r="AU991" s="230" t="s">
        <v>86</v>
      </c>
      <c r="AY991" s="18" t="s">
        <v>150</v>
      </c>
      <c r="BE991" s="231">
        <f>IF(N991="základní",J991,0)</f>
        <v>0</v>
      </c>
      <c r="BF991" s="231">
        <f>IF(N991="snížená",J991,0)</f>
        <v>0</v>
      </c>
      <c r="BG991" s="231">
        <f>IF(N991="zákl. přenesená",J991,0)</f>
        <v>0</v>
      </c>
      <c r="BH991" s="231">
        <f>IF(N991="sníž. přenesená",J991,0)</f>
        <v>0</v>
      </c>
      <c r="BI991" s="231">
        <f>IF(N991="nulová",J991,0)</f>
        <v>0</v>
      </c>
      <c r="BJ991" s="18" t="s">
        <v>84</v>
      </c>
      <c r="BK991" s="231">
        <f>ROUND(I991*H991,2)</f>
        <v>0</v>
      </c>
      <c r="BL991" s="18" t="s">
        <v>346</v>
      </c>
      <c r="BM991" s="230" t="s">
        <v>1604</v>
      </c>
    </row>
    <row r="992" s="13" customFormat="1">
      <c r="A992" s="13"/>
      <c r="B992" s="232"/>
      <c r="C992" s="233"/>
      <c r="D992" s="234" t="s">
        <v>159</v>
      </c>
      <c r="E992" s="235" t="s">
        <v>1</v>
      </c>
      <c r="F992" s="236" t="s">
        <v>1600</v>
      </c>
      <c r="G992" s="233"/>
      <c r="H992" s="237">
        <v>18.719999999999999</v>
      </c>
      <c r="I992" s="238"/>
      <c r="J992" s="233"/>
      <c r="K992" s="233"/>
      <c r="L992" s="239"/>
      <c r="M992" s="240"/>
      <c r="N992" s="241"/>
      <c r="O992" s="241"/>
      <c r="P992" s="241"/>
      <c r="Q992" s="241"/>
      <c r="R992" s="241"/>
      <c r="S992" s="241"/>
      <c r="T992" s="24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3" t="s">
        <v>159</v>
      </c>
      <c r="AU992" s="243" t="s">
        <v>86</v>
      </c>
      <c r="AV992" s="13" t="s">
        <v>86</v>
      </c>
      <c r="AW992" s="13" t="s">
        <v>32</v>
      </c>
      <c r="AX992" s="13" t="s">
        <v>84</v>
      </c>
      <c r="AY992" s="243" t="s">
        <v>150</v>
      </c>
    </row>
    <row r="993" s="2" customFormat="1" ht="33" customHeight="1">
      <c r="A993" s="39"/>
      <c r="B993" s="40"/>
      <c r="C993" s="219" t="s">
        <v>1605</v>
      </c>
      <c r="D993" s="219" t="s">
        <v>153</v>
      </c>
      <c r="E993" s="220" t="s">
        <v>1606</v>
      </c>
      <c r="F993" s="221" t="s">
        <v>1607</v>
      </c>
      <c r="G993" s="222" t="s">
        <v>243</v>
      </c>
      <c r="H993" s="223">
        <v>18.719999999999999</v>
      </c>
      <c r="I993" s="224"/>
      <c r="J993" s="225">
        <f>ROUND(I993*H993,2)</f>
        <v>0</v>
      </c>
      <c r="K993" s="221" t="s">
        <v>1</v>
      </c>
      <c r="L993" s="45"/>
      <c r="M993" s="226" t="s">
        <v>1</v>
      </c>
      <c r="N993" s="227" t="s">
        <v>41</v>
      </c>
      <c r="O993" s="92"/>
      <c r="P993" s="228">
        <f>O993*H993</f>
        <v>0</v>
      </c>
      <c r="Q993" s="228">
        <v>0.0090900000000000009</v>
      </c>
      <c r="R993" s="228">
        <f>Q993*H993</f>
        <v>0.17016480000000001</v>
      </c>
      <c r="S993" s="228">
        <v>0</v>
      </c>
      <c r="T993" s="229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0" t="s">
        <v>346</v>
      </c>
      <c r="AT993" s="230" t="s">
        <v>153</v>
      </c>
      <c r="AU993" s="230" t="s">
        <v>86</v>
      </c>
      <c r="AY993" s="18" t="s">
        <v>150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8" t="s">
        <v>84</v>
      </c>
      <c r="BK993" s="231">
        <f>ROUND(I993*H993,2)</f>
        <v>0</v>
      </c>
      <c r="BL993" s="18" t="s">
        <v>346</v>
      </c>
      <c r="BM993" s="230" t="s">
        <v>1608</v>
      </c>
    </row>
    <row r="994" s="13" customFormat="1">
      <c r="A994" s="13"/>
      <c r="B994" s="232"/>
      <c r="C994" s="233"/>
      <c r="D994" s="234" t="s">
        <v>159</v>
      </c>
      <c r="E994" s="235" t="s">
        <v>1</v>
      </c>
      <c r="F994" s="236" t="s">
        <v>1600</v>
      </c>
      <c r="G994" s="233"/>
      <c r="H994" s="237">
        <v>18.719999999999999</v>
      </c>
      <c r="I994" s="238"/>
      <c r="J994" s="233"/>
      <c r="K994" s="233"/>
      <c r="L994" s="239"/>
      <c r="M994" s="240"/>
      <c r="N994" s="241"/>
      <c r="O994" s="241"/>
      <c r="P994" s="241"/>
      <c r="Q994" s="241"/>
      <c r="R994" s="241"/>
      <c r="S994" s="241"/>
      <c r="T994" s="24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3" t="s">
        <v>159</v>
      </c>
      <c r="AU994" s="243" t="s">
        <v>86</v>
      </c>
      <c r="AV994" s="13" t="s">
        <v>86</v>
      </c>
      <c r="AW994" s="13" t="s">
        <v>32</v>
      </c>
      <c r="AX994" s="13" t="s">
        <v>84</v>
      </c>
      <c r="AY994" s="243" t="s">
        <v>150</v>
      </c>
    </row>
    <row r="995" s="2" customFormat="1" ht="33" customHeight="1">
      <c r="A995" s="39"/>
      <c r="B995" s="40"/>
      <c r="C995" s="271" t="s">
        <v>1609</v>
      </c>
      <c r="D995" s="271" t="s">
        <v>335</v>
      </c>
      <c r="E995" s="272" t="s">
        <v>1610</v>
      </c>
      <c r="F995" s="273" t="s">
        <v>1611</v>
      </c>
      <c r="G995" s="274" t="s">
        <v>243</v>
      </c>
      <c r="H995" s="275">
        <v>21.527999999999999</v>
      </c>
      <c r="I995" s="276"/>
      <c r="J995" s="277">
        <f>ROUND(I995*H995,2)</f>
        <v>0</v>
      </c>
      <c r="K995" s="273" t="s">
        <v>1</v>
      </c>
      <c r="L995" s="278"/>
      <c r="M995" s="279" t="s">
        <v>1</v>
      </c>
      <c r="N995" s="280" t="s">
        <v>41</v>
      </c>
      <c r="O995" s="92"/>
      <c r="P995" s="228">
        <f>O995*H995</f>
        <v>0</v>
      </c>
      <c r="Q995" s="228">
        <v>0.021999999999999999</v>
      </c>
      <c r="R995" s="228">
        <f>Q995*H995</f>
        <v>0.47361599999999993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489</v>
      </c>
      <c r="AT995" s="230" t="s">
        <v>335</v>
      </c>
      <c r="AU995" s="230" t="s">
        <v>86</v>
      </c>
      <c r="AY995" s="18" t="s">
        <v>150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84</v>
      </c>
      <c r="BK995" s="231">
        <f>ROUND(I995*H995,2)</f>
        <v>0</v>
      </c>
      <c r="BL995" s="18" t="s">
        <v>346</v>
      </c>
      <c r="BM995" s="230" t="s">
        <v>1612</v>
      </c>
    </row>
    <row r="996" s="13" customFormat="1">
      <c r="A996" s="13"/>
      <c r="B996" s="232"/>
      <c r="C996" s="233"/>
      <c r="D996" s="234" t="s">
        <v>159</v>
      </c>
      <c r="E996" s="235" t="s">
        <v>1</v>
      </c>
      <c r="F996" s="236" t="s">
        <v>1613</v>
      </c>
      <c r="G996" s="233"/>
      <c r="H996" s="237">
        <v>21.527999999999999</v>
      </c>
      <c r="I996" s="238"/>
      <c r="J996" s="233"/>
      <c r="K996" s="233"/>
      <c r="L996" s="239"/>
      <c r="M996" s="240"/>
      <c r="N996" s="241"/>
      <c r="O996" s="241"/>
      <c r="P996" s="241"/>
      <c r="Q996" s="241"/>
      <c r="R996" s="241"/>
      <c r="S996" s="241"/>
      <c r="T996" s="242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3" t="s">
        <v>159</v>
      </c>
      <c r="AU996" s="243" t="s">
        <v>86</v>
      </c>
      <c r="AV996" s="13" t="s">
        <v>86</v>
      </c>
      <c r="AW996" s="13" t="s">
        <v>32</v>
      </c>
      <c r="AX996" s="13" t="s">
        <v>84</v>
      </c>
      <c r="AY996" s="243" t="s">
        <v>150</v>
      </c>
    </row>
    <row r="997" s="2" customFormat="1" ht="33" customHeight="1">
      <c r="A997" s="39"/>
      <c r="B997" s="40"/>
      <c r="C997" s="219" t="s">
        <v>1614</v>
      </c>
      <c r="D997" s="219" t="s">
        <v>153</v>
      </c>
      <c r="E997" s="220" t="s">
        <v>1615</v>
      </c>
      <c r="F997" s="221" t="s">
        <v>1616</v>
      </c>
      <c r="G997" s="222" t="s">
        <v>243</v>
      </c>
      <c r="H997" s="223">
        <v>12.619999999999999</v>
      </c>
      <c r="I997" s="224"/>
      <c r="J997" s="225">
        <f>ROUND(I997*H997,2)</f>
        <v>0</v>
      </c>
      <c r="K997" s="221" t="s">
        <v>1</v>
      </c>
      <c r="L997" s="45"/>
      <c r="M997" s="226" t="s">
        <v>1</v>
      </c>
      <c r="N997" s="227" t="s">
        <v>41</v>
      </c>
      <c r="O997" s="92"/>
      <c r="P997" s="228">
        <f>O997*H997</f>
        <v>0</v>
      </c>
      <c r="Q997" s="228">
        <v>0</v>
      </c>
      <c r="R997" s="228">
        <f>Q997*H997</f>
        <v>0</v>
      </c>
      <c r="S997" s="228">
        <v>0</v>
      </c>
      <c r="T997" s="229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0" t="s">
        <v>346</v>
      </c>
      <c r="AT997" s="230" t="s">
        <v>153</v>
      </c>
      <c r="AU997" s="230" t="s">
        <v>86</v>
      </c>
      <c r="AY997" s="18" t="s">
        <v>150</v>
      </c>
      <c r="BE997" s="231">
        <f>IF(N997="základní",J997,0)</f>
        <v>0</v>
      </c>
      <c r="BF997" s="231">
        <f>IF(N997="snížená",J997,0)</f>
        <v>0</v>
      </c>
      <c r="BG997" s="231">
        <f>IF(N997="zákl. přenesená",J997,0)</f>
        <v>0</v>
      </c>
      <c r="BH997" s="231">
        <f>IF(N997="sníž. přenesená",J997,0)</f>
        <v>0</v>
      </c>
      <c r="BI997" s="231">
        <f>IF(N997="nulová",J997,0)</f>
        <v>0</v>
      </c>
      <c r="BJ997" s="18" t="s">
        <v>84</v>
      </c>
      <c r="BK997" s="231">
        <f>ROUND(I997*H997,2)</f>
        <v>0</v>
      </c>
      <c r="BL997" s="18" t="s">
        <v>346</v>
      </c>
      <c r="BM997" s="230" t="s">
        <v>1617</v>
      </c>
    </row>
    <row r="998" s="13" customFormat="1">
      <c r="A998" s="13"/>
      <c r="B998" s="232"/>
      <c r="C998" s="233"/>
      <c r="D998" s="234" t="s">
        <v>159</v>
      </c>
      <c r="E998" s="235" t="s">
        <v>1</v>
      </c>
      <c r="F998" s="236" t="s">
        <v>1618</v>
      </c>
      <c r="G998" s="233"/>
      <c r="H998" s="237">
        <v>12.619999999999999</v>
      </c>
      <c r="I998" s="238"/>
      <c r="J998" s="233"/>
      <c r="K998" s="233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159</v>
      </c>
      <c r="AU998" s="243" t="s">
        <v>86</v>
      </c>
      <c r="AV998" s="13" t="s">
        <v>86</v>
      </c>
      <c r="AW998" s="13" t="s">
        <v>32</v>
      </c>
      <c r="AX998" s="13" t="s">
        <v>84</v>
      </c>
      <c r="AY998" s="243" t="s">
        <v>150</v>
      </c>
    </row>
    <row r="999" s="2" customFormat="1" ht="24.15" customHeight="1">
      <c r="A999" s="39"/>
      <c r="B999" s="40"/>
      <c r="C999" s="219" t="s">
        <v>1619</v>
      </c>
      <c r="D999" s="219" t="s">
        <v>153</v>
      </c>
      <c r="E999" s="220" t="s">
        <v>1620</v>
      </c>
      <c r="F999" s="221" t="s">
        <v>1621</v>
      </c>
      <c r="G999" s="222" t="s">
        <v>243</v>
      </c>
      <c r="H999" s="223">
        <v>129.93000000000001</v>
      </c>
      <c r="I999" s="224"/>
      <c r="J999" s="225">
        <f>ROUND(I999*H999,2)</f>
        <v>0</v>
      </c>
      <c r="K999" s="221" t="s">
        <v>1</v>
      </c>
      <c r="L999" s="45"/>
      <c r="M999" s="226" t="s">
        <v>1</v>
      </c>
      <c r="N999" s="227" t="s">
        <v>41</v>
      </c>
      <c r="O999" s="92"/>
      <c r="P999" s="228">
        <f>O999*H999</f>
        <v>0</v>
      </c>
      <c r="Q999" s="228">
        <v>0.0015</v>
      </c>
      <c r="R999" s="228">
        <f>Q999*H999</f>
        <v>0.19489500000000001</v>
      </c>
      <c r="S999" s="228">
        <v>0</v>
      </c>
      <c r="T999" s="229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0" t="s">
        <v>346</v>
      </c>
      <c r="AT999" s="230" t="s">
        <v>153</v>
      </c>
      <c r="AU999" s="230" t="s">
        <v>86</v>
      </c>
      <c r="AY999" s="18" t="s">
        <v>150</v>
      </c>
      <c r="BE999" s="231">
        <f>IF(N999="základní",J999,0)</f>
        <v>0</v>
      </c>
      <c r="BF999" s="231">
        <f>IF(N999="snížená",J999,0)</f>
        <v>0</v>
      </c>
      <c r="BG999" s="231">
        <f>IF(N999="zákl. přenesená",J999,0)</f>
        <v>0</v>
      </c>
      <c r="BH999" s="231">
        <f>IF(N999="sníž. přenesená",J999,0)</f>
        <v>0</v>
      </c>
      <c r="BI999" s="231">
        <f>IF(N999="nulová",J999,0)</f>
        <v>0</v>
      </c>
      <c r="BJ999" s="18" t="s">
        <v>84</v>
      </c>
      <c r="BK999" s="231">
        <f>ROUND(I999*H999,2)</f>
        <v>0</v>
      </c>
      <c r="BL999" s="18" t="s">
        <v>346</v>
      </c>
      <c r="BM999" s="230" t="s">
        <v>1622</v>
      </c>
    </row>
    <row r="1000" s="13" customFormat="1">
      <c r="A1000" s="13"/>
      <c r="B1000" s="232"/>
      <c r="C1000" s="233"/>
      <c r="D1000" s="234" t="s">
        <v>159</v>
      </c>
      <c r="E1000" s="235" t="s">
        <v>1</v>
      </c>
      <c r="F1000" s="236" t="s">
        <v>1623</v>
      </c>
      <c r="G1000" s="233"/>
      <c r="H1000" s="237">
        <v>129.93000000000001</v>
      </c>
      <c r="I1000" s="238"/>
      <c r="J1000" s="233"/>
      <c r="K1000" s="233"/>
      <c r="L1000" s="239"/>
      <c r="M1000" s="240"/>
      <c r="N1000" s="241"/>
      <c r="O1000" s="241"/>
      <c r="P1000" s="241"/>
      <c r="Q1000" s="241"/>
      <c r="R1000" s="241"/>
      <c r="S1000" s="241"/>
      <c r="T1000" s="24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3" t="s">
        <v>159</v>
      </c>
      <c r="AU1000" s="243" t="s">
        <v>86</v>
      </c>
      <c r="AV1000" s="13" t="s">
        <v>86</v>
      </c>
      <c r="AW1000" s="13" t="s">
        <v>32</v>
      </c>
      <c r="AX1000" s="13" t="s">
        <v>84</v>
      </c>
      <c r="AY1000" s="243" t="s">
        <v>150</v>
      </c>
    </row>
    <row r="1001" s="2" customFormat="1" ht="16.5" customHeight="1">
      <c r="A1001" s="39"/>
      <c r="B1001" s="40"/>
      <c r="C1001" s="219" t="s">
        <v>1624</v>
      </c>
      <c r="D1001" s="219" t="s">
        <v>153</v>
      </c>
      <c r="E1001" s="220" t="s">
        <v>1625</v>
      </c>
      <c r="F1001" s="221" t="s">
        <v>1626</v>
      </c>
      <c r="G1001" s="222" t="s">
        <v>416</v>
      </c>
      <c r="H1001" s="223">
        <v>22</v>
      </c>
      <c r="I1001" s="224"/>
      <c r="J1001" s="225">
        <f>ROUND(I1001*H1001,2)</f>
        <v>0</v>
      </c>
      <c r="K1001" s="221" t="s">
        <v>1</v>
      </c>
      <c r="L1001" s="45"/>
      <c r="M1001" s="226" t="s">
        <v>1</v>
      </c>
      <c r="N1001" s="227" t="s">
        <v>41</v>
      </c>
      <c r="O1001" s="92"/>
      <c r="P1001" s="228">
        <f>O1001*H1001</f>
        <v>0</v>
      </c>
      <c r="Q1001" s="228">
        <v>0.00021000000000000001</v>
      </c>
      <c r="R1001" s="228">
        <f>Q1001*H1001</f>
        <v>0.00462</v>
      </c>
      <c r="S1001" s="228">
        <v>0</v>
      </c>
      <c r="T1001" s="229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0" t="s">
        <v>346</v>
      </c>
      <c r="AT1001" s="230" t="s">
        <v>153</v>
      </c>
      <c r="AU1001" s="230" t="s">
        <v>86</v>
      </c>
      <c r="AY1001" s="18" t="s">
        <v>150</v>
      </c>
      <c r="BE1001" s="231">
        <f>IF(N1001="základní",J1001,0)</f>
        <v>0</v>
      </c>
      <c r="BF1001" s="231">
        <f>IF(N1001="snížená",J1001,0)</f>
        <v>0</v>
      </c>
      <c r="BG1001" s="231">
        <f>IF(N1001="zákl. přenesená",J1001,0)</f>
        <v>0</v>
      </c>
      <c r="BH1001" s="231">
        <f>IF(N1001="sníž. přenesená",J1001,0)</f>
        <v>0</v>
      </c>
      <c r="BI1001" s="231">
        <f>IF(N1001="nulová",J1001,0)</f>
        <v>0</v>
      </c>
      <c r="BJ1001" s="18" t="s">
        <v>84</v>
      </c>
      <c r="BK1001" s="231">
        <f>ROUND(I1001*H1001,2)</f>
        <v>0</v>
      </c>
      <c r="BL1001" s="18" t="s">
        <v>346</v>
      </c>
      <c r="BM1001" s="230" t="s">
        <v>1627</v>
      </c>
    </row>
    <row r="1002" s="2" customFormat="1" ht="16.5" customHeight="1">
      <c r="A1002" s="39"/>
      <c r="B1002" s="40"/>
      <c r="C1002" s="219" t="s">
        <v>1628</v>
      </c>
      <c r="D1002" s="219" t="s">
        <v>153</v>
      </c>
      <c r="E1002" s="220" t="s">
        <v>1629</v>
      </c>
      <c r="F1002" s="221" t="s">
        <v>1630</v>
      </c>
      <c r="G1002" s="222" t="s">
        <v>416</v>
      </c>
      <c r="H1002" s="223">
        <v>12</v>
      </c>
      <c r="I1002" s="224"/>
      <c r="J1002" s="225">
        <f>ROUND(I1002*H1002,2)</f>
        <v>0</v>
      </c>
      <c r="K1002" s="221" t="s">
        <v>1</v>
      </c>
      <c r="L1002" s="45"/>
      <c r="M1002" s="226" t="s">
        <v>1</v>
      </c>
      <c r="N1002" s="227" t="s">
        <v>41</v>
      </c>
      <c r="O1002" s="92"/>
      <c r="P1002" s="228">
        <f>O1002*H1002</f>
        <v>0</v>
      </c>
      <c r="Q1002" s="228">
        <v>0.00020000000000000001</v>
      </c>
      <c r="R1002" s="228">
        <f>Q1002*H1002</f>
        <v>0.0024000000000000002</v>
      </c>
      <c r="S1002" s="228">
        <v>0</v>
      </c>
      <c r="T1002" s="229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30" t="s">
        <v>346</v>
      </c>
      <c r="AT1002" s="230" t="s">
        <v>153</v>
      </c>
      <c r="AU1002" s="230" t="s">
        <v>86</v>
      </c>
      <c r="AY1002" s="18" t="s">
        <v>150</v>
      </c>
      <c r="BE1002" s="231">
        <f>IF(N1002="základní",J1002,0)</f>
        <v>0</v>
      </c>
      <c r="BF1002" s="231">
        <f>IF(N1002="snížená",J1002,0)</f>
        <v>0</v>
      </c>
      <c r="BG1002" s="231">
        <f>IF(N1002="zákl. přenesená",J1002,0)</f>
        <v>0</v>
      </c>
      <c r="BH1002" s="231">
        <f>IF(N1002="sníž. přenesená",J1002,0)</f>
        <v>0</v>
      </c>
      <c r="BI1002" s="231">
        <f>IF(N1002="nulová",J1002,0)</f>
        <v>0</v>
      </c>
      <c r="BJ1002" s="18" t="s">
        <v>84</v>
      </c>
      <c r="BK1002" s="231">
        <f>ROUND(I1002*H1002,2)</f>
        <v>0</v>
      </c>
      <c r="BL1002" s="18" t="s">
        <v>346</v>
      </c>
      <c r="BM1002" s="230" t="s">
        <v>1631</v>
      </c>
    </row>
    <row r="1003" s="2" customFormat="1" ht="16.5" customHeight="1">
      <c r="A1003" s="39"/>
      <c r="B1003" s="40"/>
      <c r="C1003" s="219" t="s">
        <v>1632</v>
      </c>
      <c r="D1003" s="219" t="s">
        <v>153</v>
      </c>
      <c r="E1003" s="220" t="s">
        <v>1633</v>
      </c>
      <c r="F1003" s="221" t="s">
        <v>1634</v>
      </c>
      <c r="G1003" s="222" t="s">
        <v>349</v>
      </c>
      <c r="H1003" s="223">
        <v>35</v>
      </c>
      <c r="I1003" s="224"/>
      <c r="J1003" s="225">
        <f>ROUND(I1003*H1003,2)</f>
        <v>0</v>
      </c>
      <c r="K1003" s="221" t="s">
        <v>1</v>
      </c>
      <c r="L1003" s="45"/>
      <c r="M1003" s="226" t="s">
        <v>1</v>
      </c>
      <c r="N1003" s="227" t="s">
        <v>41</v>
      </c>
      <c r="O1003" s="92"/>
      <c r="P1003" s="228">
        <f>O1003*H1003</f>
        <v>0</v>
      </c>
      <c r="Q1003" s="228">
        <v>0.00032000000000000003</v>
      </c>
      <c r="R1003" s="228">
        <f>Q1003*H1003</f>
        <v>0.011200000000000002</v>
      </c>
      <c r="S1003" s="228">
        <v>0</v>
      </c>
      <c r="T1003" s="229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0" t="s">
        <v>346</v>
      </c>
      <c r="AT1003" s="230" t="s">
        <v>153</v>
      </c>
      <c r="AU1003" s="230" t="s">
        <v>86</v>
      </c>
      <c r="AY1003" s="18" t="s">
        <v>150</v>
      </c>
      <c r="BE1003" s="231">
        <f>IF(N1003="základní",J1003,0)</f>
        <v>0</v>
      </c>
      <c r="BF1003" s="231">
        <f>IF(N1003="snížená",J1003,0)</f>
        <v>0</v>
      </c>
      <c r="BG1003" s="231">
        <f>IF(N1003="zákl. přenesená",J1003,0)</f>
        <v>0</v>
      </c>
      <c r="BH1003" s="231">
        <f>IF(N1003="sníž. přenesená",J1003,0)</f>
        <v>0</v>
      </c>
      <c r="BI1003" s="231">
        <f>IF(N1003="nulová",J1003,0)</f>
        <v>0</v>
      </c>
      <c r="BJ1003" s="18" t="s">
        <v>84</v>
      </c>
      <c r="BK1003" s="231">
        <f>ROUND(I1003*H1003,2)</f>
        <v>0</v>
      </c>
      <c r="BL1003" s="18" t="s">
        <v>346</v>
      </c>
      <c r="BM1003" s="230" t="s">
        <v>1635</v>
      </c>
    </row>
    <row r="1004" s="2" customFormat="1" ht="24.15" customHeight="1">
      <c r="A1004" s="39"/>
      <c r="B1004" s="40"/>
      <c r="C1004" s="219" t="s">
        <v>1636</v>
      </c>
      <c r="D1004" s="219" t="s">
        <v>153</v>
      </c>
      <c r="E1004" s="220" t="s">
        <v>1637</v>
      </c>
      <c r="F1004" s="221" t="s">
        <v>1638</v>
      </c>
      <c r="G1004" s="222" t="s">
        <v>982</v>
      </c>
      <c r="H1004" s="292"/>
      <c r="I1004" s="224"/>
      <c r="J1004" s="225">
        <f>ROUND(I1004*H1004,2)</f>
        <v>0</v>
      </c>
      <c r="K1004" s="221" t="s">
        <v>1</v>
      </c>
      <c r="L1004" s="45"/>
      <c r="M1004" s="226" t="s">
        <v>1</v>
      </c>
      <c r="N1004" s="227" t="s">
        <v>41</v>
      </c>
      <c r="O1004" s="92"/>
      <c r="P1004" s="228">
        <f>O1004*H1004</f>
        <v>0</v>
      </c>
      <c r="Q1004" s="228">
        <v>0</v>
      </c>
      <c r="R1004" s="228">
        <f>Q1004*H1004</f>
        <v>0</v>
      </c>
      <c r="S1004" s="228">
        <v>0</v>
      </c>
      <c r="T1004" s="229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30" t="s">
        <v>346</v>
      </c>
      <c r="AT1004" s="230" t="s">
        <v>153</v>
      </c>
      <c r="AU1004" s="230" t="s">
        <v>86</v>
      </c>
      <c r="AY1004" s="18" t="s">
        <v>150</v>
      </c>
      <c r="BE1004" s="231">
        <f>IF(N1004="základní",J1004,0)</f>
        <v>0</v>
      </c>
      <c r="BF1004" s="231">
        <f>IF(N1004="snížená",J1004,0)</f>
        <v>0</v>
      </c>
      <c r="BG1004" s="231">
        <f>IF(N1004="zákl. přenesená",J1004,0)</f>
        <v>0</v>
      </c>
      <c r="BH1004" s="231">
        <f>IF(N1004="sníž. přenesená",J1004,0)</f>
        <v>0</v>
      </c>
      <c r="BI1004" s="231">
        <f>IF(N1004="nulová",J1004,0)</f>
        <v>0</v>
      </c>
      <c r="BJ1004" s="18" t="s">
        <v>84</v>
      </c>
      <c r="BK1004" s="231">
        <f>ROUND(I1004*H1004,2)</f>
        <v>0</v>
      </c>
      <c r="BL1004" s="18" t="s">
        <v>346</v>
      </c>
      <c r="BM1004" s="230" t="s">
        <v>1639</v>
      </c>
    </row>
    <row r="1005" s="12" customFormat="1" ht="22.8" customHeight="1">
      <c r="A1005" s="12"/>
      <c r="B1005" s="203"/>
      <c r="C1005" s="204"/>
      <c r="D1005" s="205" t="s">
        <v>75</v>
      </c>
      <c r="E1005" s="217" t="s">
        <v>1640</v>
      </c>
      <c r="F1005" s="217" t="s">
        <v>1641</v>
      </c>
      <c r="G1005" s="204"/>
      <c r="H1005" s="204"/>
      <c r="I1005" s="207"/>
      <c r="J1005" s="218">
        <f>BK1005</f>
        <v>0</v>
      </c>
      <c r="K1005" s="204"/>
      <c r="L1005" s="209"/>
      <c r="M1005" s="210"/>
      <c r="N1005" s="211"/>
      <c r="O1005" s="211"/>
      <c r="P1005" s="212">
        <f>SUM(P1006:P1022)</f>
        <v>0</v>
      </c>
      <c r="Q1005" s="211"/>
      <c r="R1005" s="212">
        <f>SUM(R1006:R1022)</f>
        <v>0.27286215999999996</v>
      </c>
      <c r="S1005" s="211"/>
      <c r="T1005" s="213">
        <f>SUM(T1006:T1022)</f>
        <v>0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14" t="s">
        <v>86</v>
      </c>
      <c r="AT1005" s="215" t="s">
        <v>75</v>
      </c>
      <c r="AU1005" s="215" t="s">
        <v>84</v>
      </c>
      <c r="AY1005" s="214" t="s">
        <v>150</v>
      </c>
      <c r="BK1005" s="216">
        <f>SUM(BK1006:BK1022)</f>
        <v>0</v>
      </c>
    </row>
    <row r="1006" s="2" customFormat="1" ht="21.75" customHeight="1">
      <c r="A1006" s="39"/>
      <c r="B1006" s="40"/>
      <c r="C1006" s="219" t="s">
        <v>1642</v>
      </c>
      <c r="D1006" s="219" t="s">
        <v>153</v>
      </c>
      <c r="E1006" s="220" t="s">
        <v>1643</v>
      </c>
      <c r="F1006" s="221" t="s">
        <v>1644</v>
      </c>
      <c r="G1006" s="222" t="s">
        <v>243</v>
      </c>
      <c r="H1006" s="223">
        <v>55.710000000000001</v>
      </c>
      <c r="I1006" s="224"/>
      <c r="J1006" s="225">
        <f>ROUND(I1006*H1006,2)</f>
        <v>0</v>
      </c>
      <c r="K1006" s="221" t="s">
        <v>1</v>
      </c>
      <c r="L1006" s="45"/>
      <c r="M1006" s="226" t="s">
        <v>1</v>
      </c>
      <c r="N1006" s="227" t="s">
        <v>41</v>
      </c>
      <c r="O1006" s="92"/>
      <c r="P1006" s="228">
        <f>O1006*H1006</f>
        <v>0</v>
      </c>
      <c r="Q1006" s="228">
        <v>0</v>
      </c>
      <c r="R1006" s="228">
        <f>Q1006*H1006</f>
        <v>0</v>
      </c>
      <c r="S1006" s="228">
        <v>0</v>
      </c>
      <c r="T1006" s="229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0" t="s">
        <v>346</v>
      </c>
      <c r="AT1006" s="230" t="s">
        <v>153</v>
      </c>
      <c r="AU1006" s="230" t="s">
        <v>86</v>
      </c>
      <c r="AY1006" s="18" t="s">
        <v>150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8" t="s">
        <v>84</v>
      </c>
      <c r="BK1006" s="231">
        <f>ROUND(I1006*H1006,2)</f>
        <v>0</v>
      </c>
      <c r="BL1006" s="18" t="s">
        <v>346</v>
      </c>
      <c r="BM1006" s="230" t="s">
        <v>1645</v>
      </c>
    </row>
    <row r="1007" s="13" customFormat="1">
      <c r="A1007" s="13"/>
      <c r="B1007" s="232"/>
      <c r="C1007" s="233"/>
      <c r="D1007" s="234" t="s">
        <v>159</v>
      </c>
      <c r="E1007" s="235" t="s">
        <v>1</v>
      </c>
      <c r="F1007" s="236" t="s">
        <v>1646</v>
      </c>
      <c r="G1007" s="233"/>
      <c r="H1007" s="237">
        <v>55.710000000000001</v>
      </c>
      <c r="I1007" s="238"/>
      <c r="J1007" s="233"/>
      <c r="K1007" s="233"/>
      <c r="L1007" s="239"/>
      <c r="M1007" s="240"/>
      <c r="N1007" s="241"/>
      <c r="O1007" s="241"/>
      <c r="P1007" s="241"/>
      <c r="Q1007" s="241"/>
      <c r="R1007" s="241"/>
      <c r="S1007" s="241"/>
      <c r="T1007" s="24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3" t="s">
        <v>159</v>
      </c>
      <c r="AU1007" s="243" t="s">
        <v>86</v>
      </c>
      <c r="AV1007" s="13" t="s">
        <v>86</v>
      </c>
      <c r="AW1007" s="13" t="s">
        <v>32</v>
      </c>
      <c r="AX1007" s="13" t="s">
        <v>84</v>
      </c>
      <c r="AY1007" s="243" t="s">
        <v>150</v>
      </c>
    </row>
    <row r="1008" s="2" customFormat="1" ht="16.5" customHeight="1">
      <c r="A1008" s="39"/>
      <c r="B1008" s="40"/>
      <c r="C1008" s="219" t="s">
        <v>1647</v>
      </c>
      <c r="D1008" s="219" t="s">
        <v>153</v>
      </c>
      <c r="E1008" s="220" t="s">
        <v>1648</v>
      </c>
      <c r="F1008" s="221" t="s">
        <v>1649</v>
      </c>
      <c r="G1008" s="222" t="s">
        <v>243</v>
      </c>
      <c r="H1008" s="223">
        <v>145.19999999999999</v>
      </c>
      <c r="I1008" s="224"/>
      <c r="J1008" s="225">
        <f>ROUND(I1008*H1008,2)</f>
        <v>0</v>
      </c>
      <c r="K1008" s="221" t="s">
        <v>1</v>
      </c>
      <c r="L1008" s="45"/>
      <c r="M1008" s="226" t="s">
        <v>1</v>
      </c>
      <c r="N1008" s="227" t="s">
        <v>41</v>
      </c>
      <c r="O1008" s="92"/>
      <c r="P1008" s="228">
        <f>O1008*H1008</f>
        <v>0</v>
      </c>
      <c r="Q1008" s="228">
        <v>0</v>
      </c>
      <c r="R1008" s="228">
        <f>Q1008*H1008</f>
        <v>0</v>
      </c>
      <c r="S1008" s="228">
        <v>0</v>
      </c>
      <c r="T1008" s="229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0" t="s">
        <v>346</v>
      </c>
      <c r="AT1008" s="230" t="s">
        <v>153</v>
      </c>
      <c r="AU1008" s="230" t="s">
        <v>86</v>
      </c>
      <c r="AY1008" s="18" t="s">
        <v>150</v>
      </c>
      <c r="BE1008" s="231">
        <f>IF(N1008="základní",J1008,0)</f>
        <v>0</v>
      </c>
      <c r="BF1008" s="231">
        <f>IF(N1008="snížená",J1008,0)</f>
        <v>0</v>
      </c>
      <c r="BG1008" s="231">
        <f>IF(N1008="zákl. přenesená",J1008,0)</f>
        <v>0</v>
      </c>
      <c r="BH1008" s="231">
        <f>IF(N1008="sníž. přenesená",J1008,0)</f>
        <v>0</v>
      </c>
      <c r="BI1008" s="231">
        <f>IF(N1008="nulová",J1008,0)</f>
        <v>0</v>
      </c>
      <c r="BJ1008" s="18" t="s">
        <v>84</v>
      </c>
      <c r="BK1008" s="231">
        <f>ROUND(I1008*H1008,2)</f>
        <v>0</v>
      </c>
      <c r="BL1008" s="18" t="s">
        <v>346</v>
      </c>
      <c r="BM1008" s="230" t="s">
        <v>1650</v>
      </c>
    </row>
    <row r="1009" s="13" customFormat="1">
      <c r="A1009" s="13"/>
      <c r="B1009" s="232"/>
      <c r="C1009" s="233"/>
      <c r="D1009" s="234" t="s">
        <v>159</v>
      </c>
      <c r="E1009" s="235" t="s">
        <v>1</v>
      </c>
      <c r="F1009" s="236" t="s">
        <v>1651</v>
      </c>
      <c r="G1009" s="233"/>
      <c r="H1009" s="237">
        <v>145.19999999999999</v>
      </c>
      <c r="I1009" s="238"/>
      <c r="J1009" s="233"/>
      <c r="K1009" s="233"/>
      <c r="L1009" s="239"/>
      <c r="M1009" s="240"/>
      <c r="N1009" s="241"/>
      <c r="O1009" s="241"/>
      <c r="P1009" s="241"/>
      <c r="Q1009" s="241"/>
      <c r="R1009" s="241"/>
      <c r="S1009" s="241"/>
      <c r="T1009" s="24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3" t="s">
        <v>159</v>
      </c>
      <c r="AU1009" s="243" t="s">
        <v>86</v>
      </c>
      <c r="AV1009" s="13" t="s">
        <v>86</v>
      </c>
      <c r="AW1009" s="13" t="s">
        <v>32</v>
      </c>
      <c r="AX1009" s="13" t="s">
        <v>84</v>
      </c>
      <c r="AY1009" s="243" t="s">
        <v>150</v>
      </c>
    </row>
    <row r="1010" s="2" customFormat="1" ht="21.75" customHeight="1">
      <c r="A1010" s="39"/>
      <c r="B1010" s="40"/>
      <c r="C1010" s="219" t="s">
        <v>1652</v>
      </c>
      <c r="D1010" s="219" t="s">
        <v>153</v>
      </c>
      <c r="E1010" s="220" t="s">
        <v>1653</v>
      </c>
      <c r="F1010" s="221" t="s">
        <v>1654</v>
      </c>
      <c r="G1010" s="222" t="s">
        <v>243</v>
      </c>
      <c r="H1010" s="223">
        <v>55.710000000000001</v>
      </c>
      <c r="I1010" s="224"/>
      <c r="J1010" s="225">
        <f>ROUND(I1010*H1010,2)</f>
        <v>0</v>
      </c>
      <c r="K1010" s="221" t="s">
        <v>1</v>
      </c>
      <c r="L1010" s="45"/>
      <c r="M1010" s="226" t="s">
        <v>1</v>
      </c>
      <c r="N1010" s="227" t="s">
        <v>41</v>
      </c>
      <c r="O1010" s="92"/>
      <c r="P1010" s="228">
        <f>O1010*H1010</f>
        <v>0</v>
      </c>
      <c r="Q1010" s="228">
        <v>0.00069999999999999999</v>
      </c>
      <c r="R1010" s="228">
        <f>Q1010*H1010</f>
        <v>0.038996999999999997</v>
      </c>
      <c r="S1010" s="228">
        <v>0</v>
      </c>
      <c r="T1010" s="229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346</v>
      </c>
      <c r="AT1010" s="230" t="s">
        <v>153</v>
      </c>
      <c r="AU1010" s="230" t="s">
        <v>86</v>
      </c>
      <c r="AY1010" s="18" t="s">
        <v>150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84</v>
      </c>
      <c r="BK1010" s="231">
        <f>ROUND(I1010*H1010,2)</f>
        <v>0</v>
      </c>
      <c r="BL1010" s="18" t="s">
        <v>346</v>
      </c>
      <c r="BM1010" s="230" t="s">
        <v>1655</v>
      </c>
    </row>
    <row r="1011" s="13" customFormat="1">
      <c r="A1011" s="13"/>
      <c r="B1011" s="232"/>
      <c r="C1011" s="233"/>
      <c r="D1011" s="234" t="s">
        <v>159</v>
      </c>
      <c r="E1011" s="235" t="s">
        <v>1</v>
      </c>
      <c r="F1011" s="236" t="s">
        <v>1646</v>
      </c>
      <c r="G1011" s="233"/>
      <c r="H1011" s="237">
        <v>55.710000000000001</v>
      </c>
      <c r="I1011" s="238"/>
      <c r="J1011" s="233"/>
      <c r="K1011" s="233"/>
      <c r="L1011" s="239"/>
      <c r="M1011" s="240"/>
      <c r="N1011" s="241"/>
      <c r="O1011" s="241"/>
      <c r="P1011" s="241"/>
      <c r="Q1011" s="241"/>
      <c r="R1011" s="241"/>
      <c r="S1011" s="241"/>
      <c r="T1011" s="242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3" t="s">
        <v>159</v>
      </c>
      <c r="AU1011" s="243" t="s">
        <v>86</v>
      </c>
      <c r="AV1011" s="13" t="s">
        <v>86</v>
      </c>
      <c r="AW1011" s="13" t="s">
        <v>32</v>
      </c>
      <c r="AX1011" s="13" t="s">
        <v>84</v>
      </c>
      <c r="AY1011" s="243" t="s">
        <v>150</v>
      </c>
    </row>
    <row r="1012" s="2" customFormat="1" ht="44.25" customHeight="1">
      <c r="A1012" s="39"/>
      <c r="B1012" s="40"/>
      <c r="C1012" s="271" t="s">
        <v>1656</v>
      </c>
      <c r="D1012" s="271" t="s">
        <v>335</v>
      </c>
      <c r="E1012" s="272" t="s">
        <v>1657</v>
      </c>
      <c r="F1012" s="273" t="s">
        <v>1658</v>
      </c>
      <c r="G1012" s="274" t="s">
        <v>243</v>
      </c>
      <c r="H1012" s="275">
        <v>61.280999999999999</v>
      </c>
      <c r="I1012" s="276"/>
      <c r="J1012" s="277">
        <f>ROUND(I1012*H1012,2)</f>
        <v>0</v>
      </c>
      <c r="K1012" s="273" t="s">
        <v>1</v>
      </c>
      <c r="L1012" s="278"/>
      <c r="M1012" s="279" t="s">
        <v>1</v>
      </c>
      <c r="N1012" s="280" t="s">
        <v>41</v>
      </c>
      <c r="O1012" s="92"/>
      <c r="P1012" s="228">
        <f>O1012*H1012</f>
        <v>0</v>
      </c>
      <c r="Q1012" s="228">
        <v>0.00346</v>
      </c>
      <c r="R1012" s="228">
        <f>Q1012*H1012</f>
        <v>0.21203226</v>
      </c>
      <c r="S1012" s="228">
        <v>0</v>
      </c>
      <c r="T1012" s="229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0" t="s">
        <v>489</v>
      </c>
      <c r="AT1012" s="230" t="s">
        <v>335</v>
      </c>
      <c r="AU1012" s="230" t="s">
        <v>86</v>
      </c>
      <c r="AY1012" s="18" t="s">
        <v>150</v>
      </c>
      <c r="BE1012" s="231">
        <f>IF(N1012="základní",J1012,0)</f>
        <v>0</v>
      </c>
      <c r="BF1012" s="231">
        <f>IF(N1012="snížená",J1012,0)</f>
        <v>0</v>
      </c>
      <c r="BG1012" s="231">
        <f>IF(N1012="zákl. přenesená",J1012,0)</f>
        <v>0</v>
      </c>
      <c r="BH1012" s="231">
        <f>IF(N1012="sníž. přenesená",J1012,0)</f>
        <v>0</v>
      </c>
      <c r="BI1012" s="231">
        <f>IF(N1012="nulová",J1012,0)</f>
        <v>0</v>
      </c>
      <c r="BJ1012" s="18" t="s">
        <v>84</v>
      </c>
      <c r="BK1012" s="231">
        <f>ROUND(I1012*H1012,2)</f>
        <v>0</v>
      </c>
      <c r="BL1012" s="18" t="s">
        <v>346</v>
      </c>
      <c r="BM1012" s="230" t="s">
        <v>1659</v>
      </c>
    </row>
    <row r="1013" s="13" customFormat="1">
      <c r="A1013" s="13"/>
      <c r="B1013" s="232"/>
      <c r="C1013" s="233"/>
      <c r="D1013" s="234" t="s">
        <v>159</v>
      </c>
      <c r="E1013" s="235" t="s">
        <v>1</v>
      </c>
      <c r="F1013" s="236" t="s">
        <v>1660</v>
      </c>
      <c r="G1013" s="233"/>
      <c r="H1013" s="237">
        <v>61.280999999999999</v>
      </c>
      <c r="I1013" s="238"/>
      <c r="J1013" s="233"/>
      <c r="K1013" s="233"/>
      <c r="L1013" s="239"/>
      <c r="M1013" s="240"/>
      <c r="N1013" s="241"/>
      <c r="O1013" s="241"/>
      <c r="P1013" s="241"/>
      <c r="Q1013" s="241"/>
      <c r="R1013" s="241"/>
      <c r="S1013" s="241"/>
      <c r="T1013" s="242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3" t="s">
        <v>159</v>
      </c>
      <c r="AU1013" s="243" t="s">
        <v>86</v>
      </c>
      <c r="AV1013" s="13" t="s">
        <v>86</v>
      </c>
      <c r="AW1013" s="13" t="s">
        <v>32</v>
      </c>
      <c r="AX1013" s="13" t="s">
        <v>84</v>
      </c>
      <c r="AY1013" s="243" t="s">
        <v>150</v>
      </c>
    </row>
    <row r="1014" s="2" customFormat="1" ht="16.5" customHeight="1">
      <c r="A1014" s="39"/>
      <c r="B1014" s="40"/>
      <c r="C1014" s="219" t="s">
        <v>1661</v>
      </c>
      <c r="D1014" s="219" t="s">
        <v>153</v>
      </c>
      <c r="E1014" s="220" t="s">
        <v>1662</v>
      </c>
      <c r="F1014" s="221" t="s">
        <v>1663</v>
      </c>
      <c r="G1014" s="222" t="s">
        <v>349</v>
      </c>
      <c r="H1014" s="223">
        <v>59.490000000000002</v>
      </c>
      <c r="I1014" s="224"/>
      <c r="J1014" s="225">
        <f>ROUND(I1014*H1014,2)</f>
        <v>0</v>
      </c>
      <c r="K1014" s="221" t="s">
        <v>1</v>
      </c>
      <c r="L1014" s="45"/>
      <c r="M1014" s="226" t="s">
        <v>1</v>
      </c>
      <c r="N1014" s="227" t="s">
        <v>41</v>
      </c>
      <c r="O1014" s="92"/>
      <c r="P1014" s="228">
        <f>O1014*H1014</f>
        <v>0</v>
      </c>
      <c r="Q1014" s="228">
        <v>1.0000000000000001E-05</v>
      </c>
      <c r="R1014" s="228">
        <f>Q1014*H1014</f>
        <v>0.00059490000000000009</v>
      </c>
      <c r="S1014" s="228">
        <v>0</v>
      </c>
      <c r="T1014" s="229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30" t="s">
        <v>346</v>
      </c>
      <c r="AT1014" s="230" t="s">
        <v>153</v>
      </c>
      <c r="AU1014" s="230" t="s">
        <v>86</v>
      </c>
      <c r="AY1014" s="18" t="s">
        <v>150</v>
      </c>
      <c r="BE1014" s="231">
        <f>IF(N1014="základní",J1014,0)</f>
        <v>0</v>
      </c>
      <c r="BF1014" s="231">
        <f>IF(N1014="snížená",J1014,0)</f>
        <v>0</v>
      </c>
      <c r="BG1014" s="231">
        <f>IF(N1014="zákl. přenesená",J1014,0)</f>
        <v>0</v>
      </c>
      <c r="BH1014" s="231">
        <f>IF(N1014="sníž. přenesená",J1014,0)</f>
        <v>0</v>
      </c>
      <c r="BI1014" s="231">
        <f>IF(N1014="nulová",J1014,0)</f>
        <v>0</v>
      </c>
      <c r="BJ1014" s="18" t="s">
        <v>84</v>
      </c>
      <c r="BK1014" s="231">
        <f>ROUND(I1014*H1014,2)</f>
        <v>0</v>
      </c>
      <c r="BL1014" s="18" t="s">
        <v>346</v>
      </c>
      <c r="BM1014" s="230" t="s">
        <v>1664</v>
      </c>
    </row>
    <row r="1015" s="13" customFormat="1">
      <c r="A1015" s="13"/>
      <c r="B1015" s="232"/>
      <c r="C1015" s="233"/>
      <c r="D1015" s="234" t="s">
        <v>159</v>
      </c>
      <c r="E1015" s="235" t="s">
        <v>1</v>
      </c>
      <c r="F1015" s="236" t="s">
        <v>1665</v>
      </c>
      <c r="G1015" s="233"/>
      <c r="H1015" s="237">
        <v>8.5999999999999996</v>
      </c>
      <c r="I1015" s="238"/>
      <c r="J1015" s="233"/>
      <c r="K1015" s="233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159</v>
      </c>
      <c r="AU1015" s="243" t="s">
        <v>86</v>
      </c>
      <c r="AV1015" s="13" t="s">
        <v>86</v>
      </c>
      <c r="AW1015" s="13" t="s">
        <v>32</v>
      </c>
      <c r="AX1015" s="13" t="s">
        <v>76</v>
      </c>
      <c r="AY1015" s="243" t="s">
        <v>150</v>
      </c>
    </row>
    <row r="1016" s="13" customFormat="1">
      <c r="A1016" s="13"/>
      <c r="B1016" s="232"/>
      <c r="C1016" s="233"/>
      <c r="D1016" s="234" t="s">
        <v>159</v>
      </c>
      <c r="E1016" s="235" t="s">
        <v>1</v>
      </c>
      <c r="F1016" s="236" t="s">
        <v>1666</v>
      </c>
      <c r="G1016" s="233"/>
      <c r="H1016" s="237">
        <v>7.46</v>
      </c>
      <c r="I1016" s="238"/>
      <c r="J1016" s="233"/>
      <c r="K1016" s="233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3" t="s">
        <v>159</v>
      </c>
      <c r="AU1016" s="243" t="s">
        <v>86</v>
      </c>
      <c r="AV1016" s="13" t="s">
        <v>86</v>
      </c>
      <c r="AW1016" s="13" t="s">
        <v>32</v>
      </c>
      <c r="AX1016" s="13" t="s">
        <v>76</v>
      </c>
      <c r="AY1016" s="243" t="s">
        <v>150</v>
      </c>
    </row>
    <row r="1017" s="13" customFormat="1">
      <c r="A1017" s="13"/>
      <c r="B1017" s="232"/>
      <c r="C1017" s="233"/>
      <c r="D1017" s="234" t="s">
        <v>159</v>
      </c>
      <c r="E1017" s="235" t="s">
        <v>1</v>
      </c>
      <c r="F1017" s="236" t="s">
        <v>1667</v>
      </c>
      <c r="G1017" s="233"/>
      <c r="H1017" s="237">
        <v>20.699999999999999</v>
      </c>
      <c r="I1017" s="238"/>
      <c r="J1017" s="233"/>
      <c r="K1017" s="233"/>
      <c r="L1017" s="239"/>
      <c r="M1017" s="240"/>
      <c r="N1017" s="241"/>
      <c r="O1017" s="241"/>
      <c r="P1017" s="241"/>
      <c r="Q1017" s="241"/>
      <c r="R1017" s="241"/>
      <c r="S1017" s="241"/>
      <c r="T1017" s="242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3" t="s">
        <v>159</v>
      </c>
      <c r="AU1017" s="243" t="s">
        <v>86</v>
      </c>
      <c r="AV1017" s="13" t="s">
        <v>86</v>
      </c>
      <c r="AW1017" s="13" t="s">
        <v>32</v>
      </c>
      <c r="AX1017" s="13" t="s">
        <v>76</v>
      </c>
      <c r="AY1017" s="243" t="s">
        <v>150</v>
      </c>
    </row>
    <row r="1018" s="13" customFormat="1">
      <c r="A1018" s="13"/>
      <c r="B1018" s="232"/>
      <c r="C1018" s="233"/>
      <c r="D1018" s="234" t="s">
        <v>159</v>
      </c>
      <c r="E1018" s="235" t="s">
        <v>1</v>
      </c>
      <c r="F1018" s="236" t="s">
        <v>1668</v>
      </c>
      <c r="G1018" s="233"/>
      <c r="H1018" s="237">
        <v>22.73</v>
      </c>
      <c r="I1018" s="238"/>
      <c r="J1018" s="233"/>
      <c r="K1018" s="233"/>
      <c r="L1018" s="239"/>
      <c r="M1018" s="240"/>
      <c r="N1018" s="241"/>
      <c r="O1018" s="241"/>
      <c r="P1018" s="241"/>
      <c r="Q1018" s="241"/>
      <c r="R1018" s="241"/>
      <c r="S1018" s="241"/>
      <c r="T1018" s="24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3" t="s">
        <v>159</v>
      </c>
      <c r="AU1018" s="243" t="s">
        <v>86</v>
      </c>
      <c r="AV1018" s="13" t="s">
        <v>86</v>
      </c>
      <c r="AW1018" s="13" t="s">
        <v>32</v>
      </c>
      <c r="AX1018" s="13" t="s">
        <v>76</v>
      </c>
      <c r="AY1018" s="243" t="s">
        <v>150</v>
      </c>
    </row>
    <row r="1019" s="14" customFormat="1">
      <c r="A1019" s="14"/>
      <c r="B1019" s="250"/>
      <c r="C1019" s="251"/>
      <c r="D1019" s="234" t="s">
        <v>159</v>
      </c>
      <c r="E1019" s="252" t="s">
        <v>1</v>
      </c>
      <c r="F1019" s="253" t="s">
        <v>254</v>
      </c>
      <c r="G1019" s="251"/>
      <c r="H1019" s="254">
        <v>59.489999999999995</v>
      </c>
      <c r="I1019" s="255"/>
      <c r="J1019" s="251"/>
      <c r="K1019" s="251"/>
      <c r="L1019" s="256"/>
      <c r="M1019" s="257"/>
      <c r="N1019" s="258"/>
      <c r="O1019" s="258"/>
      <c r="P1019" s="258"/>
      <c r="Q1019" s="258"/>
      <c r="R1019" s="258"/>
      <c r="S1019" s="258"/>
      <c r="T1019" s="25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60" t="s">
        <v>159</v>
      </c>
      <c r="AU1019" s="260" t="s">
        <v>86</v>
      </c>
      <c r="AV1019" s="14" t="s">
        <v>157</v>
      </c>
      <c r="AW1019" s="14" t="s">
        <v>32</v>
      </c>
      <c r="AX1019" s="14" t="s">
        <v>84</v>
      </c>
      <c r="AY1019" s="260" t="s">
        <v>150</v>
      </c>
    </row>
    <row r="1020" s="2" customFormat="1" ht="16.5" customHeight="1">
      <c r="A1020" s="39"/>
      <c r="B1020" s="40"/>
      <c r="C1020" s="271" t="s">
        <v>1669</v>
      </c>
      <c r="D1020" s="271" t="s">
        <v>335</v>
      </c>
      <c r="E1020" s="272" t="s">
        <v>1670</v>
      </c>
      <c r="F1020" s="273" t="s">
        <v>1671</v>
      </c>
      <c r="G1020" s="274" t="s">
        <v>349</v>
      </c>
      <c r="H1020" s="275">
        <v>60.68</v>
      </c>
      <c r="I1020" s="276"/>
      <c r="J1020" s="277">
        <f>ROUND(I1020*H1020,2)</f>
        <v>0</v>
      </c>
      <c r="K1020" s="273" t="s">
        <v>1</v>
      </c>
      <c r="L1020" s="278"/>
      <c r="M1020" s="279" t="s">
        <v>1</v>
      </c>
      <c r="N1020" s="280" t="s">
        <v>41</v>
      </c>
      <c r="O1020" s="92"/>
      <c r="P1020" s="228">
        <f>O1020*H1020</f>
        <v>0</v>
      </c>
      <c r="Q1020" s="228">
        <v>0.00035</v>
      </c>
      <c r="R1020" s="228">
        <f>Q1020*H1020</f>
        <v>0.021238</v>
      </c>
      <c r="S1020" s="228">
        <v>0</v>
      </c>
      <c r="T1020" s="229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0" t="s">
        <v>489</v>
      </c>
      <c r="AT1020" s="230" t="s">
        <v>335</v>
      </c>
      <c r="AU1020" s="230" t="s">
        <v>86</v>
      </c>
      <c r="AY1020" s="18" t="s">
        <v>150</v>
      </c>
      <c r="BE1020" s="231">
        <f>IF(N1020="základní",J1020,0)</f>
        <v>0</v>
      </c>
      <c r="BF1020" s="231">
        <f>IF(N1020="snížená",J1020,0)</f>
        <v>0</v>
      </c>
      <c r="BG1020" s="231">
        <f>IF(N1020="zákl. přenesená",J1020,0)</f>
        <v>0</v>
      </c>
      <c r="BH1020" s="231">
        <f>IF(N1020="sníž. přenesená",J1020,0)</f>
        <v>0</v>
      </c>
      <c r="BI1020" s="231">
        <f>IF(N1020="nulová",J1020,0)</f>
        <v>0</v>
      </c>
      <c r="BJ1020" s="18" t="s">
        <v>84</v>
      </c>
      <c r="BK1020" s="231">
        <f>ROUND(I1020*H1020,2)</f>
        <v>0</v>
      </c>
      <c r="BL1020" s="18" t="s">
        <v>346</v>
      </c>
      <c r="BM1020" s="230" t="s">
        <v>1672</v>
      </c>
    </row>
    <row r="1021" s="13" customFormat="1">
      <c r="A1021" s="13"/>
      <c r="B1021" s="232"/>
      <c r="C1021" s="233"/>
      <c r="D1021" s="234" t="s">
        <v>159</v>
      </c>
      <c r="E1021" s="235" t="s">
        <v>1</v>
      </c>
      <c r="F1021" s="236" t="s">
        <v>1673</v>
      </c>
      <c r="G1021" s="233"/>
      <c r="H1021" s="237">
        <v>60.68</v>
      </c>
      <c r="I1021" s="238"/>
      <c r="J1021" s="233"/>
      <c r="K1021" s="233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159</v>
      </c>
      <c r="AU1021" s="243" t="s">
        <v>86</v>
      </c>
      <c r="AV1021" s="13" t="s">
        <v>86</v>
      </c>
      <c r="AW1021" s="13" t="s">
        <v>32</v>
      </c>
      <c r="AX1021" s="13" t="s">
        <v>84</v>
      </c>
      <c r="AY1021" s="243" t="s">
        <v>150</v>
      </c>
    </row>
    <row r="1022" s="2" customFormat="1" ht="24.15" customHeight="1">
      <c r="A1022" s="39"/>
      <c r="B1022" s="40"/>
      <c r="C1022" s="219" t="s">
        <v>1674</v>
      </c>
      <c r="D1022" s="219" t="s">
        <v>153</v>
      </c>
      <c r="E1022" s="220" t="s">
        <v>1675</v>
      </c>
      <c r="F1022" s="221" t="s">
        <v>1676</v>
      </c>
      <c r="G1022" s="222" t="s">
        <v>982</v>
      </c>
      <c r="H1022" s="292"/>
      <c r="I1022" s="224"/>
      <c r="J1022" s="225">
        <f>ROUND(I1022*H1022,2)</f>
        <v>0</v>
      </c>
      <c r="K1022" s="221" t="s">
        <v>1</v>
      </c>
      <c r="L1022" s="45"/>
      <c r="M1022" s="226" t="s">
        <v>1</v>
      </c>
      <c r="N1022" s="227" t="s">
        <v>41</v>
      </c>
      <c r="O1022" s="92"/>
      <c r="P1022" s="228">
        <f>O1022*H1022</f>
        <v>0</v>
      </c>
      <c r="Q1022" s="228">
        <v>0</v>
      </c>
      <c r="R1022" s="228">
        <f>Q1022*H1022</f>
        <v>0</v>
      </c>
      <c r="S1022" s="228">
        <v>0</v>
      </c>
      <c r="T1022" s="229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0" t="s">
        <v>346</v>
      </c>
      <c r="AT1022" s="230" t="s">
        <v>153</v>
      </c>
      <c r="AU1022" s="230" t="s">
        <v>86</v>
      </c>
      <c r="AY1022" s="18" t="s">
        <v>150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8" t="s">
        <v>84</v>
      </c>
      <c r="BK1022" s="231">
        <f>ROUND(I1022*H1022,2)</f>
        <v>0</v>
      </c>
      <c r="BL1022" s="18" t="s">
        <v>346</v>
      </c>
      <c r="BM1022" s="230" t="s">
        <v>1677</v>
      </c>
    </row>
    <row r="1023" s="12" customFormat="1" ht="22.8" customHeight="1">
      <c r="A1023" s="12"/>
      <c r="B1023" s="203"/>
      <c r="C1023" s="204"/>
      <c r="D1023" s="205" t="s">
        <v>75</v>
      </c>
      <c r="E1023" s="217" t="s">
        <v>1678</v>
      </c>
      <c r="F1023" s="217" t="s">
        <v>1679</v>
      </c>
      <c r="G1023" s="204"/>
      <c r="H1023" s="204"/>
      <c r="I1023" s="207"/>
      <c r="J1023" s="218">
        <f>BK1023</f>
        <v>0</v>
      </c>
      <c r="K1023" s="204"/>
      <c r="L1023" s="209"/>
      <c r="M1023" s="210"/>
      <c r="N1023" s="211"/>
      <c r="O1023" s="211"/>
      <c r="P1023" s="212">
        <f>SUM(P1024:P1042)</f>
        <v>0</v>
      </c>
      <c r="Q1023" s="211"/>
      <c r="R1023" s="212">
        <f>SUM(R1024:R1042)</f>
        <v>0.29245850000000001</v>
      </c>
      <c r="S1023" s="211"/>
      <c r="T1023" s="213">
        <f>SUM(T1024:T1042)</f>
        <v>0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214" t="s">
        <v>86</v>
      </c>
      <c r="AT1023" s="215" t="s">
        <v>75</v>
      </c>
      <c r="AU1023" s="215" t="s">
        <v>84</v>
      </c>
      <c r="AY1023" s="214" t="s">
        <v>150</v>
      </c>
      <c r="BK1023" s="216">
        <f>SUM(BK1024:BK1042)</f>
        <v>0</v>
      </c>
    </row>
    <row r="1024" s="2" customFormat="1" ht="21.75" customHeight="1">
      <c r="A1024" s="39"/>
      <c r="B1024" s="40"/>
      <c r="C1024" s="219" t="s">
        <v>1680</v>
      </c>
      <c r="D1024" s="219" t="s">
        <v>153</v>
      </c>
      <c r="E1024" s="220" t="s">
        <v>1681</v>
      </c>
      <c r="F1024" s="221" t="s">
        <v>1682</v>
      </c>
      <c r="G1024" s="222" t="s">
        <v>243</v>
      </c>
      <c r="H1024" s="223">
        <v>193.59999999999999</v>
      </c>
      <c r="I1024" s="224"/>
      <c r="J1024" s="225">
        <f>ROUND(I1024*H1024,2)</f>
        <v>0</v>
      </c>
      <c r="K1024" s="221" t="s">
        <v>1</v>
      </c>
      <c r="L1024" s="45"/>
      <c r="M1024" s="226" t="s">
        <v>1</v>
      </c>
      <c r="N1024" s="227" t="s">
        <v>41</v>
      </c>
      <c r="O1024" s="92"/>
      <c r="P1024" s="228">
        <f>O1024*H1024</f>
        <v>0</v>
      </c>
      <c r="Q1024" s="228">
        <v>0.00055000000000000003</v>
      </c>
      <c r="R1024" s="228">
        <f>Q1024*H1024</f>
        <v>0.10648000000000001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346</v>
      </c>
      <c r="AT1024" s="230" t="s">
        <v>153</v>
      </c>
      <c r="AU1024" s="230" t="s">
        <v>86</v>
      </c>
      <c r="AY1024" s="18" t="s">
        <v>150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84</v>
      </c>
      <c r="BK1024" s="231">
        <f>ROUND(I1024*H1024,2)</f>
        <v>0</v>
      </c>
      <c r="BL1024" s="18" t="s">
        <v>346</v>
      </c>
      <c r="BM1024" s="230" t="s">
        <v>1683</v>
      </c>
    </row>
    <row r="1025" s="13" customFormat="1">
      <c r="A1025" s="13"/>
      <c r="B1025" s="232"/>
      <c r="C1025" s="233"/>
      <c r="D1025" s="234" t="s">
        <v>159</v>
      </c>
      <c r="E1025" s="235" t="s">
        <v>1</v>
      </c>
      <c r="F1025" s="236" t="s">
        <v>1684</v>
      </c>
      <c r="G1025" s="233"/>
      <c r="H1025" s="237">
        <v>163.59999999999999</v>
      </c>
      <c r="I1025" s="238"/>
      <c r="J1025" s="233"/>
      <c r="K1025" s="233"/>
      <c r="L1025" s="239"/>
      <c r="M1025" s="240"/>
      <c r="N1025" s="241"/>
      <c r="O1025" s="241"/>
      <c r="P1025" s="241"/>
      <c r="Q1025" s="241"/>
      <c r="R1025" s="241"/>
      <c r="S1025" s="241"/>
      <c r="T1025" s="242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3" t="s">
        <v>159</v>
      </c>
      <c r="AU1025" s="243" t="s">
        <v>86</v>
      </c>
      <c r="AV1025" s="13" t="s">
        <v>86</v>
      </c>
      <c r="AW1025" s="13" t="s">
        <v>32</v>
      </c>
      <c r="AX1025" s="13" t="s">
        <v>76</v>
      </c>
      <c r="AY1025" s="243" t="s">
        <v>150</v>
      </c>
    </row>
    <row r="1026" s="13" customFormat="1">
      <c r="A1026" s="13"/>
      <c r="B1026" s="232"/>
      <c r="C1026" s="233"/>
      <c r="D1026" s="234" t="s">
        <v>159</v>
      </c>
      <c r="E1026" s="235" t="s">
        <v>1</v>
      </c>
      <c r="F1026" s="236" t="s">
        <v>1685</v>
      </c>
      <c r="G1026" s="233"/>
      <c r="H1026" s="237">
        <v>30</v>
      </c>
      <c r="I1026" s="238"/>
      <c r="J1026" s="233"/>
      <c r="K1026" s="233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159</v>
      </c>
      <c r="AU1026" s="243" t="s">
        <v>86</v>
      </c>
      <c r="AV1026" s="13" t="s">
        <v>86</v>
      </c>
      <c r="AW1026" s="13" t="s">
        <v>32</v>
      </c>
      <c r="AX1026" s="13" t="s">
        <v>76</v>
      </c>
      <c r="AY1026" s="243" t="s">
        <v>150</v>
      </c>
    </row>
    <row r="1027" s="14" customFormat="1">
      <c r="A1027" s="14"/>
      <c r="B1027" s="250"/>
      <c r="C1027" s="251"/>
      <c r="D1027" s="234" t="s">
        <v>159</v>
      </c>
      <c r="E1027" s="252" t="s">
        <v>1</v>
      </c>
      <c r="F1027" s="253" t="s">
        <v>254</v>
      </c>
      <c r="G1027" s="251"/>
      <c r="H1027" s="254">
        <v>193.59999999999999</v>
      </c>
      <c r="I1027" s="255"/>
      <c r="J1027" s="251"/>
      <c r="K1027" s="251"/>
      <c r="L1027" s="256"/>
      <c r="M1027" s="257"/>
      <c r="N1027" s="258"/>
      <c r="O1027" s="258"/>
      <c r="P1027" s="258"/>
      <c r="Q1027" s="258"/>
      <c r="R1027" s="258"/>
      <c r="S1027" s="258"/>
      <c r="T1027" s="25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60" t="s">
        <v>159</v>
      </c>
      <c r="AU1027" s="260" t="s">
        <v>86</v>
      </c>
      <c r="AV1027" s="14" t="s">
        <v>157</v>
      </c>
      <c r="AW1027" s="14" t="s">
        <v>32</v>
      </c>
      <c r="AX1027" s="14" t="s">
        <v>84</v>
      </c>
      <c r="AY1027" s="260" t="s">
        <v>150</v>
      </c>
    </row>
    <row r="1028" s="2" customFormat="1" ht="24.15" customHeight="1">
      <c r="A1028" s="39"/>
      <c r="B1028" s="40"/>
      <c r="C1028" s="219" t="s">
        <v>1686</v>
      </c>
      <c r="D1028" s="219" t="s">
        <v>153</v>
      </c>
      <c r="E1028" s="220" t="s">
        <v>1687</v>
      </c>
      <c r="F1028" s="221" t="s">
        <v>1688</v>
      </c>
      <c r="G1028" s="222" t="s">
        <v>243</v>
      </c>
      <c r="H1028" s="223">
        <v>13.810000000000001</v>
      </c>
      <c r="I1028" s="224"/>
      <c r="J1028" s="225">
        <f>ROUND(I1028*H1028,2)</f>
        <v>0</v>
      </c>
      <c r="K1028" s="221" t="s">
        <v>1</v>
      </c>
      <c r="L1028" s="45"/>
      <c r="M1028" s="226" t="s">
        <v>1</v>
      </c>
      <c r="N1028" s="227" t="s">
        <v>41</v>
      </c>
      <c r="O1028" s="92"/>
      <c r="P1028" s="228">
        <f>O1028*H1028</f>
        <v>0</v>
      </c>
      <c r="Q1028" s="228">
        <v>0.00059000000000000003</v>
      </c>
      <c r="R1028" s="228">
        <f>Q1028*H1028</f>
        <v>0.0081479000000000013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346</v>
      </c>
      <c r="AT1028" s="230" t="s">
        <v>153</v>
      </c>
      <c r="AU1028" s="230" t="s">
        <v>86</v>
      </c>
      <c r="AY1028" s="18" t="s">
        <v>150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84</v>
      </c>
      <c r="BK1028" s="231">
        <f>ROUND(I1028*H1028,2)</f>
        <v>0</v>
      </c>
      <c r="BL1028" s="18" t="s">
        <v>346</v>
      </c>
      <c r="BM1028" s="230" t="s">
        <v>1689</v>
      </c>
    </row>
    <row r="1029" s="15" customFormat="1">
      <c r="A1029" s="15"/>
      <c r="B1029" s="261"/>
      <c r="C1029" s="262"/>
      <c r="D1029" s="234" t="s">
        <v>159</v>
      </c>
      <c r="E1029" s="263" t="s">
        <v>1</v>
      </c>
      <c r="F1029" s="264" t="s">
        <v>1690</v>
      </c>
      <c r="G1029" s="262"/>
      <c r="H1029" s="263" t="s">
        <v>1</v>
      </c>
      <c r="I1029" s="265"/>
      <c r="J1029" s="262"/>
      <c r="K1029" s="262"/>
      <c r="L1029" s="266"/>
      <c r="M1029" s="267"/>
      <c r="N1029" s="268"/>
      <c r="O1029" s="268"/>
      <c r="P1029" s="268"/>
      <c r="Q1029" s="268"/>
      <c r="R1029" s="268"/>
      <c r="S1029" s="268"/>
      <c r="T1029" s="269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70" t="s">
        <v>159</v>
      </c>
      <c r="AU1029" s="270" t="s">
        <v>86</v>
      </c>
      <c r="AV1029" s="15" t="s">
        <v>84</v>
      </c>
      <c r="AW1029" s="15" t="s">
        <v>32</v>
      </c>
      <c r="AX1029" s="15" t="s">
        <v>76</v>
      </c>
      <c r="AY1029" s="270" t="s">
        <v>150</v>
      </c>
    </row>
    <row r="1030" s="13" customFormat="1">
      <c r="A1030" s="13"/>
      <c r="B1030" s="232"/>
      <c r="C1030" s="233"/>
      <c r="D1030" s="234" t="s">
        <v>159</v>
      </c>
      <c r="E1030" s="235" t="s">
        <v>1</v>
      </c>
      <c r="F1030" s="236" t="s">
        <v>1691</v>
      </c>
      <c r="G1030" s="233"/>
      <c r="H1030" s="237">
        <v>8.8100000000000005</v>
      </c>
      <c r="I1030" s="238"/>
      <c r="J1030" s="233"/>
      <c r="K1030" s="233"/>
      <c r="L1030" s="239"/>
      <c r="M1030" s="240"/>
      <c r="N1030" s="241"/>
      <c r="O1030" s="241"/>
      <c r="P1030" s="241"/>
      <c r="Q1030" s="241"/>
      <c r="R1030" s="241"/>
      <c r="S1030" s="241"/>
      <c r="T1030" s="24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3" t="s">
        <v>159</v>
      </c>
      <c r="AU1030" s="243" t="s">
        <v>86</v>
      </c>
      <c r="AV1030" s="13" t="s">
        <v>86</v>
      </c>
      <c r="AW1030" s="13" t="s">
        <v>32</v>
      </c>
      <c r="AX1030" s="13" t="s">
        <v>76</v>
      </c>
      <c r="AY1030" s="243" t="s">
        <v>150</v>
      </c>
    </row>
    <row r="1031" s="13" customFormat="1">
      <c r="A1031" s="13"/>
      <c r="B1031" s="232"/>
      <c r="C1031" s="233"/>
      <c r="D1031" s="234" t="s">
        <v>159</v>
      </c>
      <c r="E1031" s="235" t="s">
        <v>1</v>
      </c>
      <c r="F1031" s="236" t="s">
        <v>1692</v>
      </c>
      <c r="G1031" s="233"/>
      <c r="H1031" s="237">
        <v>5</v>
      </c>
      <c r="I1031" s="238"/>
      <c r="J1031" s="233"/>
      <c r="K1031" s="233"/>
      <c r="L1031" s="239"/>
      <c r="M1031" s="240"/>
      <c r="N1031" s="241"/>
      <c r="O1031" s="241"/>
      <c r="P1031" s="241"/>
      <c r="Q1031" s="241"/>
      <c r="R1031" s="241"/>
      <c r="S1031" s="241"/>
      <c r="T1031" s="24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3" t="s">
        <v>159</v>
      </c>
      <c r="AU1031" s="243" t="s">
        <v>86</v>
      </c>
      <c r="AV1031" s="13" t="s">
        <v>86</v>
      </c>
      <c r="AW1031" s="13" t="s">
        <v>32</v>
      </c>
      <c r="AX1031" s="13" t="s">
        <v>76</v>
      </c>
      <c r="AY1031" s="243" t="s">
        <v>150</v>
      </c>
    </row>
    <row r="1032" s="14" customFormat="1">
      <c r="A1032" s="14"/>
      <c r="B1032" s="250"/>
      <c r="C1032" s="251"/>
      <c r="D1032" s="234" t="s">
        <v>159</v>
      </c>
      <c r="E1032" s="252" t="s">
        <v>1</v>
      </c>
      <c r="F1032" s="253" t="s">
        <v>254</v>
      </c>
      <c r="G1032" s="251"/>
      <c r="H1032" s="254">
        <v>13.810000000000001</v>
      </c>
      <c r="I1032" s="255"/>
      <c r="J1032" s="251"/>
      <c r="K1032" s="251"/>
      <c r="L1032" s="256"/>
      <c r="M1032" s="257"/>
      <c r="N1032" s="258"/>
      <c r="O1032" s="258"/>
      <c r="P1032" s="258"/>
      <c r="Q1032" s="258"/>
      <c r="R1032" s="258"/>
      <c r="S1032" s="258"/>
      <c r="T1032" s="25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0" t="s">
        <v>159</v>
      </c>
      <c r="AU1032" s="260" t="s">
        <v>86</v>
      </c>
      <c r="AV1032" s="14" t="s">
        <v>157</v>
      </c>
      <c r="AW1032" s="14" t="s">
        <v>32</v>
      </c>
      <c r="AX1032" s="14" t="s">
        <v>84</v>
      </c>
      <c r="AY1032" s="260" t="s">
        <v>150</v>
      </c>
    </row>
    <row r="1033" s="2" customFormat="1" ht="16.5" customHeight="1">
      <c r="A1033" s="39"/>
      <c r="B1033" s="40"/>
      <c r="C1033" s="219" t="s">
        <v>1693</v>
      </c>
      <c r="D1033" s="219" t="s">
        <v>153</v>
      </c>
      <c r="E1033" s="220" t="s">
        <v>1694</v>
      </c>
      <c r="F1033" s="221" t="s">
        <v>1695</v>
      </c>
      <c r="G1033" s="222" t="s">
        <v>243</v>
      </c>
      <c r="H1033" s="223">
        <v>193.59999999999999</v>
      </c>
      <c r="I1033" s="224"/>
      <c r="J1033" s="225">
        <f>ROUND(I1033*H1033,2)</f>
        <v>0</v>
      </c>
      <c r="K1033" s="221" t="s">
        <v>1</v>
      </c>
      <c r="L1033" s="45"/>
      <c r="M1033" s="226" t="s">
        <v>1</v>
      </c>
      <c r="N1033" s="227" t="s">
        <v>41</v>
      </c>
      <c r="O1033" s="92"/>
      <c r="P1033" s="228">
        <f>O1033*H1033</f>
        <v>0</v>
      </c>
      <c r="Q1033" s="228">
        <v>0.00089999999999999998</v>
      </c>
      <c r="R1033" s="228">
        <f>Q1033*H1033</f>
        <v>0.17423999999999998</v>
      </c>
      <c r="S1033" s="228">
        <v>0</v>
      </c>
      <c r="T1033" s="229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0" t="s">
        <v>346</v>
      </c>
      <c r="AT1033" s="230" t="s">
        <v>153</v>
      </c>
      <c r="AU1033" s="230" t="s">
        <v>86</v>
      </c>
      <c r="AY1033" s="18" t="s">
        <v>150</v>
      </c>
      <c r="BE1033" s="231">
        <f>IF(N1033="základní",J1033,0)</f>
        <v>0</v>
      </c>
      <c r="BF1033" s="231">
        <f>IF(N1033="snížená",J1033,0)</f>
        <v>0</v>
      </c>
      <c r="BG1033" s="231">
        <f>IF(N1033="zákl. přenesená",J1033,0)</f>
        <v>0</v>
      </c>
      <c r="BH1033" s="231">
        <f>IF(N1033="sníž. přenesená",J1033,0)</f>
        <v>0</v>
      </c>
      <c r="BI1033" s="231">
        <f>IF(N1033="nulová",J1033,0)</f>
        <v>0</v>
      </c>
      <c r="BJ1033" s="18" t="s">
        <v>84</v>
      </c>
      <c r="BK1033" s="231">
        <f>ROUND(I1033*H1033,2)</f>
        <v>0</v>
      </c>
      <c r="BL1033" s="18" t="s">
        <v>346</v>
      </c>
      <c r="BM1033" s="230" t="s">
        <v>1696</v>
      </c>
    </row>
    <row r="1034" s="13" customFormat="1">
      <c r="A1034" s="13"/>
      <c r="B1034" s="232"/>
      <c r="C1034" s="233"/>
      <c r="D1034" s="234" t="s">
        <v>159</v>
      </c>
      <c r="E1034" s="235" t="s">
        <v>1</v>
      </c>
      <c r="F1034" s="236" t="s">
        <v>1684</v>
      </c>
      <c r="G1034" s="233"/>
      <c r="H1034" s="237">
        <v>163.59999999999999</v>
      </c>
      <c r="I1034" s="238"/>
      <c r="J1034" s="233"/>
      <c r="K1034" s="233"/>
      <c r="L1034" s="239"/>
      <c r="M1034" s="240"/>
      <c r="N1034" s="241"/>
      <c r="O1034" s="241"/>
      <c r="P1034" s="241"/>
      <c r="Q1034" s="241"/>
      <c r="R1034" s="241"/>
      <c r="S1034" s="241"/>
      <c r="T1034" s="24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3" t="s">
        <v>159</v>
      </c>
      <c r="AU1034" s="243" t="s">
        <v>86</v>
      </c>
      <c r="AV1034" s="13" t="s">
        <v>86</v>
      </c>
      <c r="AW1034" s="13" t="s">
        <v>32</v>
      </c>
      <c r="AX1034" s="13" t="s">
        <v>76</v>
      </c>
      <c r="AY1034" s="243" t="s">
        <v>150</v>
      </c>
    </row>
    <row r="1035" s="13" customFormat="1">
      <c r="A1035" s="13"/>
      <c r="B1035" s="232"/>
      <c r="C1035" s="233"/>
      <c r="D1035" s="234" t="s">
        <v>159</v>
      </c>
      <c r="E1035" s="235" t="s">
        <v>1</v>
      </c>
      <c r="F1035" s="236" t="s">
        <v>1685</v>
      </c>
      <c r="G1035" s="233"/>
      <c r="H1035" s="237">
        <v>30</v>
      </c>
      <c r="I1035" s="238"/>
      <c r="J1035" s="233"/>
      <c r="K1035" s="233"/>
      <c r="L1035" s="239"/>
      <c r="M1035" s="240"/>
      <c r="N1035" s="241"/>
      <c r="O1035" s="241"/>
      <c r="P1035" s="241"/>
      <c r="Q1035" s="241"/>
      <c r="R1035" s="241"/>
      <c r="S1035" s="241"/>
      <c r="T1035" s="242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3" t="s">
        <v>159</v>
      </c>
      <c r="AU1035" s="243" t="s">
        <v>86</v>
      </c>
      <c r="AV1035" s="13" t="s">
        <v>86</v>
      </c>
      <c r="AW1035" s="13" t="s">
        <v>32</v>
      </c>
      <c r="AX1035" s="13" t="s">
        <v>76</v>
      </c>
      <c r="AY1035" s="243" t="s">
        <v>150</v>
      </c>
    </row>
    <row r="1036" s="14" customFormat="1">
      <c r="A1036" s="14"/>
      <c r="B1036" s="250"/>
      <c r="C1036" s="251"/>
      <c r="D1036" s="234" t="s">
        <v>159</v>
      </c>
      <c r="E1036" s="252" t="s">
        <v>1</v>
      </c>
      <c r="F1036" s="253" t="s">
        <v>254</v>
      </c>
      <c r="G1036" s="251"/>
      <c r="H1036" s="254">
        <v>193.59999999999999</v>
      </c>
      <c r="I1036" s="255"/>
      <c r="J1036" s="251"/>
      <c r="K1036" s="251"/>
      <c r="L1036" s="256"/>
      <c r="M1036" s="257"/>
      <c r="N1036" s="258"/>
      <c r="O1036" s="258"/>
      <c r="P1036" s="258"/>
      <c r="Q1036" s="258"/>
      <c r="R1036" s="258"/>
      <c r="S1036" s="258"/>
      <c r="T1036" s="25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0" t="s">
        <v>159</v>
      </c>
      <c r="AU1036" s="260" t="s">
        <v>86</v>
      </c>
      <c r="AV1036" s="14" t="s">
        <v>157</v>
      </c>
      <c r="AW1036" s="14" t="s">
        <v>32</v>
      </c>
      <c r="AX1036" s="14" t="s">
        <v>84</v>
      </c>
      <c r="AY1036" s="260" t="s">
        <v>150</v>
      </c>
    </row>
    <row r="1037" s="2" customFormat="1" ht="21.75" customHeight="1">
      <c r="A1037" s="39"/>
      <c r="B1037" s="40"/>
      <c r="C1037" s="219" t="s">
        <v>1697</v>
      </c>
      <c r="D1037" s="219" t="s">
        <v>153</v>
      </c>
      <c r="E1037" s="220" t="s">
        <v>1698</v>
      </c>
      <c r="F1037" s="221" t="s">
        <v>1699</v>
      </c>
      <c r="G1037" s="222" t="s">
        <v>243</v>
      </c>
      <c r="H1037" s="223">
        <v>13.810000000000001</v>
      </c>
      <c r="I1037" s="224"/>
      <c r="J1037" s="225">
        <f>ROUND(I1037*H1037,2)</f>
        <v>0</v>
      </c>
      <c r="K1037" s="221" t="s">
        <v>1</v>
      </c>
      <c r="L1037" s="45"/>
      <c r="M1037" s="226" t="s">
        <v>1</v>
      </c>
      <c r="N1037" s="227" t="s">
        <v>41</v>
      </c>
      <c r="O1037" s="92"/>
      <c r="P1037" s="228">
        <f>O1037*H1037</f>
        <v>0</v>
      </c>
      <c r="Q1037" s="228">
        <v>0.00025999999999999998</v>
      </c>
      <c r="R1037" s="228">
        <f>Q1037*H1037</f>
        <v>0.0035905999999999998</v>
      </c>
      <c r="S1037" s="228">
        <v>0</v>
      </c>
      <c r="T1037" s="229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346</v>
      </c>
      <c r="AT1037" s="230" t="s">
        <v>153</v>
      </c>
      <c r="AU1037" s="230" t="s">
        <v>86</v>
      </c>
      <c r="AY1037" s="18" t="s">
        <v>150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84</v>
      </c>
      <c r="BK1037" s="231">
        <f>ROUND(I1037*H1037,2)</f>
        <v>0</v>
      </c>
      <c r="BL1037" s="18" t="s">
        <v>346</v>
      </c>
      <c r="BM1037" s="230" t="s">
        <v>1700</v>
      </c>
    </row>
    <row r="1038" s="15" customFormat="1">
      <c r="A1038" s="15"/>
      <c r="B1038" s="261"/>
      <c r="C1038" s="262"/>
      <c r="D1038" s="234" t="s">
        <v>159</v>
      </c>
      <c r="E1038" s="263" t="s">
        <v>1</v>
      </c>
      <c r="F1038" s="264" t="s">
        <v>1690</v>
      </c>
      <c r="G1038" s="262"/>
      <c r="H1038" s="263" t="s">
        <v>1</v>
      </c>
      <c r="I1038" s="265"/>
      <c r="J1038" s="262"/>
      <c r="K1038" s="262"/>
      <c r="L1038" s="266"/>
      <c r="M1038" s="267"/>
      <c r="N1038" s="268"/>
      <c r="O1038" s="268"/>
      <c r="P1038" s="268"/>
      <c r="Q1038" s="268"/>
      <c r="R1038" s="268"/>
      <c r="S1038" s="268"/>
      <c r="T1038" s="269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70" t="s">
        <v>159</v>
      </c>
      <c r="AU1038" s="270" t="s">
        <v>86</v>
      </c>
      <c r="AV1038" s="15" t="s">
        <v>84</v>
      </c>
      <c r="AW1038" s="15" t="s">
        <v>32</v>
      </c>
      <c r="AX1038" s="15" t="s">
        <v>76</v>
      </c>
      <c r="AY1038" s="270" t="s">
        <v>150</v>
      </c>
    </row>
    <row r="1039" s="13" customFormat="1">
      <c r="A1039" s="13"/>
      <c r="B1039" s="232"/>
      <c r="C1039" s="233"/>
      <c r="D1039" s="234" t="s">
        <v>159</v>
      </c>
      <c r="E1039" s="235" t="s">
        <v>1</v>
      </c>
      <c r="F1039" s="236" t="s">
        <v>1691</v>
      </c>
      <c r="G1039" s="233"/>
      <c r="H1039" s="237">
        <v>8.8100000000000005</v>
      </c>
      <c r="I1039" s="238"/>
      <c r="J1039" s="233"/>
      <c r="K1039" s="233"/>
      <c r="L1039" s="239"/>
      <c r="M1039" s="240"/>
      <c r="N1039" s="241"/>
      <c r="O1039" s="241"/>
      <c r="P1039" s="241"/>
      <c r="Q1039" s="241"/>
      <c r="R1039" s="241"/>
      <c r="S1039" s="241"/>
      <c r="T1039" s="24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3" t="s">
        <v>159</v>
      </c>
      <c r="AU1039" s="243" t="s">
        <v>86</v>
      </c>
      <c r="AV1039" s="13" t="s">
        <v>86</v>
      </c>
      <c r="AW1039" s="13" t="s">
        <v>32</v>
      </c>
      <c r="AX1039" s="13" t="s">
        <v>76</v>
      </c>
      <c r="AY1039" s="243" t="s">
        <v>150</v>
      </c>
    </row>
    <row r="1040" s="13" customFormat="1">
      <c r="A1040" s="13"/>
      <c r="B1040" s="232"/>
      <c r="C1040" s="233"/>
      <c r="D1040" s="234" t="s">
        <v>159</v>
      </c>
      <c r="E1040" s="235" t="s">
        <v>1</v>
      </c>
      <c r="F1040" s="236" t="s">
        <v>1692</v>
      </c>
      <c r="G1040" s="233"/>
      <c r="H1040" s="237">
        <v>5</v>
      </c>
      <c r="I1040" s="238"/>
      <c r="J1040" s="233"/>
      <c r="K1040" s="233"/>
      <c r="L1040" s="239"/>
      <c r="M1040" s="240"/>
      <c r="N1040" s="241"/>
      <c r="O1040" s="241"/>
      <c r="P1040" s="241"/>
      <c r="Q1040" s="241"/>
      <c r="R1040" s="241"/>
      <c r="S1040" s="241"/>
      <c r="T1040" s="242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3" t="s">
        <v>159</v>
      </c>
      <c r="AU1040" s="243" t="s">
        <v>86</v>
      </c>
      <c r="AV1040" s="13" t="s">
        <v>86</v>
      </c>
      <c r="AW1040" s="13" t="s">
        <v>32</v>
      </c>
      <c r="AX1040" s="13" t="s">
        <v>76</v>
      </c>
      <c r="AY1040" s="243" t="s">
        <v>150</v>
      </c>
    </row>
    <row r="1041" s="14" customFormat="1">
      <c r="A1041" s="14"/>
      <c r="B1041" s="250"/>
      <c r="C1041" s="251"/>
      <c r="D1041" s="234" t="s">
        <v>159</v>
      </c>
      <c r="E1041" s="252" t="s">
        <v>1</v>
      </c>
      <c r="F1041" s="253" t="s">
        <v>254</v>
      </c>
      <c r="G1041" s="251"/>
      <c r="H1041" s="254">
        <v>13.810000000000001</v>
      </c>
      <c r="I1041" s="255"/>
      <c r="J1041" s="251"/>
      <c r="K1041" s="251"/>
      <c r="L1041" s="256"/>
      <c r="M1041" s="257"/>
      <c r="N1041" s="258"/>
      <c r="O1041" s="258"/>
      <c r="P1041" s="258"/>
      <c r="Q1041" s="258"/>
      <c r="R1041" s="258"/>
      <c r="S1041" s="258"/>
      <c r="T1041" s="25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60" t="s">
        <v>159</v>
      </c>
      <c r="AU1041" s="260" t="s">
        <v>86</v>
      </c>
      <c r="AV1041" s="14" t="s">
        <v>157</v>
      </c>
      <c r="AW1041" s="14" t="s">
        <v>32</v>
      </c>
      <c r="AX1041" s="14" t="s">
        <v>84</v>
      </c>
      <c r="AY1041" s="260" t="s">
        <v>150</v>
      </c>
    </row>
    <row r="1042" s="2" customFormat="1" ht="24.15" customHeight="1">
      <c r="A1042" s="39"/>
      <c r="B1042" s="40"/>
      <c r="C1042" s="219" t="s">
        <v>1701</v>
      </c>
      <c r="D1042" s="219" t="s">
        <v>153</v>
      </c>
      <c r="E1042" s="220" t="s">
        <v>1702</v>
      </c>
      <c r="F1042" s="221" t="s">
        <v>1703</v>
      </c>
      <c r="G1042" s="222" t="s">
        <v>982</v>
      </c>
      <c r="H1042" s="292"/>
      <c r="I1042" s="224"/>
      <c r="J1042" s="225">
        <f>ROUND(I1042*H1042,2)</f>
        <v>0</v>
      </c>
      <c r="K1042" s="221" t="s">
        <v>1</v>
      </c>
      <c r="L1042" s="45"/>
      <c r="M1042" s="226" t="s">
        <v>1</v>
      </c>
      <c r="N1042" s="227" t="s">
        <v>41</v>
      </c>
      <c r="O1042" s="92"/>
      <c r="P1042" s="228">
        <f>O1042*H1042</f>
        <v>0</v>
      </c>
      <c r="Q1042" s="228">
        <v>0</v>
      </c>
      <c r="R1042" s="228">
        <f>Q1042*H1042</f>
        <v>0</v>
      </c>
      <c r="S1042" s="228">
        <v>0</v>
      </c>
      <c r="T1042" s="229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0" t="s">
        <v>346</v>
      </c>
      <c r="AT1042" s="230" t="s">
        <v>153</v>
      </c>
      <c r="AU1042" s="230" t="s">
        <v>86</v>
      </c>
      <c r="AY1042" s="18" t="s">
        <v>150</v>
      </c>
      <c r="BE1042" s="231">
        <f>IF(N1042="základní",J1042,0)</f>
        <v>0</v>
      </c>
      <c r="BF1042" s="231">
        <f>IF(N1042="snížená",J1042,0)</f>
        <v>0</v>
      </c>
      <c r="BG1042" s="231">
        <f>IF(N1042="zákl. přenesená",J1042,0)</f>
        <v>0</v>
      </c>
      <c r="BH1042" s="231">
        <f>IF(N1042="sníž. přenesená",J1042,0)</f>
        <v>0</v>
      </c>
      <c r="BI1042" s="231">
        <f>IF(N1042="nulová",J1042,0)</f>
        <v>0</v>
      </c>
      <c r="BJ1042" s="18" t="s">
        <v>84</v>
      </c>
      <c r="BK1042" s="231">
        <f>ROUND(I1042*H1042,2)</f>
        <v>0</v>
      </c>
      <c r="BL1042" s="18" t="s">
        <v>346</v>
      </c>
      <c r="BM1042" s="230" t="s">
        <v>1704</v>
      </c>
    </row>
    <row r="1043" s="12" customFormat="1" ht="22.8" customHeight="1">
      <c r="A1043" s="12"/>
      <c r="B1043" s="203"/>
      <c r="C1043" s="204"/>
      <c r="D1043" s="205" t="s">
        <v>75</v>
      </c>
      <c r="E1043" s="217" t="s">
        <v>1705</v>
      </c>
      <c r="F1043" s="217" t="s">
        <v>1706</v>
      </c>
      <c r="G1043" s="204"/>
      <c r="H1043" s="204"/>
      <c r="I1043" s="207"/>
      <c r="J1043" s="218">
        <f>BK1043</f>
        <v>0</v>
      </c>
      <c r="K1043" s="204"/>
      <c r="L1043" s="209"/>
      <c r="M1043" s="210"/>
      <c r="N1043" s="211"/>
      <c r="O1043" s="211"/>
      <c r="P1043" s="212">
        <f>SUM(P1044:P1122)</f>
        <v>0</v>
      </c>
      <c r="Q1043" s="211"/>
      <c r="R1043" s="212">
        <f>SUM(R1044:R1122)</f>
        <v>2.3915811700000003</v>
      </c>
      <c r="S1043" s="211"/>
      <c r="T1043" s="213">
        <f>SUM(T1044:T1122)</f>
        <v>0</v>
      </c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R1043" s="214" t="s">
        <v>86</v>
      </c>
      <c r="AT1043" s="215" t="s">
        <v>75</v>
      </c>
      <c r="AU1043" s="215" t="s">
        <v>84</v>
      </c>
      <c r="AY1043" s="214" t="s">
        <v>150</v>
      </c>
      <c r="BK1043" s="216">
        <f>SUM(BK1044:BK1122)</f>
        <v>0</v>
      </c>
    </row>
    <row r="1044" s="2" customFormat="1" ht="16.5" customHeight="1">
      <c r="A1044" s="39"/>
      <c r="B1044" s="40"/>
      <c r="C1044" s="219" t="s">
        <v>1707</v>
      </c>
      <c r="D1044" s="219" t="s">
        <v>153</v>
      </c>
      <c r="E1044" s="220" t="s">
        <v>1708</v>
      </c>
      <c r="F1044" s="221" t="s">
        <v>1709</v>
      </c>
      <c r="G1044" s="222" t="s">
        <v>243</v>
      </c>
      <c r="H1044" s="223">
        <v>72.222999999999999</v>
      </c>
      <c r="I1044" s="224"/>
      <c r="J1044" s="225">
        <f>ROUND(I1044*H1044,2)</f>
        <v>0</v>
      </c>
      <c r="K1044" s="221" t="s">
        <v>1</v>
      </c>
      <c r="L1044" s="45"/>
      <c r="M1044" s="226" t="s">
        <v>1</v>
      </c>
      <c r="N1044" s="227" t="s">
        <v>41</v>
      </c>
      <c r="O1044" s="92"/>
      <c r="P1044" s="228">
        <f>O1044*H1044</f>
        <v>0</v>
      </c>
      <c r="Q1044" s="228">
        <v>0</v>
      </c>
      <c r="R1044" s="228">
        <f>Q1044*H1044</f>
        <v>0</v>
      </c>
      <c r="S1044" s="228">
        <v>0</v>
      </c>
      <c r="T1044" s="229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0" t="s">
        <v>346</v>
      </c>
      <c r="AT1044" s="230" t="s">
        <v>153</v>
      </c>
      <c r="AU1044" s="230" t="s">
        <v>86</v>
      </c>
      <c r="AY1044" s="18" t="s">
        <v>150</v>
      </c>
      <c r="BE1044" s="231">
        <f>IF(N1044="základní",J1044,0)</f>
        <v>0</v>
      </c>
      <c r="BF1044" s="231">
        <f>IF(N1044="snížená",J1044,0)</f>
        <v>0</v>
      </c>
      <c r="BG1044" s="231">
        <f>IF(N1044="zákl. přenesená",J1044,0)</f>
        <v>0</v>
      </c>
      <c r="BH1044" s="231">
        <f>IF(N1044="sníž. přenesená",J1044,0)</f>
        <v>0</v>
      </c>
      <c r="BI1044" s="231">
        <f>IF(N1044="nulová",J1044,0)</f>
        <v>0</v>
      </c>
      <c r="BJ1044" s="18" t="s">
        <v>84</v>
      </c>
      <c r="BK1044" s="231">
        <f>ROUND(I1044*H1044,2)</f>
        <v>0</v>
      </c>
      <c r="BL1044" s="18" t="s">
        <v>346</v>
      </c>
      <c r="BM1044" s="230" t="s">
        <v>1710</v>
      </c>
    </row>
    <row r="1045" s="15" customFormat="1">
      <c r="A1045" s="15"/>
      <c r="B1045" s="261"/>
      <c r="C1045" s="262"/>
      <c r="D1045" s="234" t="s">
        <v>159</v>
      </c>
      <c r="E1045" s="263" t="s">
        <v>1</v>
      </c>
      <c r="F1045" s="264" t="s">
        <v>1711</v>
      </c>
      <c r="G1045" s="262"/>
      <c r="H1045" s="263" t="s">
        <v>1</v>
      </c>
      <c r="I1045" s="265"/>
      <c r="J1045" s="262"/>
      <c r="K1045" s="262"/>
      <c r="L1045" s="266"/>
      <c r="M1045" s="267"/>
      <c r="N1045" s="268"/>
      <c r="O1045" s="268"/>
      <c r="P1045" s="268"/>
      <c r="Q1045" s="268"/>
      <c r="R1045" s="268"/>
      <c r="S1045" s="268"/>
      <c r="T1045" s="269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0" t="s">
        <v>159</v>
      </c>
      <c r="AU1045" s="270" t="s">
        <v>86</v>
      </c>
      <c r="AV1045" s="15" t="s">
        <v>84</v>
      </c>
      <c r="AW1045" s="15" t="s">
        <v>32</v>
      </c>
      <c r="AX1045" s="15" t="s">
        <v>76</v>
      </c>
      <c r="AY1045" s="270" t="s">
        <v>150</v>
      </c>
    </row>
    <row r="1046" s="13" customFormat="1">
      <c r="A1046" s="13"/>
      <c r="B1046" s="232"/>
      <c r="C1046" s="233"/>
      <c r="D1046" s="234" t="s">
        <v>159</v>
      </c>
      <c r="E1046" s="235" t="s">
        <v>1</v>
      </c>
      <c r="F1046" s="236" t="s">
        <v>1712</v>
      </c>
      <c r="G1046" s="233"/>
      <c r="H1046" s="237">
        <v>16.744</v>
      </c>
      <c r="I1046" s="238"/>
      <c r="J1046" s="233"/>
      <c r="K1046" s="233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159</v>
      </c>
      <c r="AU1046" s="243" t="s">
        <v>86</v>
      </c>
      <c r="AV1046" s="13" t="s">
        <v>86</v>
      </c>
      <c r="AW1046" s="13" t="s">
        <v>32</v>
      </c>
      <c r="AX1046" s="13" t="s">
        <v>76</v>
      </c>
      <c r="AY1046" s="243" t="s">
        <v>150</v>
      </c>
    </row>
    <row r="1047" s="13" customFormat="1">
      <c r="A1047" s="13"/>
      <c r="B1047" s="232"/>
      <c r="C1047" s="233"/>
      <c r="D1047" s="234" t="s">
        <v>159</v>
      </c>
      <c r="E1047" s="235" t="s">
        <v>1</v>
      </c>
      <c r="F1047" s="236" t="s">
        <v>1713</v>
      </c>
      <c r="G1047" s="233"/>
      <c r="H1047" s="237">
        <v>13.94</v>
      </c>
      <c r="I1047" s="238"/>
      <c r="J1047" s="233"/>
      <c r="K1047" s="233"/>
      <c r="L1047" s="239"/>
      <c r="M1047" s="240"/>
      <c r="N1047" s="241"/>
      <c r="O1047" s="241"/>
      <c r="P1047" s="241"/>
      <c r="Q1047" s="241"/>
      <c r="R1047" s="241"/>
      <c r="S1047" s="241"/>
      <c r="T1047" s="242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3" t="s">
        <v>159</v>
      </c>
      <c r="AU1047" s="243" t="s">
        <v>86</v>
      </c>
      <c r="AV1047" s="13" t="s">
        <v>86</v>
      </c>
      <c r="AW1047" s="13" t="s">
        <v>32</v>
      </c>
      <c r="AX1047" s="13" t="s">
        <v>76</v>
      </c>
      <c r="AY1047" s="243" t="s">
        <v>150</v>
      </c>
    </row>
    <row r="1048" s="16" customFormat="1">
      <c r="A1048" s="16"/>
      <c r="B1048" s="281"/>
      <c r="C1048" s="282"/>
      <c r="D1048" s="234" t="s">
        <v>159</v>
      </c>
      <c r="E1048" s="283" t="s">
        <v>1</v>
      </c>
      <c r="F1048" s="284" t="s">
        <v>401</v>
      </c>
      <c r="G1048" s="282"/>
      <c r="H1048" s="285">
        <v>30.683999999999997</v>
      </c>
      <c r="I1048" s="286"/>
      <c r="J1048" s="282"/>
      <c r="K1048" s="282"/>
      <c r="L1048" s="287"/>
      <c r="M1048" s="288"/>
      <c r="N1048" s="289"/>
      <c r="O1048" s="289"/>
      <c r="P1048" s="289"/>
      <c r="Q1048" s="289"/>
      <c r="R1048" s="289"/>
      <c r="S1048" s="289"/>
      <c r="T1048" s="290"/>
      <c r="U1048" s="16"/>
      <c r="V1048" s="16"/>
      <c r="W1048" s="16"/>
      <c r="X1048" s="16"/>
      <c r="Y1048" s="16"/>
      <c r="Z1048" s="16"/>
      <c r="AA1048" s="16"/>
      <c r="AB1048" s="16"/>
      <c r="AC1048" s="16"/>
      <c r="AD1048" s="16"/>
      <c r="AE1048" s="16"/>
      <c r="AT1048" s="291" t="s">
        <v>159</v>
      </c>
      <c r="AU1048" s="291" t="s">
        <v>86</v>
      </c>
      <c r="AV1048" s="16" t="s">
        <v>167</v>
      </c>
      <c r="AW1048" s="16" t="s">
        <v>32</v>
      </c>
      <c r="AX1048" s="16" t="s">
        <v>76</v>
      </c>
      <c r="AY1048" s="291" t="s">
        <v>150</v>
      </c>
    </row>
    <row r="1049" s="15" customFormat="1">
      <c r="A1049" s="15"/>
      <c r="B1049" s="261"/>
      <c r="C1049" s="262"/>
      <c r="D1049" s="234" t="s">
        <v>159</v>
      </c>
      <c r="E1049" s="263" t="s">
        <v>1</v>
      </c>
      <c r="F1049" s="264" t="s">
        <v>1714</v>
      </c>
      <c r="G1049" s="262"/>
      <c r="H1049" s="263" t="s">
        <v>1</v>
      </c>
      <c r="I1049" s="265"/>
      <c r="J1049" s="262"/>
      <c r="K1049" s="262"/>
      <c r="L1049" s="266"/>
      <c r="M1049" s="267"/>
      <c r="N1049" s="268"/>
      <c r="O1049" s="268"/>
      <c r="P1049" s="268"/>
      <c r="Q1049" s="268"/>
      <c r="R1049" s="268"/>
      <c r="S1049" s="268"/>
      <c r="T1049" s="269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70" t="s">
        <v>159</v>
      </c>
      <c r="AU1049" s="270" t="s">
        <v>86</v>
      </c>
      <c r="AV1049" s="15" t="s">
        <v>84</v>
      </c>
      <c r="AW1049" s="15" t="s">
        <v>32</v>
      </c>
      <c r="AX1049" s="15" t="s">
        <v>76</v>
      </c>
      <c r="AY1049" s="270" t="s">
        <v>150</v>
      </c>
    </row>
    <row r="1050" s="13" customFormat="1">
      <c r="A1050" s="13"/>
      <c r="B1050" s="232"/>
      <c r="C1050" s="233"/>
      <c r="D1050" s="234" t="s">
        <v>159</v>
      </c>
      <c r="E1050" s="235" t="s">
        <v>1</v>
      </c>
      <c r="F1050" s="236" t="s">
        <v>1715</v>
      </c>
      <c r="G1050" s="233"/>
      <c r="H1050" s="237">
        <v>2.2200000000000002</v>
      </c>
      <c r="I1050" s="238"/>
      <c r="J1050" s="233"/>
      <c r="K1050" s="233"/>
      <c r="L1050" s="239"/>
      <c r="M1050" s="240"/>
      <c r="N1050" s="241"/>
      <c r="O1050" s="241"/>
      <c r="P1050" s="241"/>
      <c r="Q1050" s="241"/>
      <c r="R1050" s="241"/>
      <c r="S1050" s="241"/>
      <c r="T1050" s="242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3" t="s">
        <v>159</v>
      </c>
      <c r="AU1050" s="243" t="s">
        <v>86</v>
      </c>
      <c r="AV1050" s="13" t="s">
        <v>86</v>
      </c>
      <c r="AW1050" s="13" t="s">
        <v>32</v>
      </c>
      <c r="AX1050" s="13" t="s">
        <v>76</v>
      </c>
      <c r="AY1050" s="243" t="s">
        <v>150</v>
      </c>
    </row>
    <row r="1051" s="13" customFormat="1">
      <c r="A1051" s="13"/>
      <c r="B1051" s="232"/>
      <c r="C1051" s="233"/>
      <c r="D1051" s="234" t="s">
        <v>159</v>
      </c>
      <c r="E1051" s="235" t="s">
        <v>1</v>
      </c>
      <c r="F1051" s="236" t="s">
        <v>1716</v>
      </c>
      <c r="G1051" s="233"/>
      <c r="H1051" s="237">
        <v>6.1040000000000001</v>
      </c>
      <c r="I1051" s="238"/>
      <c r="J1051" s="233"/>
      <c r="K1051" s="233"/>
      <c r="L1051" s="239"/>
      <c r="M1051" s="240"/>
      <c r="N1051" s="241"/>
      <c r="O1051" s="241"/>
      <c r="P1051" s="241"/>
      <c r="Q1051" s="241"/>
      <c r="R1051" s="241"/>
      <c r="S1051" s="241"/>
      <c r="T1051" s="24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3" t="s">
        <v>159</v>
      </c>
      <c r="AU1051" s="243" t="s">
        <v>86</v>
      </c>
      <c r="AV1051" s="13" t="s">
        <v>86</v>
      </c>
      <c r="AW1051" s="13" t="s">
        <v>32</v>
      </c>
      <c r="AX1051" s="13" t="s">
        <v>76</v>
      </c>
      <c r="AY1051" s="243" t="s">
        <v>150</v>
      </c>
    </row>
    <row r="1052" s="13" customFormat="1">
      <c r="A1052" s="13"/>
      <c r="B1052" s="232"/>
      <c r="C1052" s="233"/>
      <c r="D1052" s="234" t="s">
        <v>159</v>
      </c>
      <c r="E1052" s="235" t="s">
        <v>1</v>
      </c>
      <c r="F1052" s="236" t="s">
        <v>1717</v>
      </c>
      <c r="G1052" s="233"/>
      <c r="H1052" s="237">
        <v>7.4340000000000002</v>
      </c>
      <c r="I1052" s="238"/>
      <c r="J1052" s="233"/>
      <c r="K1052" s="233"/>
      <c r="L1052" s="239"/>
      <c r="M1052" s="240"/>
      <c r="N1052" s="241"/>
      <c r="O1052" s="241"/>
      <c r="P1052" s="241"/>
      <c r="Q1052" s="241"/>
      <c r="R1052" s="241"/>
      <c r="S1052" s="241"/>
      <c r="T1052" s="24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3" t="s">
        <v>159</v>
      </c>
      <c r="AU1052" s="243" t="s">
        <v>86</v>
      </c>
      <c r="AV1052" s="13" t="s">
        <v>86</v>
      </c>
      <c r="AW1052" s="13" t="s">
        <v>32</v>
      </c>
      <c r="AX1052" s="13" t="s">
        <v>76</v>
      </c>
      <c r="AY1052" s="243" t="s">
        <v>150</v>
      </c>
    </row>
    <row r="1053" s="13" customFormat="1">
      <c r="A1053" s="13"/>
      <c r="B1053" s="232"/>
      <c r="C1053" s="233"/>
      <c r="D1053" s="234" t="s">
        <v>159</v>
      </c>
      <c r="E1053" s="235" t="s">
        <v>1</v>
      </c>
      <c r="F1053" s="236" t="s">
        <v>1718</v>
      </c>
      <c r="G1053" s="233"/>
      <c r="H1053" s="237">
        <v>2.0499999999999998</v>
      </c>
      <c r="I1053" s="238"/>
      <c r="J1053" s="233"/>
      <c r="K1053" s="233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3" t="s">
        <v>159</v>
      </c>
      <c r="AU1053" s="243" t="s">
        <v>86</v>
      </c>
      <c r="AV1053" s="13" t="s">
        <v>86</v>
      </c>
      <c r="AW1053" s="13" t="s">
        <v>32</v>
      </c>
      <c r="AX1053" s="13" t="s">
        <v>76</v>
      </c>
      <c r="AY1053" s="243" t="s">
        <v>150</v>
      </c>
    </row>
    <row r="1054" s="13" customFormat="1">
      <c r="A1054" s="13"/>
      <c r="B1054" s="232"/>
      <c r="C1054" s="233"/>
      <c r="D1054" s="234" t="s">
        <v>159</v>
      </c>
      <c r="E1054" s="235" t="s">
        <v>1</v>
      </c>
      <c r="F1054" s="236" t="s">
        <v>1719</v>
      </c>
      <c r="G1054" s="233"/>
      <c r="H1054" s="237">
        <v>1.8520000000000001</v>
      </c>
      <c r="I1054" s="238"/>
      <c r="J1054" s="233"/>
      <c r="K1054" s="233"/>
      <c r="L1054" s="239"/>
      <c r="M1054" s="240"/>
      <c r="N1054" s="241"/>
      <c r="O1054" s="241"/>
      <c r="P1054" s="241"/>
      <c r="Q1054" s="241"/>
      <c r="R1054" s="241"/>
      <c r="S1054" s="241"/>
      <c r="T1054" s="24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3" t="s">
        <v>159</v>
      </c>
      <c r="AU1054" s="243" t="s">
        <v>86</v>
      </c>
      <c r="AV1054" s="13" t="s">
        <v>86</v>
      </c>
      <c r="AW1054" s="13" t="s">
        <v>32</v>
      </c>
      <c r="AX1054" s="13" t="s">
        <v>76</v>
      </c>
      <c r="AY1054" s="243" t="s">
        <v>150</v>
      </c>
    </row>
    <row r="1055" s="13" customFormat="1">
      <c r="A1055" s="13"/>
      <c r="B1055" s="232"/>
      <c r="C1055" s="233"/>
      <c r="D1055" s="234" t="s">
        <v>159</v>
      </c>
      <c r="E1055" s="235" t="s">
        <v>1</v>
      </c>
      <c r="F1055" s="236" t="s">
        <v>1720</v>
      </c>
      <c r="G1055" s="233"/>
      <c r="H1055" s="237">
        <v>4.1029999999999998</v>
      </c>
      <c r="I1055" s="238"/>
      <c r="J1055" s="233"/>
      <c r="K1055" s="233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159</v>
      </c>
      <c r="AU1055" s="243" t="s">
        <v>86</v>
      </c>
      <c r="AV1055" s="13" t="s">
        <v>86</v>
      </c>
      <c r="AW1055" s="13" t="s">
        <v>32</v>
      </c>
      <c r="AX1055" s="13" t="s">
        <v>76</v>
      </c>
      <c r="AY1055" s="243" t="s">
        <v>150</v>
      </c>
    </row>
    <row r="1056" s="13" customFormat="1">
      <c r="A1056" s="13"/>
      <c r="B1056" s="232"/>
      <c r="C1056" s="233"/>
      <c r="D1056" s="234" t="s">
        <v>159</v>
      </c>
      <c r="E1056" s="235" t="s">
        <v>1</v>
      </c>
      <c r="F1056" s="236" t="s">
        <v>1721</v>
      </c>
      <c r="G1056" s="233"/>
      <c r="H1056" s="237">
        <v>1.575</v>
      </c>
      <c r="I1056" s="238"/>
      <c r="J1056" s="233"/>
      <c r="K1056" s="233"/>
      <c r="L1056" s="239"/>
      <c r="M1056" s="240"/>
      <c r="N1056" s="241"/>
      <c r="O1056" s="241"/>
      <c r="P1056" s="241"/>
      <c r="Q1056" s="241"/>
      <c r="R1056" s="241"/>
      <c r="S1056" s="241"/>
      <c r="T1056" s="242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3" t="s">
        <v>159</v>
      </c>
      <c r="AU1056" s="243" t="s">
        <v>86</v>
      </c>
      <c r="AV1056" s="13" t="s">
        <v>86</v>
      </c>
      <c r="AW1056" s="13" t="s">
        <v>32</v>
      </c>
      <c r="AX1056" s="13" t="s">
        <v>76</v>
      </c>
      <c r="AY1056" s="243" t="s">
        <v>150</v>
      </c>
    </row>
    <row r="1057" s="13" customFormat="1">
      <c r="A1057" s="13"/>
      <c r="B1057" s="232"/>
      <c r="C1057" s="233"/>
      <c r="D1057" s="234" t="s">
        <v>159</v>
      </c>
      <c r="E1057" s="235" t="s">
        <v>1</v>
      </c>
      <c r="F1057" s="236" t="s">
        <v>1722</v>
      </c>
      <c r="G1057" s="233"/>
      <c r="H1057" s="237">
        <v>8.8629999999999995</v>
      </c>
      <c r="I1057" s="238"/>
      <c r="J1057" s="233"/>
      <c r="K1057" s="233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3" t="s">
        <v>159</v>
      </c>
      <c r="AU1057" s="243" t="s">
        <v>86</v>
      </c>
      <c r="AV1057" s="13" t="s">
        <v>86</v>
      </c>
      <c r="AW1057" s="13" t="s">
        <v>32</v>
      </c>
      <c r="AX1057" s="13" t="s">
        <v>76</v>
      </c>
      <c r="AY1057" s="243" t="s">
        <v>150</v>
      </c>
    </row>
    <row r="1058" s="13" customFormat="1">
      <c r="A1058" s="13"/>
      <c r="B1058" s="232"/>
      <c r="C1058" s="233"/>
      <c r="D1058" s="234" t="s">
        <v>159</v>
      </c>
      <c r="E1058" s="235" t="s">
        <v>1</v>
      </c>
      <c r="F1058" s="236" t="s">
        <v>1723</v>
      </c>
      <c r="G1058" s="233"/>
      <c r="H1058" s="237">
        <v>7.3380000000000001</v>
      </c>
      <c r="I1058" s="238"/>
      <c r="J1058" s="233"/>
      <c r="K1058" s="233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159</v>
      </c>
      <c r="AU1058" s="243" t="s">
        <v>86</v>
      </c>
      <c r="AV1058" s="13" t="s">
        <v>86</v>
      </c>
      <c r="AW1058" s="13" t="s">
        <v>32</v>
      </c>
      <c r="AX1058" s="13" t="s">
        <v>76</v>
      </c>
      <c r="AY1058" s="243" t="s">
        <v>150</v>
      </c>
    </row>
    <row r="1059" s="16" customFormat="1">
      <c r="A1059" s="16"/>
      <c r="B1059" s="281"/>
      <c r="C1059" s="282"/>
      <c r="D1059" s="234" t="s">
        <v>159</v>
      </c>
      <c r="E1059" s="283" t="s">
        <v>1</v>
      </c>
      <c r="F1059" s="284" t="s">
        <v>401</v>
      </c>
      <c r="G1059" s="282"/>
      <c r="H1059" s="285">
        <v>41.538999999999994</v>
      </c>
      <c r="I1059" s="286"/>
      <c r="J1059" s="282"/>
      <c r="K1059" s="282"/>
      <c r="L1059" s="287"/>
      <c r="M1059" s="288"/>
      <c r="N1059" s="289"/>
      <c r="O1059" s="289"/>
      <c r="P1059" s="289"/>
      <c r="Q1059" s="289"/>
      <c r="R1059" s="289"/>
      <c r="S1059" s="289"/>
      <c r="T1059" s="290"/>
      <c r="U1059" s="16"/>
      <c r="V1059" s="16"/>
      <c r="W1059" s="16"/>
      <c r="X1059" s="16"/>
      <c r="Y1059" s="16"/>
      <c r="Z1059" s="16"/>
      <c r="AA1059" s="16"/>
      <c r="AB1059" s="16"/>
      <c r="AC1059" s="16"/>
      <c r="AD1059" s="16"/>
      <c r="AE1059" s="16"/>
      <c r="AT1059" s="291" t="s">
        <v>159</v>
      </c>
      <c r="AU1059" s="291" t="s">
        <v>86</v>
      </c>
      <c r="AV1059" s="16" t="s">
        <v>167</v>
      </c>
      <c r="AW1059" s="16" t="s">
        <v>32</v>
      </c>
      <c r="AX1059" s="16" t="s">
        <v>76</v>
      </c>
      <c r="AY1059" s="291" t="s">
        <v>150</v>
      </c>
    </row>
    <row r="1060" s="14" customFormat="1">
      <c r="A1060" s="14"/>
      <c r="B1060" s="250"/>
      <c r="C1060" s="251"/>
      <c r="D1060" s="234" t="s">
        <v>159</v>
      </c>
      <c r="E1060" s="252" t="s">
        <v>183</v>
      </c>
      <c r="F1060" s="253" t="s">
        <v>254</v>
      </c>
      <c r="G1060" s="251"/>
      <c r="H1060" s="254">
        <v>72.222999999999985</v>
      </c>
      <c r="I1060" s="255"/>
      <c r="J1060" s="251"/>
      <c r="K1060" s="251"/>
      <c r="L1060" s="256"/>
      <c r="M1060" s="257"/>
      <c r="N1060" s="258"/>
      <c r="O1060" s="258"/>
      <c r="P1060" s="258"/>
      <c r="Q1060" s="258"/>
      <c r="R1060" s="258"/>
      <c r="S1060" s="258"/>
      <c r="T1060" s="25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60" t="s">
        <v>159</v>
      </c>
      <c r="AU1060" s="260" t="s">
        <v>86</v>
      </c>
      <c r="AV1060" s="14" t="s">
        <v>157</v>
      </c>
      <c r="AW1060" s="14" t="s">
        <v>32</v>
      </c>
      <c r="AX1060" s="14" t="s">
        <v>84</v>
      </c>
      <c r="AY1060" s="260" t="s">
        <v>150</v>
      </c>
    </row>
    <row r="1061" s="2" customFormat="1" ht="16.5" customHeight="1">
      <c r="A1061" s="39"/>
      <c r="B1061" s="40"/>
      <c r="C1061" s="219" t="s">
        <v>1724</v>
      </c>
      <c r="D1061" s="219" t="s">
        <v>153</v>
      </c>
      <c r="E1061" s="220" t="s">
        <v>1725</v>
      </c>
      <c r="F1061" s="221" t="s">
        <v>1726</v>
      </c>
      <c r="G1061" s="222" t="s">
        <v>243</v>
      </c>
      <c r="H1061" s="223">
        <v>72.222999999999999</v>
      </c>
      <c r="I1061" s="224"/>
      <c r="J1061" s="225">
        <f>ROUND(I1061*H1061,2)</f>
        <v>0</v>
      </c>
      <c r="K1061" s="221" t="s">
        <v>1</v>
      </c>
      <c r="L1061" s="45"/>
      <c r="M1061" s="226" t="s">
        <v>1</v>
      </c>
      <c r="N1061" s="227" t="s">
        <v>41</v>
      </c>
      <c r="O1061" s="92"/>
      <c r="P1061" s="228">
        <f>O1061*H1061</f>
        <v>0</v>
      </c>
      <c r="Q1061" s="228">
        <v>0.00029999999999999997</v>
      </c>
      <c r="R1061" s="228">
        <f>Q1061*H1061</f>
        <v>0.021666899999999999</v>
      </c>
      <c r="S1061" s="228">
        <v>0</v>
      </c>
      <c r="T1061" s="229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0" t="s">
        <v>346</v>
      </c>
      <c r="AT1061" s="230" t="s">
        <v>153</v>
      </c>
      <c r="AU1061" s="230" t="s">
        <v>86</v>
      </c>
      <c r="AY1061" s="18" t="s">
        <v>150</v>
      </c>
      <c r="BE1061" s="231">
        <f>IF(N1061="základní",J1061,0)</f>
        <v>0</v>
      </c>
      <c r="BF1061" s="231">
        <f>IF(N1061="snížená",J1061,0)</f>
        <v>0</v>
      </c>
      <c r="BG1061" s="231">
        <f>IF(N1061="zákl. přenesená",J1061,0)</f>
        <v>0</v>
      </c>
      <c r="BH1061" s="231">
        <f>IF(N1061="sníž. přenesená",J1061,0)</f>
        <v>0</v>
      </c>
      <c r="BI1061" s="231">
        <f>IF(N1061="nulová",J1061,0)</f>
        <v>0</v>
      </c>
      <c r="BJ1061" s="18" t="s">
        <v>84</v>
      </c>
      <c r="BK1061" s="231">
        <f>ROUND(I1061*H1061,2)</f>
        <v>0</v>
      </c>
      <c r="BL1061" s="18" t="s">
        <v>346</v>
      </c>
      <c r="BM1061" s="230" t="s">
        <v>1727</v>
      </c>
    </row>
    <row r="1062" s="13" customFormat="1">
      <c r="A1062" s="13"/>
      <c r="B1062" s="232"/>
      <c r="C1062" s="233"/>
      <c r="D1062" s="234" t="s">
        <v>159</v>
      </c>
      <c r="E1062" s="235" t="s">
        <v>1</v>
      </c>
      <c r="F1062" s="236" t="s">
        <v>183</v>
      </c>
      <c r="G1062" s="233"/>
      <c r="H1062" s="237">
        <v>72.222999999999999</v>
      </c>
      <c r="I1062" s="238"/>
      <c r="J1062" s="233"/>
      <c r="K1062" s="233"/>
      <c r="L1062" s="239"/>
      <c r="M1062" s="240"/>
      <c r="N1062" s="241"/>
      <c r="O1062" s="241"/>
      <c r="P1062" s="241"/>
      <c r="Q1062" s="241"/>
      <c r="R1062" s="241"/>
      <c r="S1062" s="241"/>
      <c r="T1062" s="242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3" t="s">
        <v>159</v>
      </c>
      <c r="AU1062" s="243" t="s">
        <v>86</v>
      </c>
      <c r="AV1062" s="13" t="s">
        <v>86</v>
      </c>
      <c r="AW1062" s="13" t="s">
        <v>32</v>
      </c>
      <c r="AX1062" s="13" t="s">
        <v>84</v>
      </c>
      <c r="AY1062" s="243" t="s">
        <v>150</v>
      </c>
    </row>
    <row r="1063" s="2" customFormat="1" ht="24.15" customHeight="1">
      <c r="A1063" s="39"/>
      <c r="B1063" s="40"/>
      <c r="C1063" s="219" t="s">
        <v>1728</v>
      </c>
      <c r="D1063" s="219" t="s">
        <v>153</v>
      </c>
      <c r="E1063" s="220" t="s">
        <v>1729</v>
      </c>
      <c r="F1063" s="221" t="s">
        <v>1730</v>
      </c>
      <c r="G1063" s="222" t="s">
        <v>243</v>
      </c>
      <c r="H1063" s="223">
        <v>72.222999999999999</v>
      </c>
      <c r="I1063" s="224"/>
      <c r="J1063" s="225">
        <f>ROUND(I1063*H1063,2)</f>
        <v>0</v>
      </c>
      <c r="K1063" s="221" t="s">
        <v>1</v>
      </c>
      <c r="L1063" s="45"/>
      <c r="M1063" s="226" t="s">
        <v>1</v>
      </c>
      <c r="N1063" s="227" t="s">
        <v>41</v>
      </c>
      <c r="O1063" s="92"/>
      <c r="P1063" s="228">
        <f>O1063*H1063</f>
        <v>0</v>
      </c>
      <c r="Q1063" s="228">
        <v>0.0015</v>
      </c>
      <c r="R1063" s="228">
        <f>Q1063*H1063</f>
        <v>0.1083345</v>
      </c>
      <c r="S1063" s="228">
        <v>0</v>
      </c>
      <c r="T1063" s="229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0" t="s">
        <v>346</v>
      </c>
      <c r="AT1063" s="230" t="s">
        <v>153</v>
      </c>
      <c r="AU1063" s="230" t="s">
        <v>86</v>
      </c>
      <c r="AY1063" s="18" t="s">
        <v>150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8" t="s">
        <v>84</v>
      </c>
      <c r="BK1063" s="231">
        <f>ROUND(I1063*H1063,2)</f>
        <v>0</v>
      </c>
      <c r="BL1063" s="18" t="s">
        <v>346</v>
      </c>
      <c r="BM1063" s="230" t="s">
        <v>1731</v>
      </c>
    </row>
    <row r="1064" s="13" customFormat="1">
      <c r="A1064" s="13"/>
      <c r="B1064" s="232"/>
      <c r="C1064" s="233"/>
      <c r="D1064" s="234" t="s">
        <v>159</v>
      </c>
      <c r="E1064" s="235" t="s">
        <v>1</v>
      </c>
      <c r="F1064" s="236" t="s">
        <v>183</v>
      </c>
      <c r="G1064" s="233"/>
      <c r="H1064" s="237">
        <v>72.222999999999999</v>
      </c>
      <c r="I1064" s="238"/>
      <c r="J1064" s="233"/>
      <c r="K1064" s="233"/>
      <c r="L1064" s="239"/>
      <c r="M1064" s="240"/>
      <c r="N1064" s="241"/>
      <c r="O1064" s="241"/>
      <c r="P1064" s="241"/>
      <c r="Q1064" s="241"/>
      <c r="R1064" s="241"/>
      <c r="S1064" s="241"/>
      <c r="T1064" s="242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3" t="s">
        <v>159</v>
      </c>
      <c r="AU1064" s="243" t="s">
        <v>86</v>
      </c>
      <c r="AV1064" s="13" t="s">
        <v>86</v>
      </c>
      <c r="AW1064" s="13" t="s">
        <v>32</v>
      </c>
      <c r="AX1064" s="13" t="s">
        <v>84</v>
      </c>
      <c r="AY1064" s="243" t="s">
        <v>150</v>
      </c>
    </row>
    <row r="1065" s="2" customFormat="1" ht="24.15" customHeight="1">
      <c r="A1065" s="39"/>
      <c r="B1065" s="40"/>
      <c r="C1065" s="219" t="s">
        <v>1732</v>
      </c>
      <c r="D1065" s="219" t="s">
        <v>153</v>
      </c>
      <c r="E1065" s="220" t="s">
        <v>1733</v>
      </c>
      <c r="F1065" s="221" t="s">
        <v>1734</v>
      </c>
      <c r="G1065" s="222" t="s">
        <v>349</v>
      </c>
      <c r="H1065" s="223">
        <v>4.7000000000000002</v>
      </c>
      <c r="I1065" s="224"/>
      <c r="J1065" s="225">
        <f>ROUND(I1065*H1065,2)</f>
        <v>0</v>
      </c>
      <c r="K1065" s="221" t="s">
        <v>1</v>
      </c>
      <c r="L1065" s="45"/>
      <c r="M1065" s="226" t="s">
        <v>1</v>
      </c>
      <c r="N1065" s="227" t="s">
        <v>41</v>
      </c>
      <c r="O1065" s="92"/>
      <c r="P1065" s="228">
        <f>O1065*H1065</f>
        <v>0</v>
      </c>
      <c r="Q1065" s="228">
        <v>0.00027999999999999998</v>
      </c>
      <c r="R1065" s="228">
        <f>Q1065*H1065</f>
        <v>0.0013159999999999999</v>
      </c>
      <c r="S1065" s="228">
        <v>0</v>
      </c>
      <c r="T1065" s="229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0" t="s">
        <v>346</v>
      </c>
      <c r="AT1065" s="230" t="s">
        <v>153</v>
      </c>
      <c r="AU1065" s="230" t="s">
        <v>86</v>
      </c>
      <c r="AY1065" s="18" t="s">
        <v>150</v>
      </c>
      <c r="BE1065" s="231">
        <f>IF(N1065="základní",J1065,0)</f>
        <v>0</v>
      </c>
      <c r="BF1065" s="231">
        <f>IF(N1065="snížená",J1065,0)</f>
        <v>0</v>
      </c>
      <c r="BG1065" s="231">
        <f>IF(N1065="zákl. přenesená",J1065,0)</f>
        <v>0</v>
      </c>
      <c r="BH1065" s="231">
        <f>IF(N1065="sníž. přenesená",J1065,0)</f>
        <v>0</v>
      </c>
      <c r="BI1065" s="231">
        <f>IF(N1065="nulová",J1065,0)</f>
        <v>0</v>
      </c>
      <c r="BJ1065" s="18" t="s">
        <v>84</v>
      </c>
      <c r="BK1065" s="231">
        <f>ROUND(I1065*H1065,2)</f>
        <v>0</v>
      </c>
      <c r="BL1065" s="18" t="s">
        <v>346</v>
      </c>
      <c r="BM1065" s="230" t="s">
        <v>1735</v>
      </c>
    </row>
    <row r="1066" s="13" customFormat="1">
      <c r="A1066" s="13"/>
      <c r="B1066" s="232"/>
      <c r="C1066" s="233"/>
      <c r="D1066" s="234" t="s">
        <v>159</v>
      </c>
      <c r="E1066" s="235" t="s">
        <v>1</v>
      </c>
      <c r="F1066" s="236" t="s">
        <v>1736</v>
      </c>
      <c r="G1066" s="233"/>
      <c r="H1066" s="237">
        <v>2.1000000000000001</v>
      </c>
      <c r="I1066" s="238"/>
      <c r="J1066" s="233"/>
      <c r="K1066" s="233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159</v>
      </c>
      <c r="AU1066" s="243" t="s">
        <v>86</v>
      </c>
      <c r="AV1066" s="13" t="s">
        <v>86</v>
      </c>
      <c r="AW1066" s="13" t="s">
        <v>32</v>
      </c>
      <c r="AX1066" s="13" t="s">
        <v>76</v>
      </c>
      <c r="AY1066" s="243" t="s">
        <v>150</v>
      </c>
    </row>
    <row r="1067" s="13" customFormat="1">
      <c r="A1067" s="13"/>
      <c r="B1067" s="232"/>
      <c r="C1067" s="233"/>
      <c r="D1067" s="234" t="s">
        <v>159</v>
      </c>
      <c r="E1067" s="235" t="s">
        <v>1</v>
      </c>
      <c r="F1067" s="236" t="s">
        <v>1737</v>
      </c>
      <c r="G1067" s="233"/>
      <c r="H1067" s="237">
        <v>2.6000000000000001</v>
      </c>
      <c r="I1067" s="238"/>
      <c r="J1067" s="233"/>
      <c r="K1067" s="233"/>
      <c r="L1067" s="239"/>
      <c r="M1067" s="240"/>
      <c r="N1067" s="241"/>
      <c r="O1067" s="241"/>
      <c r="P1067" s="241"/>
      <c r="Q1067" s="241"/>
      <c r="R1067" s="241"/>
      <c r="S1067" s="241"/>
      <c r="T1067" s="24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3" t="s">
        <v>159</v>
      </c>
      <c r="AU1067" s="243" t="s">
        <v>86</v>
      </c>
      <c r="AV1067" s="13" t="s">
        <v>86</v>
      </c>
      <c r="AW1067" s="13" t="s">
        <v>32</v>
      </c>
      <c r="AX1067" s="13" t="s">
        <v>76</v>
      </c>
      <c r="AY1067" s="243" t="s">
        <v>150</v>
      </c>
    </row>
    <row r="1068" s="14" customFormat="1">
      <c r="A1068" s="14"/>
      <c r="B1068" s="250"/>
      <c r="C1068" s="251"/>
      <c r="D1068" s="234" t="s">
        <v>159</v>
      </c>
      <c r="E1068" s="252" t="s">
        <v>1</v>
      </c>
      <c r="F1068" s="253" t="s">
        <v>254</v>
      </c>
      <c r="G1068" s="251"/>
      <c r="H1068" s="254">
        <v>4.7000000000000002</v>
      </c>
      <c r="I1068" s="255"/>
      <c r="J1068" s="251"/>
      <c r="K1068" s="251"/>
      <c r="L1068" s="256"/>
      <c r="M1068" s="257"/>
      <c r="N1068" s="258"/>
      <c r="O1068" s="258"/>
      <c r="P1068" s="258"/>
      <c r="Q1068" s="258"/>
      <c r="R1068" s="258"/>
      <c r="S1068" s="258"/>
      <c r="T1068" s="25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0" t="s">
        <v>159</v>
      </c>
      <c r="AU1068" s="260" t="s">
        <v>86</v>
      </c>
      <c r="AV1068" s="14" t="s">
        <v>157</v>
      </c>
      <c r="AW1068" s="14" t="s">
        <v>32</v>
      </c>
      <c r="AX1068" s="14" t="s">
        <v>84</v>
      </c>
      <c r="AY1068" s="260" t="s">
        <v>150</v>
      </c>
    </row>
    <row r="1069" s="2" customFormat="1" ht="16.5" customHeight="1">
      <c r="A1069" s="39"/>
      <c r="B1069" s="40"/>
      <c r="C1069" s="219" t="s">
        <v>1738</v>
      </c>
      <c r="D1069" s="219" t="s">
        <v>153</v>
      </c>
      <c r="E1069" s="220" t="s">
        <v>1739</v>
      </c>
      <c r="F1069" s="221" t="s">
        <v>1740</v>
      </c>
      <c r="G1069" s="222" t="s">
        <v>416</v>
      </c>
      <c r="H1069" s="223">
        <v>29</v>
      </c>
      <c r="I1069" s="224"/>
      <c r="J1069" s="225">
        <f>ROUND(I1069*H1069,2)</f>
        <v>0</v>
      </c>
      <c r="K1069" s="221" t="s">
        <v>1</v>
      </c>
      <c r="L1069" s="45"/>
      <c r="M1069" s="226" t="s">
        <v>1</v>
      </c>
      <c r="N1069" s="227" t="s">
        <v>41</v>
      </c>
      <c r="O1069" s="92"/>
      <c r="P1069" s="228">
        <f>O1069*H1069</f>
        <v>0</v>
      </c>
      <c r="Q1069" s="228">
        <v>0.00021000000000000001</v>
      </c>
      <c r="R1069" s="228">
        <f>Q1069*H1069</f>
        <v>0.0060899999999999999</v>
      </c>
      <c r="S1069" s="228">
        <v>0</v>
      </c>
      <c r="T1069" s="229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0" t="s">
        <v>346</v>
      </c>
      <c r="AT1069" s="230" t="s">
        <v>153</v>
      </c>
      <c r="AU1069" s="230" t="s">
        <v>86</v>
      </c>
      <c r="AY1069" s="18" t="s">
        <v>150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8" t="s">
        <v>84</v>
      </c>
      <c r="BK1069" s="231">
        <f>ROUND(I1069*H1069,2)</f>
        <v>0</v>
      </c>
      <c r="BL1069" s="18" t="s">
        <v>346</v>
      </c>
      <c r="BM1069" s="230" t="s">
        <v>1741</v>
      </c>
    </row>
    <row r="1070" s="13" customFormat="1">
      <c r="A1070" s="13"/>
      <c r="B1070" s="232"/>
      <c r="C1070" s="233"/>
      <c r="D1070" s="234" t="s">
        <v>159</v>
      </c>
      <c r="E1070" s="235" t="s">
        <v>1</v>
      </c>
      <c r="F1070" s="236" t="s">
        <v>1742</v>
      </c>
      <c r="G1070" s="233"/>
      <c r="H1070" s="237">
        <v>29</v>
      </c>
      <c r="I1070" s="238"/>
      <c r="J1070" s="233"/>
      <c r="K1070" s="233"/>
      <c r="L1070" s="239"/>
      <c r="M1070" s="240"/>
      <c r="N1070" s="241"/>
      <c r="O1070" s="241"/>
      <c r="P1070" s="241"/>
      <c r="Q1070" s="241"/>
      <c r="R1070" s="241"/>
      <c r="S1070" s="241"/>
      <c r="T1070" s="242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3" t="s">
        <v>159</v>
      </c>
      <c r="AU1070" s="243" t="s">
        <v>86</v>
      </c>
      <c r="AV1070" s="13" t="s">
        <v>86</v>
      </c>
      <c r="AW1070" s="13" t="s">
        <v>32</v>
      </c>
      <c r="AX1070" s="13" t="s">
        <v>84</v>
      </c>
      <c r="AY1070" s="243" t="s">
        <v>150</v>
      </c>
    </row>
    <row r="1071" s="2" customFormat="1" ht="16.5" customHeight="1">
      <c r="A1071" s="39"/>
      <c r="B1071" s="40"/>
      <c r="C1071" s="219" t="s">
        <v>1743</v>
      </c>
      <c r="D1071" s="219" t="s">
        <v>153</v>
      </c>
      <c r="E1071" s="220" t="s">
        <v>1744</v>
      </c>
      <c r="F1071" s="221" t="s">
        <v>1745</v>
      </c>
      <c r="G1071" s="222" t="s">
        <v>416</v>
      </c>
      <c r="H1071" s="223">
        <v>6</v>
      </c>
      <c r="I1071" s="224"/>
      <c r="J1071" s="225">
        <f>ROUND(I1071*H1071,2)</f>
        <v>0</v>
      </c>
      <c r="K1071" s="221" t="s">
        <v>1</v>
      </c>
      <c r="L1071" s="45"/>
      <c r="M1071" s="226" t="s">
        <v>1</v>
      </c>
      <c r="N1071" s="227" t="s">
        <v>41</v>
      </c>
      <c r="O1071" s="92"/>
      <c r="P1071" s="228">
        <f>O1071*H1071</f>
        <v>0</v>
      </c>
      <c r="Q1071" s="228">
        <v>0.00020000000000000001</v>
      </c>
      <c r="R1071" s="228">
        <f>Q1071*H1071</f>
        <v>0.0012000000000000001</v>
      </c>
      <c r="S1071" s="228">
        <v>0</v>
      </c>
      <c r="T1071" s="229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0" t="s">
        <v>346</v>
      </c>
      <c r="AT1071" s="230" t="s">
        <v>153</v>
      </c>
      <c r="AU1071" s="230" t="s">
        <v>86</v>
      </c>
      <c r="AY1071" s="18" t="s">
        <v>150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8" t="s">
        <v>84</v>
      </c>
      <c r="BK1071" s="231">
        <f>ROUND(I1071*H1071,2)</f>
        <v>0</v>
      </c>
      <c r="BL1071" s="18" t="s">
        <v>346</v>
      </c>
      <c r="BM1071" s="230" t="s">
        <v>1746</v>
      </c>
    </row>
    <row r="1072" s="13" customFormat="1">
      <c r="A1072" s="13"/>
      <c r="B1072" s="232"/>
      <c r="C1072" s="233"/>
      <c r="D1072" s="234" t="s">
        <v>159</v>
      </c>
      <c r="E1072" s="235" t="s">
        <v>1</v>
      </c>
      <c r="F1072" s="236" t="s">
        <v>1747</v>
      </c>
      <c r="G1072" s="233"/>
      <c r="H1072" s="237">
        <v>6</v>
      </c>
      <c r="I1072" s="238"/>
      <c r="J1072" s="233"/>
      <c r="K1072" s="233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159</v>
      </c>
      <c r="AU1072" s="243" t="s">
        <v>86</v>
      </c>
      <c r="AV1072" s="13" t="s">
        <v>86</v>
      </c>
      <c r="AW1072" s="13" t="s">
        <v>32</v>
      </c>
      <c r="AX1072" s="13" t="s">
        <v>84</v>
      </c>
      <c r="AY1072" s="243" t="s">
        <v>150</v>
      </c>
    </row>
    <row r="1073" s="2" customFormat="1" ht="24.15" customHeight="1">
      <c r="A1073" s="39"/>
      <c r="B1073" s="40"/>
      <c r="C1073" s="219" t="s">
        <v>1748</v>
      </c>
      <c r="D1073" s="219" t="s">
        <v>153</v>
      </c>
      <c r="E1073" s="220" t="s">
        <v>1749</v>
      </c>
      <c r="F1073" s="221" t="s">
        <v>1750</v>
      </c>
      <c r="G1073" s="222" t="s">
        <v>349</v>
      </c>
      <c r="H1073" s="223">
        <v>35.869999999999997</v>
      </c>
      <c r="I1073" s="224"/>
      <c r="J1073" s="225">
        <f>ROUND(I1073*H1073,2)</f>
        <v>0</v>
      </c>
      <c r="K1073" s="221" t="s">
        <v>1</v>
      </c>
      <c r="L1073" s="45"/>
      <c r="M1073" s="226" t="s">
        <v>1</v>
      </c>
      <c r="N1073" s="227" t="s">
        <v>41</v>
      </c>
      <c r="O1073" s="92"/>
      <c r="P1073" s="228">
        <f>O1073*H1073</f>
        <v>0</v>
      </c>
      <c r="Q1073" s="228">
        <v>0.00032000000000000003</v>
      </c>
      <c r="R1073" s="228">
        <f>Q1073*H1073</f>
        <v>0.0114784</v>
      </c>
      <c r="S1073" s="228">
        <v>0</v>
      </c>
      <c r="T1073" s="229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30" t="s">
        <v>346</v>
      </c>
      <c r="AT1073" s="230" t="s">
        <v>153</v>
      </c>
      <c r="AU1073" s="230" t="s">
        <v>86</v>
      </c>
      <c r="AY1073" s="18" t="s">
        <v>150</v>
      </c>
      <c r="BE1073" s="231">
        <f>IF(N1073="základní",J1073,0)</f>
        <v>0</v>
      </c>
      <c r="BF1073" s="231">
        <f>IF(N1073="snížená",J1073,0)</f>
        <v>0</v>
      </c>
      <c r="BG1073" s="231">
        <f>IF(N1073="zákl. přenesená",J1073,0)</f>
        <v>0</v>
      </c>
      <c r="BH1073" s="231">
        <f>IF(N1073="sníž. přenesená",J1073,0)</f>
        <v>0</v>
      </c>
      <c r="BI1073" s="231">
        <f>IF(N1073="nulová",J1073,0)</f>
        <v>0</v>
      </c>
      <c r="BJ1073" s="18" t="s">
        <v>84</v>
      </c>
      <c r="BK1073" s="231">
        <f>ROUND(I1073*H1073,2)</f>
        <v>0</v>
      </c>
      <c r="BL1073" s="18" t="s">
        <v>346</v>
      </c>
      <c r="BM1073" s="230" t="s">
        <v>1751</v>
      </c>
    </row>
    <row r="1074" s="15" customFormat="1">
      <c r="A1074" s="15"/>
      <c r="B1074" s="261"/>
      <c r="C1074" s="262"/>
      <c r="D1074" s="234" t="s">
        <v>159</v>
      </c>
      <c r="E1074" s="263" t="s">
        <v>1</v>
      </c>
      <c r="F1074" s="264" t="s">
        <v>1711</v>
      </c>
      <c r="G1074" s="262"/>
      <c r="H1074" s="263" t="s">
        <v>1</v>
      </c>
      <c r="I1074" s="265"/>
      <c r="J1074" s="262"/>
      <c r="K1074" s="262"/>
      <c r="L1074" s="266"/>
      <c r="M1074" s="267"/>
      <c r="N1074" s="268"/>
      <c r="O1074" s="268"/>
      <c r="P1074" s="268"/>
      <c r="Q1074" s="268"/>
      <c r="R1074" s="268"/>
      <c r="S1074" s="268"/>
      <c r="T1074" s="269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70" t="s">
        <v>159</v>
      </c>
      <c r="AU1074" s="270" t="s">
        <v>86</v>
      </c>
      <c r="AV1074" s="15" t="s">
        <v>84</v>
      </c>
      <c r="AW1074" s="15" t="s">
        <v>32</v>
      </c>
      <c r="AX1074" s="15" t="s">
        <v>76</v>
      </c>
      <c r="AY1074" s="270" t="s">
        <v>150</v>
      </c>
    </row>
    <row r="1075" s="13" customFormat="1">
      <c r="A1075" s="13"/>
      <c r="B1075" s="232"/>
      <c r="C1075" s="233"/>
      <c r="D1075" s="234" t="s">
        <v>159</v>
      </c>
      <c r="E1075" s="235" t="s">
        <v>1</v>
      </c>
      <c r="F1075" s="236" t="s">
        <v>1752</v>
      </c>
      <c r="G1075" s="233"/>
      <c r="H1075" s="237">
        <v>6.4400000000000004</v>
      </c>
      <c r="I1075" s="238"/>
      <c r="J1075" s="233"/>
      <c r="K1075" s="233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159</v>
      </c>
      <c r="AU1075" s="243" t="s">
        <v>86</v>
      </c>
      <c r="AV1075" s="13" t="s">
        <v>86</v>
      </c>
      <c r="AW1075" s="13" t="s">
        <v>32</v>
      </c>
      <c r="AX1075" s="13" t="s">
        <v>76</v>
      </c>
      <c r="AY1075" s="243" t="s">
        <v>150</v>
      </c>
    </row>
    <row r="1076" s="13" customFormat="1">
      <c r="A1076" s="13"/>
      <c r="B1076" s="232"/>
      <c r="C1076" s="233"/>
      <c r="D1076" s="234" t="s">
        <v>159</v>
      </c>
      <c r="E1076" s="235" t="s">
        <v>1</v>
      </c>
      <c r="F1076" s="236" t="s">
        <v>1753</v>
      </c>
      <c r="G1076" s="233"/>
      <c r="H1076" s="237">
        <v>6.7999999999999998</v>
      </c>
      <c r="I1076" s="238"/>
      <c r="J1076" s="233"/>
      <c r="K1076" s="233"/>
      <c r="L1076" s="239"/>
      <c r="M1076" s="240"/>
      <c r="N1076" s="241"/>
      <c r="O1076" s="241"/>
      <c r="P1076" s="241"/>
      <c r="Q1076" s="241"/>
      <c r="R1076" s="241"/>
      <c r="S1076" s="241"/>
      <c r="T1076" s="24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3" t="s">
        <v>159</v>
      </c>
      <c r="AU1076" s="243" t="s">
        <v>86</v>
      </c>
      <c r="AV1076" s="13" t="s">
        <v>86</v>
      </c>
      <c r="AW1076" s="13" t="s">
        <v>32</v>
      </c>
      <c r="AX1076" s="13" t="s">
        <v>76</v>
      </c>
      <c r="AY1076" s="243" t="s">
        <v>150</v>
      </c>
    </row>
    <row r="1077" s="16" customFormat="1">
      <c r="A1077" s="16"/>
      <c r="B1077" s="281"/>
      <c r="C1077" s="282"/>
      <c r="D1077" s="234" t="s">
        <v>159</v>
      </c>
      <c r="E1077" s="283" t="s">
        <v>1</v>
      </c>
      <c r="F1077" s="284" t="s">
        <v>401</v>
      </c>
      <c r="G1077" s="282"/>
      <c r="H1077" s="285">
        <v>13.24</v>
      </c>
      <c r="I1077" s="286"/>
      <c r="J1077" s="282"/>
      <c r="K1077" s="282"/>
      <c r="L1077" s="287"/>
      <c r="M1077" s="288"/>
      <c r="N1077" s="289"/>
      <c r="O1077" s="289"/>
      <c r="P1077" s="289"/>
      <c r="Q1077" s="289"/>
      <c r="R1077" s="289"/>
      <c r="S1077" s="289"/>
      <c r="T1077" s="290"/>
      <c r="U1077" s="16"/>
      <c r="V1077" s="16"/>
      <c r="W1077" s="16"/>
      <c r="X1077" s="16"/>
      <c r="Y1077" s="16"/>
      <c r="Z1077" s="16"/>
      <c r="AA1077" s="16"/>
      <c r="AB1077" s="16"/>
      <c r="AC1077" s="16"/>
      <c r="AD1077" s="16"/>
      <c r="AE1077" s="16"/>
      <c r="AT1077" s="291" t="s">
        <v>159</v>
      </c>
      <c r="AU1077" s="291" t="s">
        <v>86</v>
      </c>
      <c r="AV1077" s="16" t="s">
        <v>167</v>
      </c>
      <c r="AW1077" s="16" t="s">
        <v>32</v>
      </c>
      <c r="AX1077" s="16" t="s">
        <v>76</v>
      </c>
      <c r="AY1077" s="291" t="s">
        <v>150</v>
      </c>
    </row>
    <row r="1078" s="15" customFormat="1">
      <c r="A1078" s="15"/>
      <c r="B1078" s="261"/>
      <c r="C1078" s="262"/>
      <c r="D1078" s="234" t="s">
        <v>159</v>
      </c>
      <c r="E1078" s="263" t="s">
        <v>1</v>
      </c>
      <c r="F1078" s="264" t="s">
        <v>1714</v>
      </c>
      <c r="G1078" s="262"/>
      <c r="H1078" s="263" t="s">
        <v>1</v>
      </c>
      <c r="I1078" s="265"/>
      <c r="J1078" s="262"/>
      <c r="K1078" s="262"/>
      <c r="L1078" s="266"/>
      <c r="M1078" s="267"/>
      <c r="N1078" s="268"/>
      <c r="O1078" s="268"/>
      <c r="P1078" s="268"/>
      <c r="Q1078" s="268"/>
      <c r="R1078" s="268"/>
      <c r="S1078" s="268"/>
      <c r="T1078" s="269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70" t="s">
        <v>159</v>
      </c>
      <c r="AU1078" s="270" t="s">
        <v>86</v>
      </c>
      <c r="AV1078" s="15" t="s">
        <v>84</v>
      </c>
      <c r="AW1078" s="15" t="s">
        <v>32</v>
      </c>
      <c r="AX1078" s="15" t="s">
        <v>76</v>
      </c>
      <c r="AY1078" s="270" t="s">
        <v>150</v>
      </c>
    </row>
    <row r="1079" s="13" customFormat="1">
      <c r="A1079" s="13"/>
      <c r="B1079" s="232"/>
      <c r="C1079" s="233"/>
      <c r="D1079" s="234" t="s">
        <v>159</v>
      </c>
      <c r="E1079" s="235" t="s">
        <v>1</v>
      </c>
      <c r="F1079" s="236" t="s">
        <v>1754</v>
      </c>
      <c r="G1079" s="233"/>
      <c r="H1079" s="237">
        <v>2.9500000000000002</v>
      </c>
      <c r="I1079" s="238"/>
      <c r="J1079" s="233"/>
      <c r="K1079" s="233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159</v>
      </c>
      <c r="AU1079" s="243" t="s">
        <v>86</v>
      </c>
      <c r="AV1079" s="13" t="s">
        <v>86</v>
      </c>
      <c r="AW1079" s="13" t="s">
        <v>32</v>
      </c>
      <c r="AX1079" s="13" t="s">
        <v>76</v>
      </c>
      <c r="AY1079" s="243" t="s">
        <v>150</v>
      </c>
    </row>
    <row r="1080" s="13" customFormat="1">
      <c r="A1080" s="13"/>
      <c r="B1080" s="232"/>
      <c r="C1080" s="233"/>
      <c r="D1080" s="234" t="s">
        <v>159</v>
      </c>
      <c r="E1080" s="235" t="s">
        <v>1</v>
      </c>
      <c r="F1080" s="236" t="s">
        <v>1755</v>
      </c>
      <c r="G1080" s="233"/>
      <c r="H1080" s="237">
        <v>4.2999999999999998</v>
      </c>
      <c r="I1080" s="238"/>
      <c r="J1080" s="233"/>
      <c r="K1080" s="233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3" t="s">
        <v>159</v>
      </c>
      <c r="AU1080" s="243" t="s">
        <v>86</v>
      </c>
      <c r="AV1080" s="13" t="s">
        <v>86</v>
      </c>
      <c r="AW1080" s="13" t="s">
        <v>32</v>
      </c>
      <c r="AX1080" s="13" t="s">
        <v>76</v>
      </c>
      <c r="AY1080" s="243" t="s">
        <v>150</v>
      </c>
    </row>
    <row r="1081" s="13" customFormat="1">
      <c r="A1081" s="13"/>
      <c r="B1081" s="232"/>
      <c r="C1081" s="233"/>
      <c r="D1081" s="234" t="s">
        <v>159</v>
      </c>
      <c r="E1081" s="235" t="s">
        <v>1</v>
      </c>
      <c r="F1081" s="236" t="s">
        <v>1718</v>
      </c>
      <c r="G1081" s="233"/>
      <c r="H1081" s="237">
        <v>2.0499999999999998</v>
      </c>
      <c r="I1081" s="238"/>
      <c r="J1081" s="233"/>
      <c r="K1081" s="233"/>
      <c r="L1081" s="239"/>
      <c r="M1081" s="240"/>
      <c r="N1081" s="241"/>
      <c r="O1081" s="241"/>
      <c r="P1081" s="241"/>
      <c r="Q1081" s="241"/>
      <c r="R1081" s="241"/>
      <c r="S1081" s="241"/>
      <c r="T1081" s="24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3" t="s">
        <v>159</v>
      </c>
      <c r="AU1081" s="243" t="s">
        <v>86</v>
      </c>
      <c r="AV1081" s="13" t="s">
        <v>86</v>
      </c>
      <c r="AW1081" s="13" t="s">
        <v>32</v>
      </c>
      <c r="AX1081" s="13" t="s">
        <v>76</v>
      </c>
      <c r="AY1081" s="243" t="s">
        <v>150</v>
      </c>
    </row>
    <row r="1082" s="13" customFormat="1">
      <c r="A1082" s="13"/>
      <c r="B1082" s="232"/>
      <c r="C1082" s="233"/>
      <c r="D1082" s="234" t="s">
        <v>159</v>
      </c>
      <c r="E1082" s="235" t="s">
        <v>1</v>
      </c>
      <c r="F1082" s="236" t="s">
        <v>1756</v>
      </c>
      <c r="G1082" s="233"/>
      <c r="H1082" s="237">
        <v>0.88</v>
      </c>
      <c r="I1082" s="238"/>
      <c r="J1082" s="233"/>
      <c r="K1082" s="233"/>
      <c r="L1082" s="239"/>
      <c r="M1082" s="240"/>
      <c r="N1082" s="241"/>
      <c r="O1082" s="241"/>
      <c r="P1082" s="241"/>
      <c r="Q1082" s="241"/>
      <c r="R1082" s="241"/>
      <c r="S1082" s="241"/>
      <c r="T1082" s="24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3" t="s">
        <v>159</v>
      </c>
      <c r="AU1082" s="243" t="s">
        <v>86</v>
      </c>
      <c r="AV1082" s="13" t="s">
        <v>86</v>
      </c>
      <c r="AW1082" s="13" t="s">
        <v>32</v>
      </c>
      <c r="AX1082" s="13" t="s">
        <v>76</v>
      </c>
      <c r="AY1082" s="243" t="s">
        <v>150</v>
      </c>
    </row>
    <row r="1083" s="13" customFormat="1">
      <c r="A1083" s="13"/>
      <c r="B1083" s="232"/>
      <c r="C1083" s="233"/>
      <c r="D1083" s="234" t="s">
        <v>159</v>
      </c>
      <c r="E1083" s="235" t="s">
        <v>1</v>
      </c>
      <c r="F1083" s="236" t="s">
        <v>1757</v>
      </c>
      <c r="G1083" s="233"/>
      <c r="H1083" s="237">
        <v>2.2999999999999998</v>
      </c>
      <c r="I1083" s="238"/>
      <c r="J1083" s="233"/>
      <c r="K1083" s="233"/>
      <c r="L1083" s="239"/>
      <c r="M1083" s="240"/>
      <c r="N1083" s="241"/>
      <c r="O1083" s="241"/>
      <c r="P1083" s="241"/>
      <c r="Q1083" s="241"/>
      <c r="R1083" s="241"/>
      <c r="S1083" s="241"/>
      <c r="T1083" s="24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3" t="s">
        <v>159</v>
      </c>
      <c r="AU1083" s="243" t="s">
        <v>86</v>
      </c>
      <c r="AV1083" s="13" t="s">
        <v>86</v>
      </c>
      <c r="AW1083" s="13" t="s">
        <v>32</v>
      </c>
      <c r="AX1083" s="13" t="s">
        <v>76</v>
      </c>
      <c r="AY1083" s="243" t="s">
        <v>150</v>
      </c>
    </row>
    <row r="1084" s="13" customFormat="1">
      <c r="A1084" s="13"/>
      <c r="B1084" s="232"/>
      <c r="C1084" s="233"/>
      <c r="D1084" s="234" t="s">
        <v>159</v>
      </c>
      <c r="E1084" s="235" t="s">
        <v>1</v>
      </c>
      <c r="F1084" s="236" t="s">
        <v>1758</v>
      </c>
      <c r="G1084" s="233"/>
      <c r="H1084" s="237">
        <v>1.05</v>
      </c>
      <c r="I1084" s="238"/>
      <c r="J1084" s="233"/>
      <c r="K1084" s="233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159</v>
      </c>
      <c r="AU1084" s="243" t="s">
        <v>86</v>
      </c>
      <c r="AV1084" s="13" t="s">
        <v>86</v>
      </c>
      <c r="AW1084" s="13" t="s">
        <v>32</v>
      </c>
      <c r="AX1084" s="13" t="s">
        <v>76</v>
      </c>
      <c r="AY1084" s="243" t="s">
        <v>150</v>
      </c>
    </row>
    <row r="1085" s="13" customFormat="1">
      <c r="A1085" s="13"/>
      <c r="B1085" s="232"/>
      <c r="C1085" s="233"/>
      <c r="D1085" s="234" t="s">
        <v>159</v>
      </c>
      <c r="E1085" s="235" t="s">
        <v>1</v>
      </c>
      <c r="F1085" s="236" t="s">
        <v>1759</v>
      </c>
      <c r="G1085" s="233"/>
      <c r="H1085" s="237">
        <v>4.9000000000000004</v>
      </c>
      <c r="I1085" s="238"/>
      <c r="J1085" s="233"/>
      <c r="K1085" s="233"/>
      <c r="L1085" s="239"/>
      <c r="M1085" s="240"/>
      <c r="N1085" s="241"/>
      <c r="O1085" s="241"/>
      <c r="P1085" s="241"/>
      <c r="Q1085" s="241"/>
      <c r="R1085" s="241"/>
      <c r="S1085" s="241"/>
      <c r="T1085" s="24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3" t="s">
        <v>159</v>
      </c>
      <c r="AU1085" s="243" t="s">
        <v>86</v>
      </c>
      <c r="AV1085" s="13" t="s">
        <v>86</v>
      </c>
      <c r="AW1085" s="13" t="s">
        <v>32</v>
      </c>
      <c r="AX1085" s="13" t="s">
        <v>76</v>
      </c>
      <c r="AY1085" s="243" t="s">
        <v>150</v>
      </c>
    </row>
    <row r="1086" s="13" customFormat="1">
      <c r="A1086" s="13"/>
      <c r="B1086" s="232"/>
      <c r="C1086" s="233"/>
      <c r="D1086" s="234" t="s">
        <v>159</v>
      </c>
      <c r="E1086" s="235" t="s">
        <v>1</v>
      </c>
      <c r="F1086" s="236" t="s">
        <v>1760</v>
      </c>
      <c r="G1086" s="233"/>
      <c r="H1086" s="237">
        <v>4.2000000000000002</v>
      </c>
      <c r="I1086" s="238"/>
      <c r="J1086" s="233"/>
      <c r="K1086" s="233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159</v>
      </c>
      <c r="AU1086" s="243" t="s">
        <v>86</v>
      </c>
      <c r="AV1086" s="13" t="s">
        <v>86</v>
      </c>
      <c r="AW1086" s="13" t="s">
        <v>32</v>
      </c>
      <c r="AX1086" s="13" t="s">
        <v>76</v>
      </c>
      <c r="AY1086" s="243" t="s">
        <v>150</v>
      </c>
    </row>
    <row r="1087" s="16" customFormat="1">
      <c r="A1087" s="16"/>
      <c r="B1087" s="281"/>
      <c r="C1087" s="282"/>
      <c r="D1087" s="234" t="s">
        <v>159</v>
      </c>
      <c r="E1087" s="283" t="s">
        <v>1</v>
      </c>
      <c r="F1087" s="284" t="s">
        <v>401</v>
      </c>
      <c r="G1087" s="282"/>
      <c r="H1087" s="285">
        <v>22.629999999999999</v>
      </c>
      <c r="I1087" s="286"/>
      <c r="J1087" s="282"/>
      <c r="K1087" s="282"/>
      <c r="L1087" s="287"/>
      <c r="M1087" s="288"/>
      <c r="N1087" s="289"/>
      <c r="O1087" s="289"/>
      <c r="P1087" s="289"/>
      <c r="Q1087" s="289"/>
      <c r="R1087" s="289"/>
      <c r="S1087" s="289"/>
      <c r="T1087" s="290"/>
      <c r="U1087" s="16"/>
      <c r="V1087" s="16"/>
      <c r="W1087" s="16"/>
      <c r="X1087" s="16"/>
      <c r="Y1087" s="16"/>
      <c r="Z1087" s="16"/>
      <c r="AA1087" s="16"/>
      <c r="AB1087" s="16"/>
      <c r="AC1087" s="16"/>
      <c r="AD1087" s="16"/>
      <c r="AE1087" s="16"/>
      <c r="AT1087" s="291" t="s">
        <v>159</v>
      </c>
      <c r="AU1087" s="291" t="s">
        <v>86</v>
      </c>
      <c r="AV1087" s="16" t="s">
        <v>167</v>
      </c>
      <c r="AW1087" s="16" t="s">
        <v>32</v>
      </c>
      <c r="AX1087" s="16" t="s">
        <v>76</v>
      </c>
      <c r="AY1087" s="291" t="s">
        <v>150</v>
      </c>
    </row>
    <row r="1088" s="14" customFormat="1">
      <c r="A1088" s="14"/>
      <c r="B1088" s="250"/>
      <c r="C1088" s="251"/>
      <c r="D1088" s="234" t="s">
        <v>159</v>
      </c>
      <c r="E1088" s="252" t="s">
        <v>1</v>
      </c>
      <c r="F1088" s="253" t="s">
        <v>254</v>
      </c>
      <c r="G1088" s="251"/>
      <c r="H1088" s="254">
        <v>35.870000000000005</v>
      </c>
      <c r="I1088" s="255"/>
      <c r="J1088" s="251"/>
      <c r="K1088" s="251"/>
      <c r="L1088" s="256"/>
      <c r="M1088" s="257"/>
      <c r="N1088" s="258"/>
      <c r="O1088" s="258"/>
      <c r="P1088" s="258"/>
      <c r="Q1088" s="258"/>
      <c r="R1088" s="258"/>
      <c r="S1088" s="258"/>
      <c r="T1088" s="25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0" t="s">
        <v>159</v>
      </c>
      <c r="AU1088" s="260" t="s">
        <v>86</v>
      </c>
      <c r="AV1088" s="14" t="s">
        <v>157</v>
      </c>
      <c r="AW1088" s="14" t="s">
        <v>32</v>
      </c>
      <c r="AX1088" s="14" t="s">
        <v>84</v>
      </c>
      <c r="AY1088" s="260" t="s">
        <v>150</v>
      </c>
    </row>
    <row r="1089" s="2" customFormat="1" ht="16.5" customHeight="1">
      <c r="A1089" s="39"/>
      <c r="B1089" s="40"/>
      <c r="C1089" s="219" t="s">
        <v>1761</v>
      </c>
      <c r="D1089" s="219" t="s">
        <v>153</v>
      </c>
      <c r="E1089" s="220" t="s">
        <v>1762</v>
      </c>
      <c r="F1089" s="221" t="s">
        <v>1763</v>
      </c>
      <c r="G1089" s="222" t="s">
        <v>243</v>
      </c>
      <c r="H1089" s="223">
        <v>72.222999999999999</v>
      </c>
      <c r="I1089" s="224"/>
      <c r="J1089" s="225">
        <f>ROUND(I1089*H1089,2)</f>
        <v>0</v>
      </c>
      <c r="K1089" s="221" t="s">
        <v>1</v>
      </c>
      <c r="L1089" s="45"/>
      <c r="M1089" s="226" t="s">
        <v>1</v>
      </c>
      <c r="N1089" s="227" t="s">
        <v>41</v>
      </c>
      <c r="O1089" s="92"/>
      <c r="P1089" s="228">
        <f>O1089*H1089</f>
        <v>0</v>
      </c>
      <c r="Q1089" s="228">
        <v>0.0044999999999999997</v>
      </c>
      <c r="R1089" s="228">
        <f>Q1089*H1089</f>
        <v>0.32500349999999995</v>
      </c>
      <c r="S1089" s="228">
        <v>0</v>
      </c>
      <c r="T1089" s="229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0" t="s">
        <v>346</v>
      </c>
      <c r="AT1089" s="230" t="s">
        <v>153</v>
      </c>
      <c r="AU1089" s="230" t="s">
        <v>86</v>
      </c>
      <c r="AY1089" s="18" t="s">
        <v>150</v>
      </c>
      <c r="BE1089" s="231">
        <f>IF(N1089="základní",J1089,0)</f>
        <v>0</v>
      </c>
      <c r="BF1089" s="231">
        <f>IF(N1089="snížená",J1089,0)</f>
        <v>0</v>
      </c>
      <c r="BG1089" s="231">
        <f>IF(N1089="zákl. přenesená",J1089,0)</f>
        <v>0</v>
      </c>
      <c r="BH1089" s="231">
        <f>IF(N1089="sníž. přenesená",J1089,0)</f>
        <v>0</v>
      </c>
      <c r="BI1089" s="231">
        <f>IF(N1089="nulová",J1089,0)</f>
        <v>0</v>
      </c>
      <c r="BJ1089" s="18" t="s">
        <v>84</v>
      </c>
      <c r="BK1089" s="231">
        <f>ROUND(I1089*H1089,2)</f>
        <v>0</v>
      </c>
      <c r="BL1089" s="18" t="s">
        <v>346</v>
      </c>
      <c r="BM1089" s="230" t="s">
        <v>1764</v>
      </c>
    </row>
    <row r="1090" s="13" customFormat="1">
      <c r="A1090" s="13"/>
      <c r="B1090" s="232"/>
      <c r="C1090" s="233"/>
      <c r="D1090" s="234" t="s">
        <v>159</v>
      </c>
      <c r="E1090" s="235" t="s">
        <v>1</v>
      </c>
      <c r="F1090" s="236" t="s">
        <v>183</v>
      </c>
      <c r="G1090" s="233"/>
      <c r="H1090" s="237">
        <v>72.222999999999999</v>
      </c>
      <c r="I1090" s="238"/>
      <c r="J1090" s="233"/>
      <c r="K1090" s="233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159</v>
      </c>
      <c r="AU1090" s="243" t="s">
        <v>86</v>
      </c>
      <c r="AV1090" s="13" t="s">
        <v>86</v>
      </c>
      <c r="AW1090" s="13" t="s">
        <v>32</v>
      </c>
      <c r="AX1090" s="13" t="s">
        <v>84</v>
      </c>
      <c r="AY1090" s="243" t="s">
        <v>150</v>
      </c>
    </row>
    <row r="1091" s="2" customFormat="1" ht="21.75" customHeight="1">
      <c r="A1091" s="39"/>
      <c r="B1091" s="40"/>
      <c r="C1091" s="219" t="s">
        <v>1765</v>
      </c>
      <c r="D1091" s="219" t="s">
        <v>153</v>
      </c>
      <c r="E1091" s="220" t="s">
        <v>1766</v>
      </c>
      <c r="F1091" s="221" t="s">
        <v>1767</v>
      </c>
      <c r="G1091" s="222" t="s">
        <v>349</v>
      </c>
      <c r="H1091" s="223">
        <v>150.05000000000001</v>
      </c>
      <c r="I1091" s="224"/>
      <c r="J1091" s="225">
        <f>ROUND(I1091*H1091,2)</f>
        <v>0</v>
      </c>
      <c r="K1091" s="221" t="s">
        <v>1</v>
      </c>
      <c r="L1091" s="45"/>
      <c r="M1091" s="226" t="s">
        <v>1</v>
      </c>
      <c r="N1091" s="227" t="s">
        <v>41</v>
      </c>
      <c r="O1091" s="92"/>
      <c r="P1091" s="228">
        <f>O1091*H1091</f>
        <v>0</v>
      </c>
      <c r="Q1091" s="228">
        <v>0.00020000000000000001</v>
      </c>
      <c r="R1091" s="228">
        <f>Q1091*H1091</f>
        <v>0.030010000000000005</v>
      </c>
      <c r="S1091" s="228">
        <v>0</v>
      </c>
      <c r="T1091" s="229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0" t="s">
        <v>346</v>
      </c>
      <c r="AT1091" s="230" t="s">
        <v>153</v>
      </c>
      <c r="AU1091" s="230" t="s">
        <v>86</v>
      </c>
      <c r="AY1091" s="18" t="s">
        <v>150</v>
      </c>
      <c r="BE1091" s="231">
        <f>IF(N1091="základní",J1091,0)</f>
        <v>0</v>
      </c>
      <c r="BF1091" s="231">
        <f>IF(N1091="snížená",J1091,0)</f>
        <v>0</v>
      </c>
      <c r="BG1091" s="231">
        <f>IF(N1091="zákl. přenesená",J1091,0)</f>
        <v>0</v>
      </c>
      <c r="BH1091" s="231">
        <f>IF(N1091="sníž. přenesená",J1091,0)</f>
        <v>0</v>
      </c>
      <c r="BI1091" s="231">
        <f>IF(N1091="nulová",J1091,0)</f>
        <v>0</v>
      </c>
      <c r="BJ1091" s="18" t="s">
        <v>84</v>
      </c>
      <c r="BK1091" s="231">
        <f>ROUND(I1091*H1091,2)</f>
        <v>0</v>
      </c>
      <c r="BL1091" s="18" t="s">
        <v>346</v>
      </c>
      <c r="BM1091" s="230" t="s">
        <v>1768</v>
      </c>
    </row>
    <row r="1092" s="15" customFormat="1">
      <c r="A1092" s="15"/>
      <c r="B1092" s="261"/>
      <c r="C1092" s="262"/>
      <c r="D1092" s="234" t="s">
        <v>159</v>
      </c>
      <c r="E1092" s="263" t="s">
        <v>1</v>
      </c>
      <c r="F1092" s="264" t="s">
        <v>1769</v>
      </c>
      <c r="G1092" s="262"/>
      <c r="H1092" s="263" t="s">
        <v>1</v>
      </c>
      <c r="I1092" s="265"/>
      <c r="J1092" s="262"/>
      <c r="K1092" s="262"/>
      <c r="L1092" s="266"/>
      <c r="M1092" s="267"/>
      <c r="N1092" s="268"/>
      <c r="O1092" s="268"/>
      <c r="P1092" s="268"/>
      <c r="Q1092" s="268"/>
      <c r="R1092" s="268"/>
      <c r="S1092" s="268"/>
      <c r="T1092" s="269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70" t="s">
        <v>159</v>
      </c>
      <c r="AU1092" s="270" t="s">
        <v>86</v>
      </c>
      <c r="AV1092" s="15" t="s">
        <v>84</v>
      </c>
      <c r="AW1092" s="15" t="s">
        <v>32</v>
      </c>
      <c r="AX1092" s="15" t="s">
        <v>76</v>
      </c>
      <c r="AY1092" s="270" t="s">
        <v>150</v>
      </c>
    </row>
    <row r="1093" s="13" customFormat="1">
      <c r="A1093" s="13"/>
      <c r="B1093" s="232"/>
      <c r="C1093" s="233"/>
      <c r="D1093" s="234" t="s">
        <v>159</v>
      </c>
      <c r="E1093" s="235" t="s">
        <v>1</v>
      </c>
      <c r="F1093" s="236" t="s">
        <v>1770</v>
      </c>
      <c r="G1093" s="233"/>
      <c r="H1093" s="237">
        <v>10.369999999999999</v>
      </c>
      <c r="I1093" s="238"/>
      <c r="J1093" s="233"/>
      <c r="K1093" s="233"/>
      <c r="L1093" s="239"/>
      <c r="M1093" s="240"/>
      <c r="N1093" s="241"/>
      <c r="O1093" s="241"/>
      <c r="P1093" s="241"/>
      <c r="Q1093" s="241"/>
      <c r="R1093" s="241"/>
      <c r="S1093" s="241"/>
      <c r="T1093" s="24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3" t="s">
        <v>159</v>
      </c>
      <c r="AU1093" s="243" t="s">
        <v>86</v>
      </c>
      <c r="AV1093" s="13" t="s">
        <v>86</v>
      </c>
      <c r="AW1093" s="13" t="s">
        <v>32</v>
      </c>
      <c r="AX1093" s="13" t="s">
        <v>76</v>
      </c>
      <c r="AY1093" s="243" t="s">
        <v>150</v>
      </c>
    </row>
    <row r="1094" s="13" customFormat="1">
      <c r="A1094" s="13"/>
      <c r="B1094" s="232"/>
      <c r="C1094" s="233"/>
      <c r="D1094" s="234" t="s">
        <v>159</v>
      </c>
      <c r="E1094" s="235" t="s">
        <v>1</v>
      </c>
      <c r="F1094" s="236" t="s">
        <v>1771</v>
      </c>
      <c r="G1094" s="233"/>
      <c r="H1094" s="237">
        <v>8.1999999999999993</v>
      </c>
      <c r="I1094" s="238"/>
      <c r="J1094" s="233"/>
      <c r="K1094" s="233"/>
      <c r="L1094" s="239"/>
      <c r="M1094" s="240"/>
      <c r="N1094" s="241"/>
      <c r="O1094" s="241"/>
      <c r="P1094" s="241"/>
      <c r="Q1094" s="241"/>
      <c r="R1094" s="241"/>
      <c r="S1094" s="241"/>
      <c r="T1094" s="242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3" t="s">
        <v>159</v>
      </c>
      <c r="AU1094" s="243" t="s">
        <v>86</v>
      </c>
      <c r="AV1094" s="13" t="s">
        <v>86</v>
      </c>
      <c r="AW1094" s="13" t="s">
        <v>32</v>
      </c>
      <c r="AX1094" s="13" t="s">
        <v>76</v>
      </c>
      <c r="AY1094" s="243" t="s">
        <v>150</v>
      </c>
    </row>
    <row r="1095" s="15" customFormat="1">
      <c r="A1095" s="15"/>
      <c r="B1095" s="261"/>
      <c r="C1095" s="262"/>
      <c r="D1095" s="234" t="s">
        <v>159</v>
      </c>
      <c r="E1095" s="263" t="s">
        <v>1</v>
      </c>
      <c r="F1095" s="264" t="s">
        <v>1714</v>
      </c>
      <c r="G1095" s="262"/>
      <c r="H1095" s="263" t="s">
        <v>1</v>
      </c>
      <c r="I1095" s="265"/>
      <c r="J1095" s="262"/>
      <c r="K1095" s="262"/>
      <c r="L1095" s="266"/>
      <c r="M1095" s="267"/>
      <c r="N1095" s="268"/>
      <c r="O1095" s="268"/>
      <c r="P1095" s="268"/>
      <c r="Q1095" s="268"/>
      <c r="R1095" s="268"/>
      <c r="S1095" s="268"/>
      <c r="T1095" s="269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70" t="s">
        <v>159</v>
      </c>
      <c r="AU1095" s="270" t="s">
        <v>86</v>
      </c>
      <c r="AV1095" s="15" t="s">
        <v>84</v>
      </c>
      <c r="AW1095" s="15" t="s">
        <v>32</v>
      </c>
      <c r="AX1095" s="15" t="s">
        <v>76</v>
      </c>
      <c r="AY1095" s="270" t="s">
        <v>150</v>
      </c>
    </row>
    <row r="1096" s="13" customFormat="1">
      <c r="A1096" s="13"/>
      <c r="B1096" s="232"/>
      <c r="C1096" s="233"/>
      <c r="D1096" s="234" t="s">
        <v>159</v>
      </c>
      <c r="E1096" s="235" t="s">
        <v>1</v>
      </c>
      <c r="F1096" s="236" t="s">
        <v>1772</v>
      </c>
      <c r="G1096" s="233"/>
      <c r="H1096" s="237">
        <v>4.3499999999999996</v>
      </c>
      <c r="I1096" s="238"/>
      <c r="J1096" s="233"/>
      <c r="K1096" s="233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159</v>
      </c>
      <c r="AU1096" s="243" t="s">
        <v>86</v>
      </c>
      <c r="AV1096" s="13" t="s">
        <v>86</v>
      </c>
      <c r="AW1096" s="13" t="s">
        <v>32</v>
      </c>
      <c r="AX1096" s="13" t="s">
        <v>76</v>
      </c>
      <c r="AY1096" s="243" t="s">
        <v>150</v>
      </c>
    </row>
    <row r="1097" s="13" customFormat="1">
      <c r="A1097" s="13"/>
      <c r="B1097" s="232"/>
      <c r="C1097" s="233"/>
      <c r="D1097" s="234" t="s">
        <v>159</v>
      </c>
      <c r="E1097" s="235" t="s">
        <v>1</v>
      </c>
      <c r="F1097" s="236" t="s">
        <v>1773</v>
      </c>
      <c r="G1097" s="233"/>
      <c r="H1097" s="237">
        <v>5.7000000000000002</v>
      </c>
      <c r="I1097" s="238"/>
      <c r="J1097" s="233"/>
      <c r="K1097" s="233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159</v>
      </c>
      <c r="AU1097" s="243" t="s">
        <v>86</v>
      </c>
      <c r="AV1097" s="13" t="s">
        <v>86</v>
      </c>
      <c r="AW1097" s="13" t="s">
        <v>32</v>
      </c>
      <c r="AX1097" s="13" t="s">
        <v>76</v>
      </c>
      <c r="AY1097" s="243" t="s">
        <v>150</v>
      </c>
    </row>
    <row r="1098" s="13" customFormat="1">
      <c r="A1098" s="13"/>
      <c r="B1098" s="232"/>
      <c r="C1098" s="233"/>
      <c r="D1098" s="234" t="s">
        <v>159</v>
      </c>
      <c r="E1098" s="235" t="s">
        <v>1</v>
      </c>
      <c r="F1098" s="236" t="s">
        <v>84</v>
      </c>
      <c r="G1098" s="233"/>
      <c r="H1098" s="237">
        <v>1</v>
      </c>
      <c r="I1098" s="238"/>
      <c r="J1098" s="233"/>
      <c r="K1098" s="233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159</v>
      </c>
      <c r="AU1098" s="243" t="s">
        <v>86</v>
      </c>
      <c r="AV1098" s="13" t="s">
        <v>86</v>
      </c>
      <c r="AW1098" s="13" t="s">
        <v>32</v>
      </c>
      <c r="AX1098" s="13" t="s">
        <v>76</v>
      </c>
      <c r="AY1098" s="243" t="s">
        <v>150</v>
      </c>
    </row>
    <row r="1099" s="13" customFormat="1">
      <c r="A1099" s="13"/>
      <c r="B1099" s="232"/>
      <c r="C1099" s="233"/>
      <c r="D1099" s="234" t="s">
        <v>159</v>
      </c>
      <c r="E1099" s="235" t="s">
        <v>1</v>
      </c>
      <c r="F1099" s="236" t="s">
        <v>1774</v>
      </c>
      <c r="G1099" s="233"/>
      <c r="H1099" s="237">
        <v>2.0800000000000001</v>
      </c>
      <c r="I1099" s="238"/>
      <c r="J1099" s="233"/>
      <c r="K1099" s="233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3" t="s">
        <v>159</v>
      </c>
      <c r="AU1099" s="243" t="s">
        <v>86</v>
      </c>
      <c r="AV1099" s="13" t="s">
        <v>86</v>
      </c>
      <c r="AW1099" s="13" t="s">
        <v>32</v>
      </c>
      <c r="AX1099" s="13" t="s">
        <v>76</v>
      </c>
      <c r="AY1099" s="243" t="s">
        <v>150</v>
      </c>
    </row>
    <row r="1100" s="13" customFormat="1">
      <c r="A1100" s="13"/>
      <c r="B1100" s="232"/>
      <c r="C1100" s="233"/>
      <c r="D1100" s="234" t="s">
        <v>159</v>
      </c>
      <c r="E1100" s="235" t="s">
        <v>1</v>
      </c>
      <c r="F1100" s="236" t="s">
        <v>1757</v>
      </c>
      <c r="G1100" s="233"/>
      <c r="H1100" s="237">
        <v>2.2999999999999998</v>
      </c>
      <c r="I1100" s="238"/>
      <c r="J1100" s="233"/>
      <c r="K1100" s="233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159</v>
      </c>
      <c r="AU1100" s="243" t="s">
        <v>86</v>
      </c>
      <c r="AV1100" s="13" t="s">
        <v>86</v>
      </c>
      <c r="AW1100" s="13" t="s">
        <v>32</v>
      </c>
      <c r="AX1100" s="13" t="s">
        <v>76</v>
      </c>
      <c r="AY1100" s="243" t="s">
        <v>150</v>
      </c>
    </row>
    <row r="1101" s="13" customFormat="1">
      <c r="A1101" s="13"/>
      <c r="B1101" s="232"/>
      <c r="C1101" s="233"/>
      <c r="D1101" s="234" t="s">
        <v>159</v>
      </c>
      <c r="E1101" s="235" t="s">
        <v>1</v>
      </c>
      <c r="F1101" s="236" t="s">
        <v>1758</v>
      </c>
      <c r="G1101" s="233"/>
      <c r="H1101" s="237">
        <v>1.05</v>
      </c>
      <c r="I1101" s="238"/>
      <c r="J1101" s="233"/>
      <c r="K1101" s="233"/>
      <c r="L1101" s="239"/>
      <c r="M1101" s="240"/>
      <c r="N1101" s="241"/>
      <c r="O1101" s="241"/>
      <c r="P1101" s="241"/>
      <c r="Q1101" s="241"/>
      <c r="R1101" s="241"/>
      <c r="S1101" s="241"/>
      <c r="T1101" s="24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3" t="s">
        <v>159</v>
      </c>
      <c r="AU1101" s="243" t="s">
        <v>86</v>
      </c>
      <c r="AV1101" s="13" t="s">
        <v>86</v>
      </c>
      <c r="AW1101" s="13" t="s">
        <v>32</v>
      </c>
      <c r="AX1101" s="13" t="s">
        <v>76</v>
      </c>
      <c r="AY1101" s="243" t="s">
        <v>150</v>
      </c>
    </row>
    <row r="1102" s="13" customFormat="1">
      <c r="A1102" s="13"/>
      <c r="B1102" s="232"/>
      <c r="C1102" s="233"/>
      <c r="D1102" s="234" t="s">
        <v>159</v>
      </c>
      <c r="E1102" s="235" t="s">
        <v>1</v>
      </c>
      <c r="F1102" s="236" t="s">
        <v>1759</v>
      </c>
      <c r="G1102" s="233"/>
      <c r="H1102" s="237">
        <v>4.9000000000000004</v>
      </c>
      <c r="I1102" s="238"/>
      <c r="J1102" s="233"/>
      <c r="K1102" s="233"/>
      <c r="L1102" s="239"/>
      <c r="M1102" s="240"/>
      <c r="N1102" s="241"/>
      <c r="O1102" s="241"/>
      <c r="P1102" s="241"/>
      <c r="Q1102" s="241"/>
      <c r="R1102" s="241"/>
      <c r="S1102" s="241"/>
      <c r="T1102" s="24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3" t="s">
        <v>159</v>
      </c>
      <c r="AU1102" s="243" t="s">
        <v>86</v>
      </c>
      <c r="AV1102" s="13" t="s">
        <v>86</v>
      </c>
      <c r="AW1102" s="13" t="s">
        <v>32</v>
      </c>
      <c r="AX1102" s="13" t="s">
        <v>76</v>
      </c>
      <c r="AY1102" s="243" t="s">
        <v>150</v>
      </c>
    </row>
    <row r="1103" s="13" customFormat="1">
      <c r="A1103" s="13"/>
      <c r="B1103" s="232"/>
      <c r="C1103" s="233"/>
      <c r="D1103" s="234" t="s">
        <v>159</v>
      </c>
      <c r="E1103" s="235" t="s">
        <v>1</v>
      </c>
      <c r="F1103" s="236" t="s">
        <v>1775</v>
      </c>
      <c r="G1103" s="233"/>
      <c r="H1103" s="237">
        <v>5.4000000000000004</v>
      </c>
      <c r="I1103" s="238"/>
      <c r="J1103" s="233"/>
      <c r="K1103" s="233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159</v>
      </c>
      <c r="AU1103" s="243" t="s">
        <v>86</v>
      </c>
      <c r="AV1103" s="13" t="s">
        <v>86</v>
      </c>
      <c r="AW1103" s="13" t="s">
        <v>32</v>
      </c>
      <c r="AX1103" s="13" t="s">
        <v>76</v>
      </c>
      <c r="AY1103" s="243" t="s">
        <v>150</v>
      </c>
    </row>
    <row r="1104" s="13" customFormat="1">
      <c r="A1104" s="13"/>
      <c r="B1104" s="232"/>
      <c r="C1104" s="233"/>
      <c r="D1104" s="234" t="s">
        <v>159</v>
      </c>
      <c r="E1104" s="235" t="s">
        <v>1</v>
      </c>
      <c r="F1104" s="236" t="s">
        <v>1776</v>
      </c>
      <c r="G1104" s="233"/>
      <c r="H1104" s="237">
        <v>14.5</v>
      </c>
      <c r="I1104" s="238"/>
      <c r="J1104" s="233"/>
      <c r="K1104" s="233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159</v>
      </c>
      <c r="AU1104" s="243" t="s">
        <v>86</v>
      </c>
      <c r="AV1104" s="13" t="s">
        <v>86</v>
      </c>
      <c r="AW1104" s="13" t="s">
        <v>32</v>
      </c>
      <c r="AX1104" s="13" t="s">
        <v>76</v>
      </c>
      <c r="AY1104" s="243" t="s">
        <v>150</v>
      </c>
    </row>
    <row r="1105" s="13" customFormat="1">
      <c r="A1105" s="13"/>
      <c r="B1105" s="232"/>
      <c r="C1105" s="233"/>
      <c r="D1105" s="234" t="s">
        <v>159</v>
      </c>
      <c r="E1105" s="235" t="s">
        <v>1</v>
      </c>
      <c r="F1105" s="236" t="s">
        <v>1777</v>
      </c>
      <c r="G1105" s="233"/>
      <c r="H1105" s="237">
        <v>24.600000000000001</v>
      </c>
      <c r="I1105" s="238"/>
      <c r="J1105" s="233"/>
      <c r="K1105" s="233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159</v>
      </c>
      <c r="AU1105" s="243" t="s">
        <v>86</v>
      </c>
      <c r="AV1105" s="13" t="s">
        <v>86</v>
      </c>
      <c r="AW1105" s="13" t="s">
        <v>32</v>
      </c>
      <c r="AX1105" s="13" t="s">
        <v>76</v>
      </c>
      <c r="AY1105" s="243" t="s">
        <v>150</v>
      </c>
    </row>
    <row r="1106" s="16" customFormat="1">
      <c r="A1106" s="16"/>
      <c r="B1106" s="281"/>
      <c r="C1106" s="282"/>
      <c r="D1106" s="234" t="s">
        <v>159</v>
      </c>
      <c r="E1106" s="283" t="s">
        <v>213</v>
      </c>
      <c r="F1106" s="284" t="s">
        <v>401</v>
      </c>
      <c r="G1106" s="282"/>
      <c r="H1106" s="285">
        <v>84.449999999999989</v>
      </c>
      <c r="I1106" s="286"/>
      <c r="J1106" s="282"/>
      <c r="K1106" s="282"/>
      <c r="L1106" s="287"/>
      <c r="M1106" s="288"/>
      <c r="N1106" s="289"/>
      <c r="O1106" s="289"/>
      <c r="P1106" s="289"/>
      <c r="Q1106" s="289"/>
      <c r="R1106" s="289"/>
      <c r="S1106" s="289"/>
      <c r="T1106" s="290"/>
      <c r="U1106" s="16"/>
      <c r="V1106" s="16"/>
      <c r="W1106" s="16"/>
      <c r="X1106" s="16"/>
      <c r="Y1106" s="16"/>
      <c r="Z1106" s="16"/>
      <c r="AA1106" s="16"/>
      <c r="AB1106" s="16"/>
      <c r="AC1106" s="16"/>
      <c r="AD1106" s="16"/>
      <c r="AE1106" s="16"/>
      <c r="AT1106" s="291" t="s">
        <v>159</v>
      </c>
      <c r="AU1106" s="291" t="s">
        <v>86</v>
      </c>
      <c r="AV1106" s="16" t="s">
        <v>167</v>
      </c>
      <c r="AW1106" s="16" t="s">
        <v>32</v>
      </c>
      <c r="AX1106" s="16" t="s">
        <v>76</v>
      </c>
      <c r="AY1106" s="291" t="s">
        <v>150</v>
      </c>
    </row>
    <row r="1107" s="15" customFormat="1">
      <c r="A1107" s="15"/>
      <c r="B1107" s="261"/>
      <c r="C1107" s="262"/>
      <c r="D1107" s="234" t="s">
        <v>159</v>
      </c>
      <c r="E1107" s="263" t="s">
        <v>1</v>
      </c>
      <c r="F1107" s="264" t="s">
        <v>1778</v>
      </c>
      <c r="G1107" s="262"/>
      <c r="H1107" s="263" t="s">
        <v>1</v>
      </c>
      <c r="I1107" s="265"/>
      <c r="J1107" s="262"/>
      <c r="K1107" s="262"/>
      <c r="L1107" s="266"/>
      <c r="M1107" s="267"/>
      <c r="N1107" s="268"/>
      <c r="O1107" s="268"/>
      <c r="P1107" s="268"/>
      <c r="Q1107" s="268"/>
      <c r="R1107" s="268"/>
      <c r="S1107" s="268"/>
      <c r="T1107" s="269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70" t="s">
        <v>159</v>
      </c>
      <c r="AU1107" s="270" t="s">
        <v>86</v>
      </c>
      <c r="AV1107" s="15" t="s">
        <v>84</v>
      </c>
      <c r="AW1107" s="15" t="s">
        <v>32</v>
      </c>
      <c r="AX1107" s="15" t="s">
        <v>76</v>
      </c>
      <c r="AY1107" s="270" t="s">
        <v>150</v>
      </c>
    </row>
    <row r="1108" s="13" customFormat="1">
      <c r="A1108" s="13"/>
      <c r="B1108" s="232"/>
      <c r="C1108" s="233"/>
      <c r="D1108" s="234" t="s">
        <v>159</v>
      </c>
      <c r="E1108" s="235" t="s">
        <v>1</v>
      </c>
      <c r="F1108" s="236" t="s">
        <v>1779</v>
      </c>
      <c r="G1108" s="233"/>
      <c r="H1108" s="237">
        <v>23.800000000000001</v>
      </c>
      <c r="I1108" s="238"/>
      <c r="J1108" s="233"/>
      <c r="K1108" s="233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159</v>
      </c>
      <c r="AU1108" s="243" t="s">
        <v>86</v>
      </c>
      <c r="AV1108" s="13" t="s">
        <v>86</v>
      </c>
      <c r="AW1108" s="13" t="s">
        <v>32</v>
      </c>
      <c r="AX1108" s="13" t="s">
        <v>76</v>
      </c>
      <c r="AY1108" s="243" t="s">
        <v>150</v>
      </c>
    </row>
    <row r="1109" s="13" customFormat="1">
      <c r="A1109" s="13"/>
      <c r="B1109" s="232"/>
      <c r="C1109" s="233"/>
      <c r="D1109" s="234" t="s">
        <v>159</v>
      </c>
      <c r="E1109" s="235" t="s">
        <v>1</v>
      </c>
      <c r="F1109" s="236" t="s">
        <v>1780</v>
      </c>
      <c r="G1109" s="233"/>
      <c r="H1109" s="237">
        <v>41.799999999999997</v>
      </c>
      <c r="I1109" s="238"/>
      <c r="J1109" s="233"/>
      <c r="K1109" s="233"/>
      <c r="L1109" s="239"/>
      <c r="M1109" s="240"/>
      <c r="N1109" s="241"/>
      <c r="O1109" s="241"/>
      <c r="P1109" s="241"/>
      <c r="Q1109" s="241"/>
      <c r="R1109" s="241"/>
      <c r="S1109" s="241"/>
      <c r="T1109" s="24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3" t="s">
        <v>159</v>
      </c>
      <c r="AU1109" s="243" t="s">
        <v>86</v>
      </c>
      <c r="AV1109" s="13" t="s">
        <v>86</v>
      </c>
      <c r="AW1109" s="13" t="s">
        <v>32</v>
      </c>
      <c r="AX1109" s="13" t="s">
        <v>76</v>
      </c>
      <c r="AY1109" s="243" t="s">
        <v>150</v>
      </c>
    </row>
    <row r="1110" s="16" customFormat="1">
      <c r="A1110" s="16"/>
      <c r="B1110" s="281"/>
      <c r="C1110" s="282"/>
      <c r="D1110" s="234" t="s">
        <v>159</v>
      </c>
      <c r="E1110" s="283" t="s">
        <v>201</v>
      </c>
      <c r="F1110" s="284" t="s">
        <v>401</v>
      </c>
      <c r="G1110" s="282"/>
      <c r="H1110" s="285">
        <v>65.599999999999994</v>
      </c>
      <c r="I1110" s="286"/>
      <c r="J1110" s="282"/>
      <c r="K1110" s="282"/>
      <c r="L1110" s="287"/>
      <c r="M1110" s="288"/>
      <c r="N1110" s="289"/>
      <c r="O1110" s="289"/>
      <c r="P1110" s="289"/>
      <c r="Q1110" s="289"/>
      <c r="R1110" s="289"/>
      <c r="S1110" s="289"/>
      <c r="T1110" s="290"/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T1110" s="291" t="s">
        <v>159</v>
      </c>
      <c r="AU1110" s="291" t="s">
        <v>86</v>
      </c>
      <c r="AV1110" s="16" t="s">
        <v>167</v>
      </c>
      <c r="AW1110" s="16" t="s">
        <v>32</v>
      </c>
      <c r="AX1110" s="16" t="s">
        <v>76</v>
      </c>
      <c r="AY1110" s="291" t="s">
        <v>150</v>
      </c>
    </row>
    <row r="1111" s="14" customFormat="1">
      <c r="A1111" s="14"/>
      <c r="B1111" s="250"/>
      <c r="C1111" s="251"/>
      <c r="D1111" s="234" t="s">
        <v>159</v>
      </c>
      <c r="E1111" s="252" t="s">
        <v>1</v>
      </c>
      <c r="F1111" s="253" t="s">
        <v>254</v>
      </c>
      <c r="G1111" s="251"/>
      <c r="H1111" s="254">
        <v>150.04999999999998</v>
      </c>
      <c r="I1111" s="255"/>
      <c r="J1111" s="251"/>
      <c r="K1111" s="251"/>
      <c r="L1111" s="256"/>
      <c r="M1111" s="257"/>
      <c r="N1111" s="258"/>
      <c r="O1111" s="258"/>
      <c r="P1111" s="258"/>
      <c r="Q1111" s="258"/>
      <c r="R1111" s="258"/>
      <c r="S1111" s="258"/>
      <c r="T1111" s="25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60" t="s">
        <v>159</v>
      </c>
      <c r="AU1111" s="260" t="s">
        <v>86</v>
      </c>
      <c r="AV1111" s="14" t="s">
        <v>157</v>
      </c>
      <c r="AW1111" s="14" t="s">
        <v>32</v>
      </c>
      <c r="AX1111" s="14" t="s">
        <v>84</v>
      </c>
      <c r="AY1111" s="260" t="s">
        <v>150</v>
      </c>
    </row>
    <row r="1112" s="2" customFormat="1" ht="24.15" customHeight="1">
      <c r="A1112" s="39"/>
      <c r="B1112" s="40"/>
      <c r="C1112" s="271" t="s">
        <v>1781</v>
      </c>
      <c r="D1112" s="271" t="s">
        <v>335</v>
      </c>
      <c r="E1112" s="272" t="s">
        <v>1782</v>
      </c>
      <c r="F1112" s="273" t="s">
        <v>1783</v>
      </c>
      <c r="G1112" s="274" t="s">
        <v>349</v>
      </c>
      <c r="H1112" s="275">
        <v>165.05500000000001</v>
      </c>
      <c r="I1112" s="276"/>
      <c r="J1112" s="277">
        <f>ROUND(I1112*H1112,2)</f>
        <v>0</v>
      </c>
      <c r="K1112" s="273" t="s">
        <v>1</v>
      </c>
      <c r="L1112" s="278"/>
      <c r="M1112" s="279" t="s">
        <v>1</v>
      </c>
      <c r="N1112" s="280" t="s">
        <v>41</v>
      </c>
      <c r="O1112" s="92"/>
      <c r="P1112" s="228">
        <f>O1112*H1112</f>
        <v>0</v>
      </c>
      <c r="Q1112" s="228">
        <v>8.0000000000000007E-05</v>
      </c>
      <c r="R1112" s="228">
        <f>Q1112*H1112</f>
        <v>0.013204400000000002</v>
      </c>
      <c r="S1112" s="228">
        <v>0</v>
      </c>
      <c r="T1112" s="229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0" t="s">
        <v>489</v>
      </c>
      <c r="AT1112" s="230" t="s">
        <v>335</v>
      </c>
      <c r="AU1112" s="230" t="s">
        <v>86</v>
      </c>
      <c r="AY1112" s="18" t="s">
        <v>150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8" t="s">
        <v>84</v>
      </c>
      <c r="BK1112" s="231">
        <f>ROUND(I1112*H1112,2)</f>
        <v>0</v>
      </c>
      <c r="BL1112" s="18" t="s">
        <v>346</v>
      </c>
      <c r="BM1112" s="230" t="s">
        <v>1784</v>
      </c>
    </row>
    <row r="1113" s="13" customFormat="1">
      <c r="A1113" s="13"/>
      <c r="B1113" s="232"/>
      <c r="C1113" s="233"/>
      <c r="D1113" s="234" t="s">
        <v>159</v>
      </c>
      <c r="E1113" s="235" t="s">
        <v>1</v>
      </c>
      <c r="F1113" s="236" t="s">
        <v>1785</v>
      </c>
      <c r="G1113" s="233"/>
      <c r="H1113" s="237">
        <v>150.05000000000001</v>
      </c>
      <c r="I1113" s="238"/>
      <c r="J1113" s="233"/>
      <c r="K1113" s="233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159</v>
      </c>
      <c r="AU1113" s="243" t="s">
        <v>86</v>
      </c>
      <c r="AV1113" s="13" t="s">
        <v>86</v>
      </c>
      <c r="AW1113" s="13" t="s">
        <v>32</v>
      </c>
      <c r="AX1113" s="13" t="s">
        <v>76</v>
      </c>
      <c r="AY1113" s="243" t="s">
        <v>150</v>
      </c>
    </row>
    <row r="1114" s="13" customFormat="1">
      <c r="A1114" s="13"/>
      <c r="B1114" s="232"/>
      <c r="C1114" s="233"/>
      <c r="D1114" s="234" t="s">
        <v>159</v>
      </c>
      <c r="E1114" s="235" t="s">
        <v>1</v>
      </c>
      <c r="F1114" s="236" t="s">
        <v>1786</v>
      </c>
      <c r="G1114" s="233"/>
      <c r="H1114" s="237">
        <v>165.05500000000001</v>
      </c>
      <c r="I1114" s="238"/>
      <c r="J1114" s="233"/>
      <c r="K1114" s="233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159</v>
      </c>
      <c r="AU1114" s="243" t="s">
        <v>86</v>
      </c>
      <c r="AV1114" s="13" t="s">
        <v>86</v>
      </c>
      <c r="AW1114" s="13" t="s">
        <v>32</v>
      </c>
      <c r="AX1114" s="13" t="s">
        <v>84</v>
      </c>
      <c r="AY1114" s="243" t="s">
        <v>150</v>
      </c>
    </row>
    <row r="1115" s="2" customFormat="1" ht="33" customHeight="1">
      <c r="A1115" s="39"/>
      <c r="B1115" s="40"/>
      <c r="C1115" s="219" t="s">
        <v>1787</v>
      </c>
      <c r="D1115" s="219" t="s">
        <v>153</v>
      </c>
      <c r="E1115" s="220" t="s">
        <v>1788</v>
      </c>
      <c r="F1115" s="221" t="s">
        <v>1789</v>
      </c>
      <c r="G1115" s="222" t="s">
        <v>243</v>
      </c>
      <c r="H1115" s="223">
        <v>72.222999999999999</v>
      </c>
      <c r="I1115" s="224"/>
      <c r="J1115" s="225">
        <f>ROUND(I1115*H1115,2)</f>
        <v>0</v>
      </c>
      <c r="K1115" s="221" t="s">
        <v>1</v>
      </c>
      <c r="L1115" s="45"/>
      <c r="M1115" s="226" t="s">
        <v>1</v>
      </c>
      <c r="N1115" s="227" t="s">
        <v>41</v>
      </c>
      <c r="O1115" s="92"/>
      <c r="P1115" s="228">
        <f>O1115*H1115</f>
        <v>0</v>
      </c>
      <c r="Q1115" s="228">
        <v>0.0090900000000000009</v>
      </c>
      <c r="R1115" s="228">
        <f>Q1115*H1115</f>
        <v>0.65650707000000008</v>
      </c>
      <c r="S1115" s="228">
        <v>0</v>
      </c>
      <c r="T1115" s="229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30" t="s">
        <v>346</v>
      </c>
      <c r="AT1115" s="230" t="s">
        <v>153</v>
      </c>
      <c r="AU1115" s="230" t="s">
        <v>86</v>
      </c>
      <c r="AY1115" s="18" t="s">
        <v>150</v>
      </c>
      <c r="BE1115" s="231">
        <f>IF(N1115="základní",J1115,0)</f>
        <v>0</v>
      </c>
      <c r="BF1115" s="231">
        <f>IF(N1115="snížená",J1115,0)</f>
        <v>0</v>
      </c>
      <c r="BG1115" s="231">
        <f>IF(N1115="zákl. přenesená",J1115,0)</f>
        <v>0</v>
      </c>
      <c r="BH1115" s="231">
        <f>IF(N1115="sníž. přenesená",J1115,0)</f>
        <v>0</v>
      </c>
      <c r="BI1115" s="231">
        <f>IF(N1115="nulová",J1115,0)</f>
        <v>0</v>
      </c>
      <c r="BJ1115" s="18" t="s">
        <v>84</v>
      </c>
      <c r="BK1115" s="231">
        <f>ROUND(I1115*H1115,2)</f>
        <v>0</v>
      </c>
      <c r="BL1115" s="18" t="s">
        <v>346</v>
      </c>
      <c r="BM1115" s="230" t="s">
        <v>1790</v>
      </c>
    </row>
    <row r="1116" s="13" customFormat="1">
      <c r="A1116" s="13"/>
      <c r="B1116" s="232"/>
      <c r="C1116" s="233"/>
      <c r="D1116" s="234" t="s">
        <v>159</v>
      </c>
      <c r="E1116" s="235" t="s">
        <v>1</v>
      </c>
      <c r="F1116" s="236" t="s">
        <v>183</v>
      </c>
      <c r="G1116" s="233"/>
      <c r="H1116" s="237">
        <v>72.222999999999999</v>
      </c>
      <c r="I1116" s="238"/>
      <c r="J1116" s="233"/>
      <c r="K1116" s="233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159</v>
      </c>
      <c r="AU1116" s="243" t="s">
        <v>86</v>
      </c>
      <c r="AV1116" s="13" t="s">
        <v>86</v>
      </c>
      <c r="AW1116" s="13" t="s">
        <v>32</v>
      </c>
      <c r="AX1116" s="13" t="s">
        <v>84</v>
      </c>
      <c r="AY1116" s="243" t="s">
        <v>150</v>
      </c>
    </row>
    <row r="1117" s="2" customFormat="1" ht="24.15" customHeight="1">
      <c r="A1117" s="39"/>
      <c r="B1117" s="40"/>
      <c r="C1117" s="271" t="s">
        <v>1791</v>
      </c>
      <c r="D1117" s="271" t="s">
        <v>335</v>
      </c>
      <c r="E1117" s="272" t="s">
        <v>1792</v>
      </c>
      <c r="F1117" s="273" t="s">
        <v>1793</v>
      </c>
      <c r="G1117" s="274" t="s">
        <v>243</v>
      </c>
      <c r="H1117" s="275">
        <v>83.055999999999997</v>
      </c>
      <c r="I1117" s="276"/>
      <c r="J1117" s="277">
        <f>ROUND(I1117*H1117,2)</f>
        <v>0</v>
      </c>
      <c r="K1117" s="273" t="s">
        <v>1</v>
      </c>
      <c r="L1117" s="278"/>
      <c r="M1117" s="279" t="s">
        <v>1</v>
      </c>
      <c r="N1117" s="280" t="s">
        <v>41</v>
      </c>
      <c r="O1117" s="92"/>
      <c r="P1117" s="228">
        <f>O1117*H1117</f>
        <v>0</v>
      </c>
      <c r="Q1117" s="228">
        <v>0.01465</v>
      </c>
      <c r="R1117" s="228">
        <f>Q1117*H1117</f>
        <v>1.2167703999999999</v>
      </c>
      <c r="S1117" s="228">
        <v>0</v>
      </c>
      <c r="T1117" s="229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30" t="s">
        <v>489</v>
      </c>
      <c r="AT1117" s="230" t="s">
        <v>335</v>
      </c>
      <c r="AU1117" s="230" t="s">
        <v>86</v>
      </c>
      <c r="AY1117" s="18" t="s">
        <v>150</v>
      </c>
      <c r="BE1117" s="231">
        <f>IF(N1117="základní",J1117,0)</f>
        <v>0</v>
      </c>
      <c r="BF1117" s="231">
        <f>IF(N1117="snížená",J1117,0)</f>
        <v>0</v>
      </c>
      <c r="BG1117" s="231">
        <f>IF(N1117="zákl. přenesená",J1117,0)</f>
        <v>0</v>
      </c>
      <c r="BH1117" s="231">
        <f>IF(N1117="sníž. přenesená",J1117,0)</f>
        <v>0</v>
      </c>
      <c r="BI1117" s="231">
        <f>IF(N1117="nulová",J1117,0)</f>
        <v>0</v>
      </c>
      <c r="BJ1117" s="18" t="s">
        <v>84</v>
      </c>
      <c r="BK1117" s="231">
        <f>ROUND(I1117*H1117,2)</f>
        <v>0</v>
      </c>
      <c r="BL1117" s="18" t="s">
        <v>346</v>
      </c>
      <c r="BM1117" s="230" t="s">
        <v>1794</v>
      </c>
    </row>
    <row r="1118" s="13" customFormat="1">
      <c r="A1118" s="13"/>
      <c r="B1118" s="232"/>
      <c r="C1118" s="233"/>
      <c r="D1118" s="234" t="s">
        <v>159</v>
      </c>
      <c r="E1118" s="235" t="s">
        <v>1</v>
      </c>
      <c r="F1118" s="236" t="s">
        <v>1795</v>
      </c>
      <c r="G1118" s="233"/>
      <c r="H1118" s="237">
        <v>83.055999999999997</v>
      </c>
      <c r="I1118" s="238"/>
      <c r="J1118" s="233"/>
      <c r="K1118" s="233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3" t="s">
        <v>159</v>
      </c>
      <c r="AU1118" s="243" t="s">
        <v>86</v>
      </c>
      <c r="AV1118" s="13" t="s">
        <v>86</v>
      </c>
      <c r="AW1118" s="13" t="s">
        <v>32</v>
      </c>
      <c r="AX1118" s="13" t="s">
        <v>84</v>
      </c>
      <c r="AY1118" s="243" t="s">
        <v>150</v>
      </c>
    </row>
    <row r="1119" s="2" customFormat="1" ht="33" customHeight="1">
      <c r="A1119" s="39"/>
      <c r="B1119" s="40"/>
      <c r="C1119" s="219" t="s">
        <v>1796</v>
      </c>
      <c r="D1119" s="219" t="s">
        <v>153</v>
      </c>
      <c r="E1119" s="220" t="s">
        <v>1797</v>
      </c>
      <c r="F1119" s="221" t="s">
        <v>1798</v>
      </c>
      <c r="G1119" s="222" t="s">
        <v>243</v>
      </c>
      <c r="H1119" s="223">
        <v>2.2200000000000002</v>
      </c>
      <c r="I1119" s="224"/>
      <c r="J1119" s="225">
        <f>ROUND(I1119*H1119,2)</f>
        <v>0</v>
      </c>
      <c r="K1119" s="221" t="s">
        <v>1</v>
      </c>
      <c r="L1119" s="45"/>
      <c r="M1119" s="226" t="s">
        <v>1</v>
      </c>
      <c r="N1119" s="227" t="s">
        <v>41</v>
      </c>
      <c r="O1119" s="92"/>
      <c r="P1119" s="228">
        <f>O1119*H1119</f>
        <v>0</v>
      </c>
      <c r="Q1119" s="228">
        <v>0</v>
      </c>
      <c r="R1119" s="228">
        <f>Q1119*H1119</f>
        <v>0</v>
      </c>
      <c r="S1119" s="228">
        <v>0</v>
      </c>
      <c r="T1119" s="229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30" t="s">
        <v>346</v>
      </c>
      <c r="AT1119" s="230" t="s">
        <v>153</v>
      </c>
      <c r="AU1119" s="230" t="s">
        <v>86</v>
      </c>
      <c r="AY1119" s="18" t="s">
        <v>150</v>
      </c>
      <c r="BE1119" s="231">
        <f>IF(N1119="základní",J1119,0)</f>
        <v>0</v>
      </c>
      <c r="BF1119" s="231">
        <f>IF(N1119="snížená",J1119,0)</f>
        <v>0</v>
      </c>
      <c r="BG1119" s="231">
        <f>IF(N1119="zákl. přenesená",J1119,0)</f>
        <v>0</v>
      </c>
      <c r="BH1119" s="231">
        <f>IF(N1119="sníž. přenesená",J1119,0)</f>
        <v>0</v>
      </c>
      <c r="BI1119" s="231">
        <f>IF(N1119="nulová",J1119,0)</f>
        <v>0</v>
      </c>
      <c r="BJ1119" s="18" t="s">
        <v>84</v>
      </c>
      <c r="BK1119" s="231">
        <f>ROUND(I1119*H1119,2)</f>
        <v>0</v>
      </c>
      <c r="BL1119" s="18" t="s">
        <v>346</v>
      </c>
      <c r="BM1119" s="230" t="s">
        <v>1799</v>
      </c>
    </row>
    <row r="1120" s="15" customFormat="1">
      <c r="A1120" s="15"/>
      <c r="B1120" s="261"/>
      <c r="C1120" s="262"/>
      <c r="D1120" s="234" t="s">
        <v>159</v>
      </c>
      <c r="E1120" s="263" t="s">
        <v>1</v>
      </c>
      <c r="F1120" s="264" t="s">
        <v>1714</v>
      </c>
      <c r="G1120" s="262"/>
      <c r="H1120" s="263" t="s">
        <v>1</v>
      </c>
      <c r="I1120" s="265"/>
      <c r="J1120" s="262"/>
      <c r="K1120" s="262"/>
      <c r="L1120" s="266"/>
      <c r="M1120" s="267"/>
      <c r="N1120" s="268"/>
      <c r="O1120" s="268"/>
      <c r="P1120" s="268"/>
      <c r="Q1120" s="268"/>
      <c r="R1120" s="268"/>
      <c r="S1120" s="268"/>
      <c r="T1120" s="269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70" t="s">
        <v>159</v>
      </c>
      <c r="AU1120" s="270" t="s">
        <v>86</v>
      </c>
      <c r="AV1120" s="15" t="s">
        <v>84</v>
      </c>
      <c r="AW1120" s="15" t="s">
        <v>32</v>
      </c>
      <c r="AX1120" s="15" t="s">
        <v>76</v>
      </c>
      <c r="AY1120" s="270" t="s">
        <v>150</v>
      </c>
    </row>
    <row r="1121" s="13" customFormat="1">
      <c r="A1121" s="13"/>
      <c r="B1121" s="232"/>
      <c r="C1121" s="233"/>
      <c r="D1121" s="234" t="s">
        <v>159</v>
      </c>
      <c r="E1121" s="235" t="s">
        <v>1</v>
      </c>
      <c r="F1121" s="236" t="s">
        <v>1715</v>
      </c>
      <c r="G1121" s="233"/>
      <c r="H1121" s="237">
        <v>2.2200000000000002</v>
      </c>
      <c r="I1121" s="238"/>
      <c r="J1121" s="233"/>
      <c r="K1121" s="233"/>
      <c r="L1121" s="239"/>
      <c r="M1121" s="240"/>
      <c r="N1121" s="241"/>
      <c r="O1121" s="241"/>
      <c r="P1121" s="241"/>
      <c r="Q1121" s="241"/>
      <c r="R1121" s="241"/>
      <c r="S1121" s="241"/>
      <c r="T1121" s="242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3" t="s">
        <v>159</v>
      </c>
      <c r="AU1121" s="243" t="s">
        <v>86</v>
      </c>
      <c r="AV1121" s="13" t="s">
        <v>86</v>
      </c>
      <c r="AW1121" s="13" t="s">
        <v>32</v>
      </c>
      <c r="AX1121" s="13" t="s">
        <v>84</v>
      </c>
      <c r="AY1121" s="243" t="s">
        <v>150</v>
      </c>
    </row>
    <row r="1122" s="2" customFormat="1" ht="24.15" customHeight="1">
      <c r="A1122" s="39"/>
      <c r="B1122" s="40"/>
      <c r="C1122" s="219" t="s">
        <v>1800</v>
      </c>
      <c r="D1122" s="219" t="s">
        <v>153</v>
      </c>
      <c r="E1122" s="220" t="s">
        <v>1801</v>
      </c>
      <c r="F1122" s="221" t="s">
        <v>1802</v>
      </c>
      <c r="G1122" s="222" t="s">
        <v>982</v>
      </c>
      <c r="H1122" s="292"/>
      <c r="I1122" s="224"/>
      <c r="J1122" s="225">
        <f>ROUND(I1122*H1122,2)</f>
        <v>0</v>
      </c>
      <c r="K1122" s="221" t="s">
        <v>1</v>
      </c>
      <c r="L1122" s="45"/>
      <c r="M1122" s="226" t="s">
        <v>1</v>
      </c>
      <c r="N1122" s="227" t="s">
        <v>41</v>
      </c>
      <c r="O1122" s="92"/>
      <c r="P1122" s="228">
        <f>O1122*H1122</f>
        <v>0</v>
      </c>
      <c r="Q1122" s="228">
        <v>0</v>
      </c>
      <c r="R1122" s="228">
        <f>Q1122*H1122</f>
        <v>0</v>
      </c>
      <c r="S1122" s="228">
        <v>0</v>
      </c>
      <c r="T1122" s="229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30" t="s">
        <v>346</v>
      </c>
      <c r="AT1122" s="230" t="s">
        <v>153</v>
      </c>
      <c r="AU1122" s="230" t="s">
        <v>86</v>
      </c>
      <c r="AY1122" s="18" t="s">
        <v>150</v>
      </c>
      <c r="BE1122" s="231">
        <f>IF(N1122="základní",J1122,0)</f>
        <v>0</v>
      </c>
      <c r="BF1122" s="231">
        <f>IF(N1122="snížená",J1122,0)</f>
        <v>0</v>
      </c>
      <c r="BG1122" s="231">
        <f>IF(N1122="zákl. přenesená",J1122,0)</f>
        <v>0</v>
      </c>
      <c r="BH1122" s="231">
        <f>IF(N1122="sníž. přenesená",J1122,0)</f>
        <v>0</v>
      </c>
      <c r="BI1122" s="231">
        <f>IF(N1122="nulová",J1122,0)</f>
        <v>0</v>
      </c>
      <c r="BJ1122" s="18" t="s">
        <v>84</v>
      </c>
      <c r="BK1122" s="231">
        <f>ROUND(I1122*H1122,2)</f>
        <v>0</v>
      </c>
      <c r="BL1122" s="18" t="s">
        <v>346</v>
      </c>
      <c r="BM1122" s="230" t="s">
        <v>1803</v>
      </c>
    </row>
    <row r="1123" s="12" customFormat="1" ht="22.8" customHeight="1">
      <c r="A1123" s="12"/>
      <c r="B1123" s="203"/>
      <c r="C1123" s="204"/>
      <c r="D1123" s="205" t="s">
        <v>75</v>
      </c>
      <c r="E1123" s="217" t="s">
        <v>1804</v>
      </c>
      <c r="F1123" s="217" t="s">
        <v>1805</v>
      </c>
      <c r="G1123" s="204"/>
      <c r="H1123" s="204"/>
      <c r="I1123" s="207"/>
      <c r="J1123" s="218">
        <f>BK1123</f>
        <v>0</v>
      </c>
      <c r="K1123" s="204"/>
      <c r="L1123" s="209"/>
      <c r="M1123" s="210"/>
      <c r="N1123" s="211"/>
      <c r="O1123" s="211"/>
      <c r="P1123" s="212">
        <f>SUM(P1124:P1131)</f>
        <v>0</v>
      </c>
      <c r="Q1123" s="211"/>
      <c r="R1123" s="212">
        <f>SUM(R1124:R1131)</f>
        <v>0.061460599999999997</v>
      </c>
      <c r="S1123" s="211"/>
      <c r="T1123" s="213">
        <f>SUM(T1124:T1131)</f>
        <v>0</v>
      </c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R1123" s="214" t="s">
        <v>86</v>
      </c>
      <c r="AT1123" s="215" t="s">
        <v>75</v>
      </c>
      <c r="AU1123" s="215" t="s">
        <v>84</v>
      </c>
      <c r="AY1123" s="214" t="s">
        <v>150</v>
      </c>
      <c r="BK1123" s="216">
        <f>SUM(BK1124:BK1131)</f>
        <v>0</v>
      </c>
    </row>
    <row r="1124" s="2" customFormat="1" ht="24.15" customHeight="1">
      <c r="A1124" s="39"/>
      <c r="B1124" s="40"/>
      <c r="C1124" s="219" t="s">
        <v>1806</v>
      </c>
      <c r="D1124" s="219" t="s">
        <v>153</v>
      </c>
      <c r="E1124" s="220" t="s">
        <v>1807</v>
      </c>
      <c r="F1124" s="221" t="s">
        <v>1808</v>
      </c>
      <c r="G1124" s="222" t="s">
        <v>243</v>
      </c>
      <c r="H1124" s="223">
        <v>111.88</v>
      </c>
      <c r="I1124" s="224"/>
      <c r="J1124" s="225">
        <f>ROUND(I1124*H1124,2)</f>
        <v>0</v>
      </c>
      <c r="K1124" s="221" t="s">
        <v>1</v>
      </c>
      <c r="L1124" s="45"/>
      <c r="M1124" s="226" t="s">
        <v>1</v>
      </c>
      <c r="N1124" s="227" t="s">
        <v>41</v>
      </c>
      <c r="O1124" s="92"/>
      <c r="P1124" s="228">
        <f>O1124*H1124</f>
        <v>0</v>
      </c>
      <c r="Q1124" s="228">
        <v>0.00035</v>
      </c>
      <c r="R1124" s="228">
        <f>Q1124*H1124</f>
        <v>0.039157999999999998</v>
      </c>
      <c r="S1124" s="228">
        <v>0</v>
      </c>
      <c r="T1124" s="229">
        <f>S1124*H1124</f>
        <v>0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30" t="s">
        <v>346</v>
      </c>
      <c r="AT1124" s="230" t="s">
        <v>153</v>
      </c>
      <c r="AU1124" s="230" t="s">
        <v>86</v>
      </c>
      <c r="AY1124" s="18" t="s">
        <v>150</v>
      </c>
      <c r="BE1124" s="231">
        <f>IF(N1124="základní",J1124,0)</f>
        <v>0</v>
      </c>
      <c r="BF1124" s="231">
        <f>IF(N1124="snížená",J1124,0)</f>
        <v>0</v>
      </c>
      <c r="BG1124" s="231">
        <f>IF(N1124="zákl. přenesená",J1124,0)</f>
        <v>0</v>
      </c>
      <c r="BH1124" s="231">
        <f>IF(N1124="sníž. přenesená",J1124,0)</f>
        <v>0</v>
      </c>
      <c r="BI1124" s="231">
        <f>IF(N1124="nulová",J1124,0)</f>
        <v>0</v>
      </c>
      <c r="BJ1124" s="18" t="s">
        <v>84</v>
      </c>
      <c r="BK1124" s="231">
        <f>ROUND(I1124*H1124,2)</f>
        <v>0</v>
      </c>
      <c r="BL1124" s="18" t="s">
        <v>346</v>
      </c>
      <c r="BM1124" s="230" t="s">
        <v>1809</v>
      </c>
    </row>
    <row r="1125" s="13" customFormat="1">
      <c r="A1125" s="13"/>
      <c r="B1125" s="232"/>
      <c r="C1125" s="233"/>
      <c r="D1125" s="234" t="s">
        <v>159</v>
      </c>
      <c r="E1125" s="235" t="s">
        <v>1</v>
      </c>
      <c r="F1125" s="236" t="s">
        <v>1810</v>
      </c>
      <c r="G1125" s="233"/>
      <c r="H1125" s="237">
        <v>111.88</v>
      </c>
      <c r="I1125" s="238"/>
      <c r="J1125" s="233"/>
      <c r="K1125" s="233"/>
      <c r="L1125" s="239"/>
      <c r="M1125" s="240"/>
      <c r="N1125" s="241"/>
      <c r="O1125" s="241"/>
      <c r="P1125" s="241"/>
      <c r="Q1125" s="241"/>
      <c r="R1125" s="241"/>
      <c r="S1125" s="241"/>
      <c r="T1125" s="24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3" t="s">
        <v>159</v>
      </c>
      <c r="AU1125" s="243" t="s">
        <v>86</v>
      </c>
      <c r="AV1125" s="13" t="s">
        <v>86</v>
      </c>
      <c r="AW1125" s="13" t="s">
        <v>32</v>
      </c>
      <c r="AX1125" s="13" t="s">
        <v>84</v>
      </c>
      <c r="AY1125" s="243" t="s">
        <v>150</v>
      </c>
    </row>
    <row r="1126" s="2" customFormat="1" ht="24.15" customHeight="1">
      <c r="A1126" s="39"/>
      <c r="B1126" s="40"/>
      <c r="C1126" s="219" t="s">
        <v>1811</v>
      </c>
      <c r="D1126" s="219" t="s">
        <v>153</v>
      </c>
      <c r="E1126" s="220" t="s">
        <v>1812</v>
      </c>
      <c r="F1126" s="221" t="s">
        <v>1813</v>
      </c>
      <c r="G1126" s="222" t="s">
        <v>243</v>
      </c>
      <c r="H1126" s="223">
        <v>55.939999999999998</v>
      </c>
      <c r="I1126" s="224"/>
      <c r="J1126" s="225">
        <f>ROUND(I1126*H1126,2)</f>
        <v>0</v>
      </c>
      <c r="K1126" s="221" t="s">
        <v>1</v>
      </c>
      <c r="L1126" s="45"/>
      <c r="M1126" s="226" t="s">
        <v>1</v>
      </c>
      <c r="N1126" s="227" t="s">
        <v>41</v>
      </c>
      <c r="O1126" s="92"/>
      <c r="P1126" s="228">
        <f>O1126*H1126</f>
        <v>0</v>
      </c>
      <c r="Q1126" s="228">
        <v>0.00029</v>
      </c>
      <c r="R1126" s="228">
        <f>Q1126*H1126</f>
        <v>0.0162226</v>
      </c>
      <c r="S1126" s="228">
        <v>0</v>
      </c>
      <c r="T1126" s="229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0" t="s">
        <v>346</v>
      </c>
      <c r="AT1126" s="230" t="s">
        <v>153</v>
      </c>
      <c r="AU1126" s="230" t="s">
        <v>86</v>
      </c>
      <c r="AY1126" s="18" t="s">
        <v>150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8" t="s">
        <v>84</v>
      </c>
      <c r="BK1126" s="231">
        <f>ROUND(I1126*H1126,2)</f>
        <v>0</v>
      </c>
      <c r="BL1126" s="18" t="s">
        <v>346</v>
      </c>
      <c r="BM1126" s="230" t="s">
        <v>1814</v>
      </c>
    </row>
    <row r="1127" s="13" customFormat="1">
      <c r="A1127" s="13"/>
      <c r="B1127" s="232"/>
      <c r="C1127" s="233"/>
      <c r="D1127" s="234" t="s">
        <v>159</v>
      </c>
      <c r="E1127" s="235" t="s">
        <v>1</v>
      </c>
      <c r="F1127" s="236" t="s">
        <v>199</v>
      </c>
      <c r="G1127" s="233"/>
      <c r="H1127" s="237">
        <v>55.939999999999998</v>
      </c>
      <c r="I1127" s="238"/>
      <c r="J1127" s="233"/>
      <c r="K1127" s="233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3" t="s">
        <v>159</v>
      </c>
      <c r="AU1127" s="243" t="s">
        <v>86</v>
      </c>
      <c r="AV1127" s="13" t="s">
        <v>86</v>
      </c>
      <c r="AW1127" s="13" t="s">
        <v>32</v>
      </c>
      <c r="AX1127" s="13" t="s">
        <v>84</v>
      </c>
      <c r="AY1127" s="243" t="s">
        <v>150</v>
      </c>
    </row>
    <row r="1128" s="2" customFormat="1" ht="24.15" customHeight="1">
      <c r="A1128" s="39"/>
      <c r="B1128" s="40"/>
      <c r="C1128" s="219" t="s">
        <v>1815</v>
      </c>
      <c r="D1128" s="219" t="s">
        <v>153</v>
      </c>
      <c r="E1128" s="220" t="s">
        <v>1816</v>
      </c>
      <c r="F1128" s="221" t="s">
        <v>1817</v>
      </c>
      <c r="G1128" s="222" t="s">
        <v>243</v>
      </c>
      <c r="H1128" s="223">
        <v>16</v>
      </c>
      <c r="I1128" s="224"/>
      <c r="J1128" s="225">
        <f>ROUND(I1128*H1128,2)</f>
        <v>0</v>
      </c>
      <c r="K1128" s="221" t="s">
        <v>1</v>
      </c>
      <c r="L1128" s="45"/>
      <c r="M1128" s="226" t="s">
        <v>1</v>
      </c>
      <c r="N1128" s="227" t="s">
        <v>41</v>
      </c>
      <c r="O1128" s="92"/>
      <c r="P1128" s="228">
        <f>O1128*H1128</f>
        <v>0</v>
      </c>
      <c r="Q1128" s="228">
        <v>0.00013999999999999999</v>
      </c>
      <c r="R1128" s="228">
        <f>Q1128*H1128</f>
        <v>0.0022399999999999998</v>
      </c>
      <c r="S1128" s="228">
        <v>0</v>
      </c>
      <c r="T1128" s="229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30" t="s">
        <v>346</v>
      </c>
      <c r="AT1128" s="230" t="s">
        <v>153</v>
      </c>
      <c r="AU1128" s="230" t="s">
        <v>86</v>
      </c>
      <c r="AY1128" s="18" t="s">
        <v>150</v>
      </c>
      <c r="BE1128" s="231">
        <f>IF(N1128="základní",J1128,0)</f>
        <v>0</v>
      </c>
      <c r="BF1128" s="231">
        <f>IF(N1128="snížená",J1128,0)</f>
        <v>0</v>
      </c>
      <c r="BG1128" s="231">
        <f>IF(N1128="zákl. přenesená",J1128,0)</f>
        <v>0</v>
      </c>
      <c r="BH1128" s="231">
        <f>IF(N1128="sníž. přenesená",J1128,0)</f>
        <v>0</v>
      </c>
      <c r="BI1128" s="231">
        <f>IF(N1128="nulová",J1128,0)</f>
        <v>0</v>
      </c>
      <c r="BJ1128" s="18" t="s">
        <v>84</v>
      </c>
      <c r="BK1128" s="231">
        <f>ROUND(I1128*H1128,2)</f>
        <v>0</v>
      </c>
      <c r="BL1128" s="18" t="s">
        <v>346</v>
      </c>
      <c r="BM1128" s="230" t="s">
        <v>1818</v>
      </c>
    </row>
    <row r="1129" s="13" customFormat="1">
      <c r="A1129" s="13"/>
      <c r="B1129" s="232"/>
      <c r="C1129" s="233"/>
      <c r="D1129" s="234" t="s">
        <v>159</v>
      </c>
      <c r="E1129" s="235" t="s">
        <v>1</v>
      </c>
      <c r="F1129" s="236" t="s">
        <v>1819</v>
      </c>
      <c r="G1129" s="233"/>
      <c r="H1129" s="237">
        <v>16</v>
      </c>
      <c r="I1129" s="238"/>
      <c r="J1129" s="233"/>
      <c r="K1129" s="233"/>
      <c r="L1129" s="239"/>
      <c r="M1129" s="240"/>
      <c r="N1129" s="241"/>
      <c r="O1129" s="241"/>
      <c r="P1129" s="241"/>
      <c r="Q1129" s="241"/>
      <c r="R1129" s="241"/>
      <c r="S1129" s="241"/>
      <c r="T1129" s="24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3" t="s">
        <v>159</v>
      </c>
      <c r="AU1129" s="243" t="s">
        <v>86</v>
      </c>
      <c r="AV1129" s="13" t="s">
        <v>86</v>
      </c>
      <c r="AW1129" s="13" t="s">
        <v>32</v>
      </c>
      <c r="AX1129" s="13" t="s">
        <v>84</v>
      </c>
      <c r="AY1129" s="243" t="s">
        <v>150</v>
      </c>
    </row>
    <row r="1130" s="2" customFormat="1" ht="24.15" customHeight="1">
      <c r="A1130" s="39"/>
      <c r="B1130" s="40"/>
      <c r="C1130" s="219" t="s">
        <v>1820</v>
      </c>
      <c r="D1130" s="219" t="s">
        <v>153</v>
      </c>
      <c r="E1130" s="220" t="s">
        <v>1821</v>
      </c>
      <c r="F1130" s="221" t="s">
        <v>1822</v>
      </c>
      <c r="G1130" s="222" t="s">
        <v>243</v>
      </c>
      <c r="H1130" s="223">
        <v>16</v>
      </c>
      <c r="I1130" s="224"/>
      <c r="J1130" s="225">
        <f>ROUND(I1130*H1130,2)</f>
        <v>0</v>
      </c>
      <c r="K1130" s="221" t="s">
        <v>1</v>
      </c>
      <c r="L1130" s="45"/>
      <c r="M1130" s="226" t="s">
        <v>1</v>
      </c>
      <c r="N1130" s="227" t="s">
        <v>41</v>
      </c>
      <c r="O1130" s="92"/>
      <c r="P1130" s="228">
        <f>O1130*H1130</f>
        <v>0</v>
      </c>
      <c r="Q1130" s="228">
        <v>0.00012</v>
      </c>
      <c r="R1130" s="228">
        <f>Q1130*H1130</f>
        <v>0.0019200000000000001</v>
      </c>
      <c r="S1130" s="228">
        <v>0</v>
      </c>
      <c r="T1130" s="229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30" t="s">
        <v>346</v>
      </c>
      <c r="AT1130" s="230" t="s">
        <v>153</v>
      </c>
      <c r="AU1130" s="230" t="s">
        <v>86</v>
      </c>
      <c r="AY1130" s="18" t="s">
        <v>150</v>
      </c>
      <c r="BE1130" s="231">
        <f>IF(N1130="základní",J1130,0)</f>
        <v>0</v>
      </c>
      <c r="BF1130" s="231">
        <f>IF(N1130="snížená",J1130,0)</f>
        <v>0</v>
      </c>
      <c r="BG1130" s="231">
        <f>IF(N1130="zákl. přenesená",J1130,0)</f>
        <v>0</v>
      </c>
      <c r="BH1130" s="231">
        <f>IF(N1130="sníž. přenesená",J1130,0)</f>
        <v>0</v>
      </c>
      <c r="BI1130" s="231">
        <f>IF(N1130="nulová",J1130,0)</f>
        <v>0</v>
      </c>
      <c r="BJ1130" s="18" t="s">
        <v>84</v>
      </c>
      <c r="BK1130" s="231">
        <f>ROUND(I1130*H1130,2)</f>
        <v>0</v>
      </c>
      <c r="BL1130" s="18" t="s">
        <v>346</v>
      </c>
      <c r="BM1130" s="230" t="s">
        <v>1823</v>
      </c>
    </row>
    <row r="1131" s="2" customFormat="1" ht="24.15" customHeight="1">
      <c r="A1131" s="39"/>
      <c r="B1131" s="40"/>
      <c r="C1131" s="219" t="s">
        <v>1824</v>
      </c>
      <c r="D1131" s="219" t="s">
        <v>153</v>
      </c>
      <c r="E1131" s="220" t="s">
        <v>1825</v>
      </c>
      <c r="F1131" s="221" t="s">
        <v>1826</v>
      </c>
      <c r="G1131" s="222" t="s">
        <v>243</v>
      </c>
      <c r="H1131" s="223">
        <v>16</v>
      </c>
      <c r="I1131" s="224"/>
      <c r="J1131" s="225">
        <f>ROUND(I1131*H1131,2)</f>
        <v>0</v>
      </c>
      <c r="K1131" s="221" t="s">
        <v>1</v>
      </c>
      <c r="L1131" s="45"/>
      <c r="M1131" s="226" t="s">
        <v>1</v>
      </c>
      <c r="N1131" s="227" t="s">
        <v>41</v>
      </c>
      <c r="O1131" s="92"/>
      <c r="P1131" s="228">
        <f>O1131*H1131</f>
        <v>0</v>
      </c>
      <c r="Q1131" s="228">
        <v>0.00012</v>
      </c>
      <c r="R1131" s="228">
        <f>Q1131*H1131</f>
        <v>0.0019200000000000001</v>
      </c>
      <c r="S1131" s="228">
        <v>0</v>
      </c>
      <c r="T1131" s="229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30" t="s">
        <v>346</v>
      </c>
      <c r="AT1131" s="230" t="s">
        <v>153</v>
      </c>
      <c r="AU1131" s="230" t="s">
        <v>86</v>
      </c>
      <c r="AY1131" s="18" t="s">
        <v>150</v>
      </c>
      <c r="BE1131" s="231">
        <f>IF(N1131="základní",J1131,0)</f>
        <v>0</v>
      </c>
      <c r="BF1131" s="231">
        <f>IF(N1131="snížená",J1131,0)</f>
        <v>0</v>
      </c>
      <c r="BG1131" s="231">
        <f>IF(N1131="zákl. přenesená",J1131,0)</f>
        <v>0</v>
      </c>
      <c r="BH1131" s="231">
        <f>IF(N1131="sníž. přenesená",J1131,0)</f>
        <v>0</v>
      </c>
      <c r="BI1131" s="231">
        <f>IF(N1131="nulová",J1131,0)</f>
        <v>0</v>
      </c>
      <c r="BJ1131" s="18" t="s">
        <v>84</v>
      </c>
      <c r="BK1131" s="231">
        <f>ROUND(I1131*H1131,2)</f>
        <v>0</v>
      </c>
      <c r="BL1131" s="18" t="s">
        <v>346</v>
      </c>
      <c r="BM1131" s="230" t="s">
        <v>1827</v>
      </c>
    </row>
    <row r="1132" s="12" customFormat="1" ht="22.8" customHeight="1">
      <c r="A1132" s="12"/>
      <c r="B1132" s="203"/>
      <c r="C1132" s="204"/>
      <c r="D1132" s="205" t="s">
        <v>75</v>
      </c>
      <c r="E1132" s="217" t="s">
        <v>1828</v>
      </c>
      <c r="F1132" s="217" t="s">
        <v>1829</v>
      </c>
      <c r="G1132" s="204"/>
      <c r="H1132" s="204"/>
      <c r="I1132" s="207"/>
      <c r="J1132" s="218">
        <f>BK1132</f>
        <v>0</v>
      </c>
      <c r="K1132" s="204"/>
      <c r="L1132" s="209"/>
      <c r="M1132" s="210"/>
      <c r="N1132" s="211"/>
      <c r="O1132" s="211"/>
      <c r="P1132" s="212">
        <f>SUM(P1133:P1140)</f>
        <v>0</v>
      </c>
      <c r="Q1132" s="211"/>
      <c r="R1132" s="212">
        <f>SUM(R1133:R1140)</f>
        <v>0.21854719</v>
      </c>
      <c r="S1132" s="211"/>
      <c r="T1132" s="213">
        <f>SUM(T1133:T1140)</f>
        <v>0</v>
      </c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R1132" s="214" t="s">
        <v>86</v>
      </c>
      <c r="AT1132" s="215" t="s">
        <v>75</v>
      </c>
      <c r="AU1132" s="215" t="s">
        <v>84</v>
      </c>
      <c r="AY1132" s="214" t="s">
        <v>150</v>
      </c>
      <c r="BK1132" s="216">
        <f>SUM(BK1133:BK1140)</f>
        <v>0</v>
      </c>
    </row>
    <row r="1133" s="2" customFormat="1" ht="24.15" customHeight="1">
      <c r="A1133" s="39"/>
      <c r="B1133" s="40"/>
      <c r="C1133" s="219" t="s">
        <v>1830</v>
      </c>
      <c r="D1133" s="219" t="s">
        <v>153</v>
      </c>
      <c r="E1133" s="220" t="s">
        <v>1831</v>
      </c>
      <c r="F1133" s="221" t="s">
        <v>1832</v>
      </c>
      <c r="G1133" s="222" t="s">
        <v>243</v>
      </c>
      <c r="H1133" s="223">
        <v>753.61099999999999</v>
      </c>
      <c r="I1133" s="224"/>
      <c r="J1133" s="225">
        <f>ROUND(I1133*H1133,2)</f>
        <v>0</v>
      </c>
      <c r="K1133" s="221" t="s">
        <v>1</v>
      </c>
      <c r="L1133" s="45"/>
      <c r="M1133" s="226" t="s">
        <v>1</v>
      </c>
      <c r="N1133" s="227" t="s">
        <v>41</v>
      </c>
      <c r="O1133" s="92"/>
      <c r="P1133" s="228">
        <f>O1133*H1133</f>
        <v>0</v>
      </c>
      <c r="Q1133" s="228">
        <v>0</v>
      </c>
      <c r="R1133" s="228">
        <f>Q1133*H1133</f>
        <v>0</v>
      </c>
      <c r="S1133" s="228">
        <v>0</v>
      </c>
      <c r="T1133" s="229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30" t="s">
        <v>346</v>
      </c>
      <c r="AT1133" s="230" t="s">
        <v>153</v>
      </c>
      <c r="AU1133" s="230" t="s">
        <v>86</v>
      </c>
      <c r="AY1133" s="18" t="s">
        <v>150</v>
      </c>
      <c r="BE1133" s="231">
        <f>IF(N1133="základní",J1133,0)</f>
        <v>0</v>
      </c>
      <c r="BF1133" s="231">
        <f>IF(N1133="snížená",J1133,0)</f>
        <v>0</v>
      </c>
      <c r="BG1133" s="231">
        <f>IF(N1133="zákl. přenesená",J1133,0)</f>
        <v>0</v>
      </c>
      <c r="BH1133" s="231">
        <f>IF(N1133="sníž. přenesená",J1133,0)</f>
        <v>0</v>
      </c>
      <c r="BI1133" s="231">
        <f>IF(N1133="nulová",J1133,0)</f>
        <v>0</v>
      </c>
      <c r="BJ1133" s="18" t="s">
        <v>84</v>
      </c>
      <c r="BK1133" s="231">
        <f>ROUND(I1133*H1133,2)</f>
        <v>0</v>
      </c>
      <c r="BL1133" s="18" t="s">
        <v>346</v>
      </c>
      <c r="BM1133" s="230" t="s">
        <v>1833</v>
      </c>
    </row>
    <row r="1134" s="13" customFormat="1">
      <c r="A1134" s="13"/>
      <c r="B1134" s="232"/>
      <c r="C1134" s="233"/>
      <c r="D1134" s="234" t="s">
        <v>159</v>
      </c>
      <c r="E1134" s="235" t="s">
        <v>1</v>
      </c>
      <c r="F1134" s="236" t="s">
        <v>185</v>
      </c>
      <c r="G1134" s="233"/>
      <c r="H1134" s="237">
        <v>323.17500000000001</v>
      </c>
      <c r="I1134" s="238"/>
      <c r="J1134" s="233"/>
      <c r="K1134" s="233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159</v>
      </c>
      <c r="AU1134" s="243" t="s">
        <v>86</v>
      </c>
      <c r="AV1134" s="13" t="s">
        <v>86</v>
      </c>
      <c r="AW1134" s="13" t="s">
        <v>32</v>
      </c>
      <c r="AX1134" s="13" t="s">
        <v>76</v>
      </c>
      <c r="AY1134" s="243" t="s">
        <v>150</v>
      </c>
    </row>
    <row r="1135" s="13" customFormat="1">
      <c r="A1135" s="13"/>
      <c r="B1135" s="232"/>
      <c r="C1135" s="233"/>
      <c r="D1135" s="234" t="s">
        <v>159</v>
      </c>
      <c r="E1135" s="235" t="s">
        <v>1</v>
      </c>
      <c r="F1135" s="236" t="s">
        <v>1834</v>
      </c>
      <c r="G1135" s="233"/>
      <c r="H1135" s="237">
        <v>137.38399999999999</v>
      </c>
      <c r="I1135" s="238"/>
      <c r="J1135" s="233"/>
      <c r="K1135" s="233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159</v>
      </c>
      <c r="AU1135" s="243" t="s">
        <v>86</v>
      </c>
      <c r="AV1135" s="13" t="s">
        <v>86</v>
      </c>
      <c r="AW1135" s="13" t="s">
        <v>32</v>
      </c>
      <c r="AX1135" s="13" t="s">
        <v>76</v>
      </c>
      <c r="AY1135" s="243" t="s">
        <v>150</v>
      </c>
    </row>
    <row r="1136" s="13" customFormat="1">
      <c r="A1136" s="13"/>
      <c r="B1136" s="232"/>
      <c r="C1136" s="233"/>
      <c r="D1136" s="234" t="s">
        <v>159</v>
      </c>
      <c r="E1136" s="235" t="s">
        <v>1</v>
      </c>
      <c r="F1136" s="236" t="s">
        <v>1835</v>
      </c>
      <c r="G1136" s="233"/>
      <c r="H1136" s="237">
        <v>16.879999999999999</v>
      </c>
      <c r="I1136" s="238"/>
      <c r="J1136" s="233"/>
      <c r="K1136" s="233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3" t="s">
        <v>159</v>
      </c>
      <c r="AU1136" s="243" t="s">
        <v>86</v>
      </c>
      <c r="AV1136" s="13" t="s">
        <v>86</v>
      </c>
      <c r="AW1136" s="13" t="s">
        <v>32</v>
      </c>
      <c r="AX1136" s="13" t="s">
        <v>76</v>
      </c>
      <c r="AY1136" s="243" t="s">
        <v>150</v>
      </c>
    </row>
    <row r="1137" s="13" customFormat="1">
      <c r="A1137" s="13"/>
      <c r="B1137" s="232"/>
      <c r="C1137" s="233"/>
      <c r="D1137" s="234" t="s">
        <v>159</v>
      </c>
      <c r="E1137" s="235" t="s">
        <v>1</v>
      </c>
      <c r="F1137" s="236" t="s">
        <v>1836</v>
      </c>
      <c r="G1137" s="233"/>
      <c r="H1137" s="237">
        <v>276.17200000000003</v>
      </c>
      <c r="I1137" s="238"/>
      <c r="J1137" s="233"/>
      <c r="K1137" s="233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159</v>
      </c>
      <c r="AU1137" s="243" t="s">
        <v>86</v>
      </c>
      <c r="AV1137" s="13" t="s">
        <v>86</v>
      </c>
      <c r="AW1137" s="13" t="s">
        <v>32</v>
      </c>
      <c r="AX1137" s="13" t="s">
        <v>76</v>
      </c>
      <c r="AY1137" s="243" t="s">
        <v>150</v>
      </c>
    </row>
    <row r="1138" s="14" customFormat="1">
      <c r="A1138" s="14"/>
      <c r="B1138" s="250"/>
      <c r="C1138" s="251"/>
      <c r="D1138" s="234" t="s">
        <v>159</v>
      </c>
      <c r="E1138" s="252" t="s">
        <v>179</v>
      </c>
      <c r="F1138" s="253" t="s">
        <v>254</v>
      </c>
      <c r="G1138" s="251"/>
      <c r="H1138" s="254">
        <v>753.61099999999999</v>
      </c>
      <c r="I1138" s="255"/>
      <c r="J1138" s="251"/>
      <c r="K1138" s="251"/>
      <c r="L1138" s="256"/>
      <c r="M1138" s="257"/>
      <c r="N1138" s="258"/>
      <c r="O1138" s="258"/>
      <c r="P1138" s="258"/>
      <c r="Q1138" s="258"/>
      <c r="R1138" s="258"/>
      <c r="S1138" s="258"/>
      <c r="T1138" s="25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0" t="s">
        <v>159</v>
      </c>
      <c r="AU1138" s="260" t="s">
        <v>86</v>
      </c>
      <c r="AV1138" s="14" t="s">
        <v>157</v>
      </c>
      <c r="AW1138" s="14" t="s">
        <v>32</v>
      </c>
      <c r="AX1138" s="14" t="s">
        <v>84</v>
      </c>
      <c r="AY1138" s="260" t="s">
        <v>150</v>
      </c>
    </row>
    <row r="1139" s="2" customFormat="1" ht="24.15" customHeight="1">
      <c r="A1139" s="39"/>
      <c r="B1139" s="40"/>
      <c r="C1139" s="219" t="s">
        <v>1837</v>
      </c>
      <c r="D1139" s="219" t="s">
        <v>153</v>
      </c>
      <c r="E1139" s="220" t="s">
        <v>1838</v>
      </c>
      <c r="F1139" s="221" t="s">
        <v>1839</v>
      </c>
      <c r="G1139" s="222" t="s">
        <v>243</v>
      </c>
      <c r="H1139" s="223">
        <v>753.61099999999999</v>
      </c>
      <c r="I1139" s="224"/>
      <c r="J1139" s="225">
        <f>ROUND(I1139*H1139,2)</f>
        <v>0</v>
      </c>
      <c r="K1139" s="221" t="s">
        <v>1</v>
      </c>
      <c r="L1139" s="45"/>
      <c r="M1139" s="226" t="s">
        <v>1</v>
      </c>
      <c r="N1139" s="227" t="s">
        <v>41</v>
      </c>
      <c r="O1139" s="92"/>
      <c r="P1139" s="228">
        <f>O1139*H1139</f>
        <v>0</v>
      </c>
      <c r="Q1139" s="228">
        <v>0.00029</v>
      </c>
      <c r="R1139" s="228">
        <f>Q1139*H1139</f>
        <v>0.21854719</v>
      </c>
      <c r="S1139" s="228">
        <v>0</v>
      </c>
      <c r="T1139" s="229">
        <f>S1139*H1139</f>
        <v>0</v>
      </c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R1139" s="230" t="s">
        <v>346</v>
      </c>
      <c r="AT1139" s="230" t="s">
        <v>153</v>
      </c>
      <c r="AU1139" s="230" t="s">
        <v>86</v>
      </c>
      <c r="AY1139" s="18" t="s">
        <v>150</v>
      </c>
      <c r="BE1139" s="231">
        <f>IF(N1139="základní",J1139,0)</f>
        <v>0</v>
      </c>
      <c r="BF1139" s="231">
        <f>IF(N1139="snížená",J1139,0)</f>
        <v>0</v>
      </c>
      <c r="BG1139" s="231">
        <f>IF(N1139="zákl. přenesená",J1139,0)</f>
        <v>0</v>
      </c>
      <c r="BH1139" s="231">
        <f>IF(N1139="sníž. přenesená",J1139,0)</f>
        <v>0</v>
      </c>
      <c r="BI1139" s="231">
        <f>IF(N1139="nulová",J1139,0)</f>
        <v>0</v>
      </c>
      <c r="BJ1139" s="18" t="s">
        <v>84</v>
      </c>
      <c r="BK1139" s="231">
        <f>ROUND(I1139*H1139,2)</f>
        <v>0</v>
      </c>
      <c r="BL1139" s="18" t="s">
        <v>346</v>
      </c>
      <c r="BM1139" s="230" t="s">
        <v>1840</v>
      </c>
    </row>
    <row r="1140" s="13" customFormat="1">
      <c r="A1140" s="13"/>
      <c r="B1140" s="232"/>
      <c r="C1140" s="233"/>
      <c r="D1140" s="234" t="s">
        <v>159</v>
      </c>
      <c r="E1140" s="235" t="s">
        <v>1</v>
      </c>
      <c r="F1140" s="236" t="s">
        <v>179</v>
      </c>
      <c r="G1140" s="233"/>
      <c r="H1140" s="237">
        <v>753.61099999999999</v>
      </c>
      <c r="I1140" s="238"/>
      <c r="J1140" s="233"/>
      <c r="K1140" s="233"/>
      <c r="L1140" s="239"/>
      <c r="M1140" s="240"/>
      <c r="N1140" s="241"/>
      <c r="O1140" s="241"/>
      <c r="P1140" s="241"/>
      <c r="Q1140" s="241"/>
      <c r="R1140" s="241"/>
      <c r="S1140" s="241"/>
      <c r="T1140" s="242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3" t="s">
        <v>159</v>
      </c>
      <c r="AU1140" s="243" t="s">
        <v>86</v>
      </c>
      <c r="AV1140" s="13" t="s">
        <v>86</v>
      </c>
      <c r="AW1140" s="13" t="s">
        <v>32</v>
      </c>
      <c r="AX1140" s="13" t="s">
        <v>84</v>
      </c>
      <c r="AY1140" s="243" t="s">
        <v>150</v>
      </c>
    </row>
    <row r="1141" s="12" customFormat="1" ht="25.92" customHeight="1">
      <c r="A1141" s="12"/>
      <c r="B1141" s="203"/>
      <c r="C1141" s="204"/>
      <c r="D1141" s="205" t="s">
        <v>75</v>
      </c>
      <c r="E1141" s="206" t="s">
        <v>1841</v>
      </c>
      <c r="F1141" s="206" t="s">
        <v>1842</v>
      </c>
      <c r="G1141" s="204"/>
      <c r="H1141" s="204"/>
      <c r="I1141" s="207"/>
      <c r="J1141" s="208">
        <f>BK1141</f>
        <v>0</v>
      </c>
      <c r="K1141" s="204"/>
      <c r="L1141" s="209"/>
      <c r="M1141" s="210"/>
      <c r="N1141" s="211"/>
      <c r="O1141" s="211"/>
      <c r="P1141" s="212">
        <f>SUM(P1142:P1143)</f>
        <v>0</v>
      </c>
      <c r="Q1141" s="211"/>
      <c r="R1141" s="212">
        <f>SUM(R1142:R1143)</f>
        <v>0</v>
      </c>
      <c r="S1141" s="211"/>
      <c r="T1141" s="213">
        <f>SUM(T1142:T1143)</f>
        <v>0</v>
      </c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R1141" s="214" t="s">
        <v>157</v>
      </c>
      <c r="AT1141" s="215" t="s">
        <v>75</v>
      </c>
      <c r="AU1141" s="215" t="s">
        <v>76</v>
      </c>
      <c r="AY1141" s="214" t="s">
        <v>150</v>
      </c>
      <c r="BK1141" s="216">
        <f>SUM(BK1142:BK1143)</f>
        <v>0</v>
      </c>
    </row>
    <row r="1142" s="2" customFormat="1" ht="16.5" customHeight="1">
      <c r="A1142" s="39"/>
      <c r="B1142" s="40"/>
      <c r="C1142" s="219" t="s">
        <v>1843</v>
      </c>
      <c r="D1142" s="219" t="s">
        <v>153</v>
      </c>
      <c r="E1142" s="220" t="s">
        <v>1844</v>
      </c>
      <c r="F1142" s="221" t="s">
        <v>1845</v>
      </c>
      <c r="G1142" s="222" t="s">
        <v>1846</v>
      </c>
      <c r="H1142" s="223">
        <v>3</v>
      </c>
      <c r="I1142" s="224"/>
      <c r="J1142" s="225">
        <f>ROUND(I1142*H1142,2)</f>
        <v>0</v>
      </c>
      <c r="K1142" s="221" t="s">
        <v>1</v>
      </c>
      <c r="L1142" s="45"/>
      <c r="M1142" s="226" t="s">
        <v>1</v>
      </c>
      <c r="N1142" s="227" t="s">
        <v>41</v>
      </c>
      <c r="O1142" s="92"/>
      <c r="P1142" s="228">
        <f>O1142*H1142</f>
        <v>0</v>
      </c>
      <c r="Q1142" s="228">
        <v>0</v>
      </c>
      <c r="R1142" s="228">
        <f>Q1142*H1142</f>
        <v>0</v>
      </c>
      <c r="S1142" s="228">
        <v>0</v>
      </c>
      <c r="T1142" s="229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0" t="s">
        <v>1847</v>
      </c>
      <c r="AT1142" s="230" t="s">
        <v>153</v>
      </c>
      <c r="AU1142" s="230" t="s">
        <v>84</v>
      </c>
      <c r="AY1142" s="18" t="s">
        <v>150</v>
      </c>
      <c r="BE1142" s="231">
        <f>IF(N1142="základní",J1142,0)</f>
        <v>0</v>
      </c>
      <c r="BF1142" s="231">
        <f>IF(N1142="snížená",J1142,0)</f>
        <v>0</v>
      </c>
      <c r="BG1142" s="231">
        <f>IF(N1142="zákl. přenesená",J1142,0)</f>
        <v>0</v>
      </c>
      <c r="BH1142" s="231">
        <f>IF(N1142="sníž. přenesená",J1142,0)</f>
        <v>0</v>
      </c>
      <c r="BI1142" s="231">
        <f>IF(N1142="nulová",J1142,0)</f>
        <v>0</v>
      </c>
      <c r="BJ1142" s="18" t="s">
        <v>84</v>
      </c>
      <c r="BK1142" s="231">
        <f>ROUND(I1142*H1142,2)</f>
        <v>0</v>
      </c>
      <c r="BL1142" s="18" t="s">
        <v>1847</v>
      </c>
      <c r="BM1142" s="230" t="s">
        <v>1848</v>
      </c>
    </row>
    <row r="1143" s="13" customFormat="1">
      <c r="A1143" s="13"/>
      <c r="B1143" s="232"/>
      <c r="C1143" s="233"/>
      <c r="D1143" s="234" t="s">
        <v>159</v>
      </c>
      <c r="E1143" s="235" t="s">
        <v>1</v>
      </c>
      <c r="F1143" s="236" t="s">
        <v>1849</v>
      </c>
      <c r="G1143" s="233"/>
      <c r="H1143" s="237">
        <v>3</v>
      </c>
      <c r="I1143" s="238"/>
      <c r="J1143" s="233"/>
      <c r="K1143" s="233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159</v>
      </c>
      <c r="AU1143" s="243" t="s">
        <v>84</v>
      </c>
      <c r="AV1143" s="13" t="s">
        <v>86</v>
      </c>
      <c r="AW1143" s="13" t="s">
        <v>32</v>
      </c>
      <c r="AX1143" s="13" t="s">
        <v>84</v>
      </c>
      <c r="AY1143" s="243" t="s">
        <v>150</v>
      </c>
    </row>
    <row r="1144" s="12" customFormat="1" ht="25.92" customHeight="1">
      <c r="A1144" s="12"/>
      <c r="B1144" s="203"/>
      <c r="C1144" s="204"/>
      <c r="D1144" s="205" t="s">
        <v>75</v>
      </c>
      <c r="E1144" s="206" t="s">
        <v>1850</v>
      </c>
      <c r="F1144" s="206" t="s">
        <v>1851</v>
      </c>
      <c r="G1144" s="204"/>
      <c r="H1144" s="204"/>
      <c r="I1144" s="207"/>
      <c r="J1144" s="208">
        <f>BK1144</f>
        <v>0</v>
      </c>
      <c r="K1144" s="204"/>
      <c r="L1144" s="209"/>
      <c r="M1144" s="210"/>
      <c r="N1144" s="211"/>
      <c r="O1144" s="211"/>
      <c r="P1144" s="212">
        <f>P1145</f>
        <v>0</v>
      </c>
      <c r="Q1144" s="211"/>
      <c r="R1144" s="212">
        <f>R1145</f>
        <v>0.072000000000000008</v>
      </c>
      <c r="S1144" s="211"/>
      <c r="T1144" s="213">
        <f>T1145</f>
        <v>0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214" t="s">
        <v>157</v>
      </c>
      <c r="AT1144" s="215" t="s">
        <v>75</v>
      </c>
      <c r="AU1144" s="215" t="s">
        <v>76</v>
      </c>
      <c r="AY1144" s="214" t="s">
        <v>150</v>
      </c>
      <c r="BK1144" s="216">
        <f>BK1145</f>
        <v>0</v>
      </c>
    </row>
    <row r="1145" s="2" customFormat="1" ht="16.5" customHeight="1">
      <c r="A1145" s="39"/>
      <c r="B1145" s="40"/>
      <c r="C1145" s="271" t="s">
        <v>1852</v>
      </c>
      <c r="D1145" s="271" t="s">
        <v>335</v>
      </c>
      <c r="E1145" s="272" t="s">
        <v>1853</v>
      </c>
      <c r="F1145" s="273" t="s">
        <v>1854</v>
      </c>
      <c r="G1145" s="274" t="s">
        <v>416</v>
      </c>
      <c r="H1145" s="275">
        <v>6</v>
      </c>
      <c r="I1145" s="276"/>
      <c r="J1145" s="277">
        <f>ROUND(I1145*H1145,2)</f>
        <v>0</v>
      </c>
      <c r="K1145" s="273" t="s">
        <v>1</v>
      </c>
      <c r="L1145" s="278"/>
      <c r="M1145" s="293" t="s">
        <v>1</v>
      </c>
      <c r="N1145" s="294" t="s">
        <v>41</v>
      </c>
      <c r="O1145" s="246"/>
      <c r="P1145" s="247">
        <f>O1145*H1145</f>
        <v>0</v>
      </c>
      <c r="Q1145" s="247">
        <v>0.012</v>
      </c>
      <c r="R1145" s="247">
        <f>Q1145*H1145</f>
        <v>0.072000000000000008</v>
      </c>
      <c r="S1145" s="247">
        <v>0</v>
      </c>
      <c r="T1145" s="248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30" t="s">
        <v>1847</v>
      </c>
      <c r="AT1145" s="230" t="s">
        <v>335</v>
      </c>
      <c r="AU1145" s="230" t="s">
        <v>84</v>
      </c>
      <c r="AY1145" s="18" t="s">
        <v>150</v>
      </c>
      <c r="BE1145" s="231">
        <f>IF(N1145="základní",J1145,0)</f>
        <v>0</v>
      </c>
      <c r="BF1145" s="231">
        <f>IF(N1145="snížená",J1145,0)</f>
        <v>0</v>
      </c>
      <c r="BG1145" s="231">
        <f>IF(N1145="zákl. přenesená",J1145,0)</f>
        <v>0</v>
      </c>
      <c r="BH1145" s="231">
        <f>IF(N1145="sníž. přenesená",J1145,0)</f>
        <v>0</v>
      </c>
      <c r="BI1145" s="231">
        <f>IF(N1145="nulová",J1145,0)</f>
        <v>0</v>
      </c>
      <c r="BJ1145" s="18" t="s">
        <v>84</v>
      </c>
      <c r="BK1145" s="231">
        <f>ROUND(I1145*H1145,2)</f>
        <v>0</v>
      </c>
      <c r="BL1145" s="18" t="s">
        <v>1847</v>
      </c>
      <c r="BM1145" s="230" t="s">
        <v>1855</v>
      </c>
    </row>
    <row r="1146" s="2" customFormat="1" ht="6.96" customHeight="1">
      <c r="A1146" s="39"/>
      <c r="B1146" s="67"/>
      <c r="C1146" s="68"/>
      <c r="D1146" s="68"/>
      <c r="E1146" s="68"/>
      <c r="F1146" s="68"/>
      <c r="G1146" s="68"/>
      <c r="H1146" s="68"/>
      <c r="I1146" s="68"/>
      <c r="J1146" s="68"/>
      <c r="K1146" s="68"/>
      <c r="L1146" s="45"/>
      <c r="M1146" s="39"/>
      <c r="O1146" s="39"/>
      <c r="P1146" s="39"/>
      <c r="Q1146" s="39"/>
      <c r="R1146" s="39"/>
      <c r="S1146" s="39"/>
      <c r="T1146" s="39"/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</row>
  </sheetData>
  <sheetProtection sheet="1" autoFilter="0" formatColumns="0" formatRows="0" objects="1" scenarios="1" spinCount="100000" saltValue="GxFGA2fVlfcpTQNpC61FX1CoEVwnbRromB9pztJ2FpmcQTrMK6Z+6dEe2l0xnnGipHX8v/uKNsTD7MG5tDhclA==" hashValue="AFdxgKhCUxtBk21tl4wxq1BrPQjmZN98++Acd7Y39Uyv0OF95tK9Td3c+5J41iMlnrnuJjv/wpYeqFPTf5y+tQ==" algorithmName="SHA-512" password="CC35"/>
  <autoFilter ref="C140:K1145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249" t="s">
        <v>1856</v>
      </c>
      <c r="BA2" s="249" t="s">
        <v>1856</v>
      </c>
      <c r="BB2" s="249" t="s">
        <v>1</v>
      </c>
      <c r="BC2" s="249" t="s">
        <v>413</v>
      </c>
      <c r="BD2" s="249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  <c r="AZ3" s="249" t="s">
        <v>1857</v>
      </c>
      <c r="BA3" s="249" t="s">
        <v>1857</v>
      </c>
      <c r="BB3" s="249" t="s">
        <v>1</v>
      </c>
      <c r="BC3" s="249" t="s">
        <v>1858</v>
      </c>
      <c r="BD3" s="249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  <c r="AZ4" s="249" t="s">
        <v>1859</v>
      </c>
      <c r="BA4" s="249" t="s">
        <v>1859</v>
      </c>
      <c r="BB4" s="249" t="s">
        <v>1</v>
      </c>
      <c r="BC4" s="249" t="s">
        <v>616</v>
      </c>
      <c r="BD4" s="249" t="s">
        <v>86</v>
      </c>
    </row>
    <row r="5" s="1" customFormat="1" ht="6.96" customHeight="1">
      <c r="B5" s="21"/>
      <c r="L5" s="21"/>
      <c r="AZ5" s="249" t="s">
        <v>1860</v>
      </c>
      <c r="BA5" s="249" t="s">
        <v>1860</v>
      </c>
      <c r="BB5" s="249" t="s">
        <v>1</v>
      </c>
      <c r="BC5" s="249" t="s">
        <v>1861</v>
      </c>
      <c r="BD5" s="249" t="s">
        <v>86</v>
      </c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ROUND((SUM(BE122:BE189)),  2)</f>
        <v>0</v>
      </c>
      <c r="G33" s="39"/>
      <c r="H33" s="39"/>
      <c r="I33" s="156">
        <v>0.20999999999999999</v>
      </c>
      <c r="J33" s="155">
        <f>ROUND(((SUM(BE122:BE189))*I33),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ROUND((SUM(BF122:BF189)),  2)</f>
        <v>0</v>
      </c>
      <c r="G34" s="39"/>
      <c r="H34" s="39"/>
      <c r="I34" s="156">
        <v>0.12</v>
      </c>
      <c r="J34" s="155">
        <f>ROUND(((SUM(BF122:BF189))*I34),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ROUND((SUM(BH122:BH189)),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01.2 -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219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1863</v>
      </c>
      <c r="E100" s="189"/>
      <c r="F100" s="189"/>
      <c r="G100" s="189"/>
      <c r="H100" s="189"/>
      <c r="I100" s="189"/>
      <c r="J100" s="190">
        <f>J146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133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222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PŘESTAVBA STÁVAJÍÍCÍ GARÁŽE PRO POŽÁRNÍ TECHNIKU NA POŽÁRNÍ ZBROJNICI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01.2 - ZPEVNĚNÉ PLOCHY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DOLNÍ BRUSNICE</v>
      </c>
      <c r="G116" s="41"/>
      <c r="H116" s="41"/>
      <c r="I116" s="33" t="s">
        <v>22</v>
      </c>
      <c r="J116" s="80" t="str">
        <f>IF(J12="","",J12)</f>
        <v>10. 4. 2024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OBEC DOLNÍ BRUSNICE</v>
      </c>
      <c r="G118" s="41"/>
      <c r="H118" s="41"/>
      <c r="I118" s="33" t="s">
        <v>30</v>
      </c>
      <c r="J118" s="37" t="str">
        <f>E21</f>
        <v>ING. JAN KÁBRT, DVŮR KRÁLOVÉ NAD LABEM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ING. LUBOŠ KASPER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136</v>
      </c>
      <c r="D121" s="195" t="s">
        <v>61</v>
      </c>
      <c r="E121" s="195" t="s">
        <v>57</v>
      </c>
      <c r="F121" s="195" t="s">
        <v>58</v>
      </c>
      <c r="G121" s="195" t="s">
        <v>137</v>
      </c>
      <c r="H121" s="195" t="s">
        <v>138</v>
      </c>
      <c r="I121" s="195" t="s">
        <v>139</v>
      </c>
      <c r="J121" s="195" t="s">
        <v>129</v>
      </c>
      <c r="K121" s="196" t="s">
        <v>140</v>
      </c>
      <c r="L121" s="197"/>
      <c r="M121" s="101" t="s">
        <v>1</v>
      </c>
      <c r="N121" s="102" t="s">
        <v>40</v>
      </c>
      <c r="O121" s="102" t="s">
        <v>141</v>
      </c>
      <c r="P121" s="102" t="s">
        <v>142</v>
      </c>
      <c r="Q121" s="102" t="s">
        <v>143</v>
      </c>
      <c r="R121" s="102" t="s">
        <v>144</v>
      </c>
      <c r="S121" s="102" t="s">
        <v>145</v>
      </c>
      <c r="T121" s="103" t="s">
        <v>146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48.101463999999993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131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148</v>
      </c>
      <c r="F123" s="206" t="s">
        <v>149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P124+P142+P146+P179+P188</f>
        <v>0</v>
      </c>
      <c r="Q123" s="211"/>
      <c r="R123" s="212">
        <f>R124+R142+R146+R179+R188</f>
        <v>48.101463999999993</v>
      </c>
      <c r="S123" s="211"/>
      <c r="T123" s="213">
        <f>T124+T142+T146+T179+T188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150</v>
      </c>
      <c r="BK123" s="216">
        <f>BK124+BK142+BK146+BK179+BK188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240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SUM(P125:P141)</f>
        <v>0</v>
      </c>
      <c r="Q124" s="211"/>
      <c r="R124" s="212">
        <f>SUM(R125:R141)</f>
        <v>0</v>
      </c>
      <c r="S124" s="211"/>
      <c r="T124" s="213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150</v>
      </c>
      <c r="BK124" s="216">
        <f>SUM(BK125:BK141)</f>
        <v>0</v>
      </c>
    </row>
    <row r="125" s="2" customFormat="1" ht="33" customHeight="1">
      <c r="A125" s="39"/>
      <c r="B125" s="40"/>
      <c r="C125" s="219" t="s">
        <v>84</v>
      </c>
      <c r="D125" s="219" t="s">
        <v>153</v>
      </c>
      <c r="E125" s="220" t="s">
        <v>246</v>
      </c>
      <c r="F125" s="221" t="s">
        <v>247</v>
      </c>
      <c r="G125" s="222" t="s">
        <v>156</v>
      </c>
      <c r="H125" s="223">
        <v>117.288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157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157</v>
      </c>
      <c r="BM125" s="230" t="s">
        <v>1864</v>
      </c>
    </row>
    <row r="126" s="13" customFormat="1">
      <c r="A126" s="13"/>
      <c r="B126" s="232"/>
      <c r="C126" s="233"/>
      <c r="D126" s="234" t="s">
        <v>159</v>
      </c>
      <c r="E126" s="235" t="s">
        <v>1</v>
      </c>
      <c r="F126" s="236" t="s">
        <v>1865</v>
      </c>
      <c r="G126" s="233"/>
      <c r="H126" s="237">
        <v>10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159</v>
      </c>
      <c r="AU126" s="243" t="s">
        <v>86</v>
      </c>
      <c r="AV126" s="13" t="s">
        <v>86</v>
      </c>
      <c r="AW126" s="13" t="s">
        <v>32</v>
      </c>
      <c r="AX126" s="13" t="s">
        <v>76</v>
      </c>
      <c r="AY126" s="243" t="s">
        <v>150</v>
      </c>
    </row>
    <row r="127" s="13" customFormat="1">
      <c r="A127" s="13"/>
      <c r="B127" s="232"/>
      <c r="C127" s="233"/>
      <c r="D127" s="234" t="s">
        <v>159</v>
      </c>
      <c r="E127" s="235" t="s">
        <v>1</v>
      </c>
      <c r="F127" s="236" t="s">
        <v>1866</v>
      </c>
      <c r="G127" s="233"/>
      <c r="H127" s="237">
        <v>15.228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159</v>
      </c>
      <c r="AU127" s="243" t="s">
        <v>86</v>
      </c>
      <c r="AV127" s="13" t="s">
        <v>86</v>
      </c>
      <c r="AW127" s="13" t="s">
        <v>32</v>
      </c>
      <c r="AX127" s="13" t="s">
        <v>76</v>
      </c>
      <c r="AY127" s="243" t="s">
        <v>150</v>
      </c>
    </row>
    <row r="128" s="13" customFormat="1">
      <c r="A128" s="13"/>
      <c r="B128" s="232"/>
      <c r="C128" s="233"/>
      <c r="D128" s="234" t="s">
        <v>159</v>
      </c>
      <c r="E128" s="235" t="s">
        <v>1</v>
      </c>
      <c r="F128" s="236" t="s">
        <v>1867</v>
      </c>
      <c r="G128" s="233"/>
      <c r="H128" s="237">
        <v>23.100000000000001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159</v>
      </c>
      <c r="AU128" s="243" t="s">
        <v>86</v>
      </c>
      <c r="AV128" s="13" t="s">
        <v>86</v>
      </c>
      <c r="AW128" s="13" t="s">
        <v>32</v>
      </c>
      <c r="AX128" s="13" t="s">
        <v>76</v>
      </c>
      <c r="AY128" s="243" t="s">
        <v>150</v>
      </c>
    </row>
    <row r="129" s="13" customFormat="1">
      <c r="A129" s="13"/>
      <c r="B129" s="232"/>
      <c r="C129" s="233"/>
      <c r="D129" s="234" t="s">
        <v>159</v>
      </c>
      <c r="E129" s="235" t="s">
        <v>1</v>
      </c>
      <c r="F129" s="236" t="s">
        <v>1868</v>
      </c>
      <c r="G129" s="233"/>
      <c r="H129" s="237">
        <v>58.960000000000001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159</v>
      </c>
      <c r="AU129" s="243" t="s">
        <v>86</v>
      </c>
      <c r="AV129" s="13" t="s">
        <v>86</v>
      </c>
      <c r="AW129" s="13" t="s">
        <v>32</v>
      </c>
      <c r="AX129" s="13" t="s">
        <v>76</v>
      </c>
      <c r="AY129" s="243" t="s">
        <v>150</v>
      </c>
    </row>
    <row r="130" s="13" customFormat="1">
      <c r="A130" s="13"/>
      <c r="B130" s="232"/>
      <c r="C130" s="233"/>
      <c r="D130" s="234" t="s">
        <v>159</v>
      </c>
      <c r="E130" s="235" t="s">
        <v>1</v>
      </c>
      <c r="F130" s="236" t="s">
        <v>1869</v>
      </c>
      <c r="G130" s="233"/>
      <c r="H130" s="237">
        <v>10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159</v>
      </c>
      <c r="AU130" s="243" t="s">
        <v>86</v>
      </c>
      <c r="AV130" s="13" t="s">
        <v>86</v>
      </c>
      <c r="AW130" s="13" t="s">
        <v>32</v>
      </c>
      <c r="AX130" s="13" t="s">
        <v>76</v>
      </c>
      <c r="AY130" s="243" t="s">
        <v>150</v>
      </c>
    </row>
    <row r="131" s="14" customFormat="1">
      <c r="A131" s="14"/>
      <c r="B131" s="250"/>
      <c r="C131" s="251"/>
      <c r="D131" s="234" t="s">
        <v>159</v>
      </c>
      <c r="E131" s="252" t="s">
        <v>1</v>
      </c>
      <c r="F131" s="253" t="s">
        <v>254</v>
      </c>
      <c r="G131" s="251"/>
      <c r="H131" s="254">
        <v>117.28800000000001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159</v>
      </c>
      <c r="AU131" s="260" t="s">
        <v>86</v>
      </c>
      <c r="AV131" s="14" t="s">
        <v>157</v>
      </c>
      <c r="AW131" s="14" t="s">
        <v>32</v>
      </c>
      <c r="AX131" s="14" t="s">
        <v>84</v>
      </c>
      <c r="AY131" s="260" t="s">
        <v>150</v>
      </c>
    </row>
    <row r="132" s="2" customFormat="1" ht="37.8" customHeight="1">
      <c r="A132" s="39"/>
      <c r="B132" s="40"/>
      <c r="C132" s="219" t="s">
        <v>86</v>
      </c>
      <c r="D132" s="219" t="s">
        <v>153</v>
      </c>
      <c r="E132" s="220" t="s">
        <v>292</v>
      </c>
      <c r="F132" s="221" t="s">
        <v>293</v>
      </c>
      <c r="G132" s="222" t="s">
        <v>156</v>
      </c>
      <c r="H132" s="223">
        <v>117.288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153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157</v>
      </c>
      <c r="BM132" s="230" t="s">
        <v>1870</v>
      </c>
    </row>
    <row r="133" s="13" customFormat="1">
      <c r="A133" s="13"/>
      <c r="B133" s="232"/>
      <c r="C133" s="233"/>
      <c r="D133" s="234" t="s">
        <v>159</v>
      </c>
      <c r="E133" s="235" t="s">
        <v>1</v>
      </c>
      <c r="F133" s="236" t="s">
        <v>1871</v>
      </c>
      <c r="G133" s="233"/>
      <c r="H133" s="237">
        <v>117.288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159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150</v>
      </c>
    </row>
    <row r="134" s="2" customFormat="1" ht="24.15" customHeight="1">
      <c r="A134" s="39"/>
      <c r="B134" s="40"/>
      <c r="C134" s="219" t="s">
        <v>167</v>
      </c>
      <c r="D134" s="219" t="s">
        <v>153</v>
      </c>
      <c r="E134" s="220" t="s">
        <v>1872</v>
      </c>
      <c r="F134" s="221" t="s">
        <v>1873</v>
      </c>
      <c r="G134" s="222" t="s">
        <v>156</v>
      </c>
      <c r="H134" s="223">
        <v>117.288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157</v>
      </c>
      <c r="BM134" s="230" t="s">
        <v>1874</v>
      </c>
    </row>
    <row r="135" s="2" customFormat="1" ht="24.15" customHeight="1">
      <c r="A135" s="39"/>
      <c r="B135" s="40"/>
      <c r="C135" s="219" t="s">
        <v>157</v>
      </c>
      <c r="D135" s="219" t="s">
        <v>153</v>
      </c>
      <c r="E135" s="220" t="s">
        <v>309</v>
      </c>
      <c r="F135" s="221" t="s">
        <v>310</v>
      </c>
      <c r="G135" s="222" t="s">
        <v>243</v>
      </c>
      <c r="H135" s="223">
        <v>211.90000000000001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157</v>
      </c>
      <c r="AT135" s="230" t="s">
        <v>153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157</v>
      </c>
      <c r="BM135" s="230" t="s">
        <v>1875</v>
      </c>
    </row>
    <row r="136" s="13" customFormat="1">
      <c r="A136" s="13"/>
      <c r="B136" s="232"/>
      <c r="C136" s="233"/>
      <c r="D136" s="234" t="s">
        <v>159</v>
      </c>
      <c r="E136" s="235" t="s">
        <v>1856</v>
      </c>
      <c r="F136" s="236" t="s">
        <v>1876</v>
      </c>
      <c r="G136" s="233"/>
      <c r="H136" s="237">
        <v>25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159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150</v>
      </c>
    </row>
    <row r="137" s="13" customFormat="1">
      <c r="A137" s="13"/>
      <c r="B137" s="232"/>
      <c r="C137" s="233"/>
      <c r="D137" s="234" t="s">
        <v>159</v>
      </c>
      <c r="E137" s="235" t="s">
        <v>1857</v>
      </c>
      <c r="F137" s="236" t="s">
        <v>1877</v>
      </c>
      <c r="G137" s="233"/>
      <c r="H137" s="237">
        <v>28.199999999999999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159</v>
      </c>
      <c r="AU137" s="243" t="s">
        <v>86</v>
      </c>
      <c r="AV137" s="13" t="s">
        <v>86</v>
      </c>
      <c r="AW137" s="13" t="s">
        <v>32</v>
      </c>
      <c r="AX137" s="13" t="s">
        <v>76</v>
      </c>
      <c r="AY137" s="243" t="s">
        <v>150</v>
      </c>
    </row>
    <row r="138" s="13" customFormat="1">
      <c r="A138" s="13"/>
      <c r="B138" s="232"/>
      <c r="C138" s="233"/>
      <c r="D138" s="234" t="s">
        <v>159</v>
      </c>
      <c r="E138" s="235" t="s">
        <v>1859</v>
      </c>
      <c r="F138" s="236" t="s">
        <v>1878</v>
      </c>
      <c r="G138" s="233"/>
      <c r="H138" s="237">
        <v>55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159</v>
      </c>
      <c r="AU138" s="243" t="s">
        <v>86</v>
      </c>
      <c r="AV138" s="13" t="s">
        <v>86</v>
      </c>
      <c r="AW138" s="13" t="s">
        <v>32</v>
      </c>
      <c r="AX138" s="13" t="s">
        <v>76</v>
      </c>
      <c r="AY138" s="243" t="s">
        <v>150</v>
      </c>
    </row>
    <row r="139" s="13" customFormat="1">
      <c r="A139" s="13"/>
      <c r="B139" s="232"/>
      <c r="C139" s="233"/>
      <c r="D139" s="234" t="s">
        <v>159</v>
      </c>
      <c r="E139" s="235" t="s">
        <v>1860</v>
      </c>
      <c r="F139" s="236" t="s">
        <v>1879</v>
      </c>
      <c r="G139" s="233"/>
      <c r="H139" s="237">
        <v>73.700000000000003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86</v>
      </c>
      <c r="AV139" s="13" t="s">
        <v>86</v>
      </c>
      <c r="AW139" s="13" t="s">
        <v>32</v>
      </c>
      <c r="AX139" s="13" t="s">
        <v>76</v>
      </c>
      <c r="AY139" s="243" t="s">
        <v>150</v>
      </c>
    </row>
    <row r="140" s="13" customFormat="1">
      <c r="A140" s="13"/>
      <c r="B140" s="232"/>
      <c r="C140" s="233"/>
      <c r="D140" s="234" t="s">
        <v>159</v>
      </c>
      <c r="E140" s="235" t="s">
        <v>1</v>
      </c>
      <c r="F140" s="236" t="s">
        <v>1880</v>
      </c>
      <c r="G140" s="233"/>
      <c r="H140" s="237">
        <v>30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159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150</v>
      </c>
    </row>
    <row r="141" s="14" customFormat="1">
      <c r="A141" s="14"/>
      <c r="B141" s="250"/>
      <c r="C141" s="251"/>
      <c r="D141" s="234" t="s">
        <v>159</v>
      </c>
      <c r="E141" s="252" t="s">
        <v>1</v>
      </c>
      <c r="F141" s="253" t="s">
        <v>254</v>
      </c>
      <c r="G141" s="251"/>
      <c r="H141" s="254">
        <v>211.90000000000001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159</v>
      </c>
      <c r="AU141" s="260" t="s">
        <v>86</v>
      </c>
      <c r="AV141" s="14" t="s">
        <v>157</v>
      </c>
      <c r="AW141" s="14" t="s">
        <v>32</v>
      </c>
      <c r="AX141" s="14" t="s">
        <v>84</v>
      </c>
      <c r="AY141" s="260" t="s">
        <v>150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167</v>
      </c>
      <c r="F142" s="217" t="s">
        <v>442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SUM(P143:P145)</f>
        <v>0</v>
      </c>
      <c r="Q142" s="211"/>
      <c r="R142" s="212">
        <f>SUM(R143:R145)</f>
        <v>1.02816</v>
      </c>
      <c r="S142" s="211"/>
      <c r="T142" s="213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150</v>
      </c>
      <c r="BK142" s="216">
        <f>SUM(BK143:BK145)</f>
        <v>0</v>
      </c>
    </row>
    <row r="143" s="2" customFormat="1" ht="24.15" customHeight="1">
      <c r="A143" s="39"/>
      <c r="B143" s="40"/>
      <c r="C143" s="219" t="s">
        <v>283</v>
      </c>
      <c r="D143" s="219" t="s">
        <v>153</v>
      </c>
      <c r="E143" s="220" t="s">
        <v>1881</v>
      </c>
      <c r="F143" s="221" t="s">
        <v>1882</v>
      </c>
      <c r="G143" s="222" t="s">
        <v>1883</v>
      </c>
      <c r="H143" s="223">
        <v>4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157</v>
      </c>
      <c r="AT143" s="230" t="s">
        <v>153</v>
      </c>
      <c r="AU143" s="230" t="s">
        <v>86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157</v>
      </c>
      <c r="BM143" s="230" t="s">
        <v>1884</v>
      </c>
    </row>
    <row r="144" s="2" customFormat="1" ht="24.15" customHeight="1">
      <c r="A144" s="39"/>
      <c r="B144" s="40"/>
      <c r="C144" s="219" t="s">
        <v>291</v>
      </c>
      <c r="D144" s="219" t="s">
        <v>153</v>
      </c>
      <c r="E144" s="220" t="s">
        <v>1885</v>
      </c>
      <c r="F144" s="221" t="s">
        <v>1886</v>
      </c>
      <c r="G144" s="222" t="s">
        <v>416</v>
      </c>
      <c r="H144" s="223">
        <v>8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0.067019999999999996</v>
      </c>
      <c r="R144" s="228">
        <f>Q144*H144</f>
        <v>0.53615999999999997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157</v>
      </c>
      <c r="AT144" s="230" t="s">
        <v>153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157</v>
      </c>
      <c r="BM144" s="230" t="s">
        <v>1887</v>
      </c>
    </row>
    <row r="145" s="2" customFormat="1" ht="24.15" customHeight="1">
      <c r="A145" s="39"/>
      <c r="B145" s="40"/>
      <c r="C145" s="271" t="s">
        <v>296</v>
      </c>
      <c r="D145" s="271" t="s">
        <v>335</v>
      </c>
      <c r="E145" s="272" t="s">
        <v>1888</v>
      </c>
      <c r="F145" s="273" t="s">
        <v>1889</v>
      </c>
      <c r="G145" s="274" t="s">
        <v>416</v>
      </c>
      <c r="H145" s="275">
        <v>8</v>
      </c>
      <c r="I145" s="276"/>
      <c r="J145" s="277">
        <f>ROUND(I145*H145,2)</f>
        <v>0</v>
      </c>
      <c r="K145" s="273" t="s">
        <v>1</v>
      </c>
      <c r="L145" s="278"/>
      <c r="M145" s="279" t="s">
        <v>1</v>
      </c>
      <c r="N145" s="280" t="s">
        <v>41</v>
      </c>
      <c r="O145" s="92"/>
      <c r="P145" s="228">
        <f>O145*H145</f>
        <v>0</v>
      </c>
      <c r="Q145" s="228">
        <v>0.061499999999999999</v>
      </c>
      <c r="R145" s="228">
        <f>Q145*H145</f>
        <v>0.49199999999999999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304</v>
      </c>
      <c r="AT145" s="230" t="s">
        <v>335</v>
      </c>
      <c r="AU145" s="230" t="s">
        <v>86</v>
      </c>
      <c r="AY145" s="18" t="s">
        <v>150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157</v>
      </c>
      <c r="BM145" s="230" t="s">
        <v>1890</v>
      </c>
    </row>
    <row r="146" s="12" customFormat="1" ht="22.8" customHeight="1">
      <c r="A146" s="12"/>
      <c r="B146" s="203"/>
      <c r="C146" s="204"/>
      <c r="D146" s="205" t="s">
        <v>75</v>
      </c>
      <c r="E146" s="217" t="s">
        <v>283</v>
      </c>
      <c r="F146" s="217" t="s">
        <v>1891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SUM(P147:P178)</f>
        <v>0</v>
      </c>
      <c r="Q146" s="211"/>
      <c r="R146" s="212">
        <f>SUM(R147:R178)</f>
        <v>25.329819999999998</v>
      </c>
      <c r="S146" s="211"/>
      <c r="T146" s="213">
        <f>SUM(T147:T178)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75</v>
      </c>
      <c r="AU146" s="215" t="s">
        <v>84</v>
      </c>
      <c r="AY146" s="214" t="s">
        <v>150</v>
      </c>
      <c r="BK146" s="216">
        <f>SUM(BK147:BK178)</f>
        <v>0</v>
      </c>
    </row>
    <row r="147" s="2" customFormat="1" ht="24.15" customHeight="1">
      <c r="A147" s="39"/>
      <c r="B147" s="40"/>
      <c r="C147" s="219" t="s">
        <v>304</v>
      </c>
      <c r="D147" s="219" t="s">
        <v>153</v>
      </c>
      <c r="E147" s="220" t="s">
        <v>1892</v>
      </c>
      <c r="F147" s="221" t="s">
        <v>1893</v>
      </c>
      <c r="G147" s="222" t="s">
        <v>243</v>
      </c>
      <c r="H147" s="223">
        <v>73.700000000000003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157</v>
      </c>
      <c r="AT147" s="230" t="s">
        <v>153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157</v>
      </c>
      <c r="BM147" s="230" t="s">
        <v>1894</v>
      </c>
    </row>
    <row r="148" s="13" customFormat="1">
      <c r="A148" s="13"/>
      <c r="B148" s="232"/>
      <c r="C148" s="233"/>
      <c r="D148" s="234" t="s">
        <v>159</v>
      </c>
      <c r="E148" s="235" t="s">
        <v>1</v>
      </c>
      <c r="F148" s="236" t="s">
        <v>1860</v>
      </c>
      <c r="G148" s="233"/>
      <c r="H148" s="237">
        <v>73.700000000000003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150</v>
      </c>
    </row>
    <row r="149" s="2" customFormat="1" ht="24.15" customHeight="1">
      <c r="A149" s="39"/>
      <c r="B149" s="40"/>
      <c r="C149" s="219" t="s">
        <v>151</v>
      </c>
      <c r="D149" s="219" t="s">
        <v>153</v>
      </c>
      <c r="E149" s="220" t="s">
        <v>1895</v>
      </c>
      <c r="F149" s="221" t="s">
        <v>1896</v>
      </c>
      <c r="G149" s="222" t="s">
        <v>243</v>
      </c>
      <c r="H149" s="223">
        <v>128.69999999999999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157</v>
      </c>
      <c r="AT149" s="230" t="s">
        <v>153</v>
      </c>
      <c r="AU149" s="230" t="s">
        <v>86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157</v>
      </c>
      <c r="BM149" s="230" t="s">
        <v>1897</v>
      </c>
    </row>
    <row r="150" s="13" customFormat="1">
      <c r="A150" s="13"/>
      <c r="B150" s="232"/>
      <c r="C150" s="233"/>
      <c r="D150" s="234" t="s">
        <v>159</v>
      </c>
      <c r="E150" s="235" t="s">
        <v>1</v>
      </c>
      <c r="F150" s="236" t="s">
        <v>1898</v>
      </c>
      <c r="G150" s="233"/>
      <c r="H150" s="237">
        <v>128.69999999999999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159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150</v>
      </c>
    </row>
    <row r="151" s="2" customFormat="1" ht="24.15" customHeight="1">
      <c r="A151" s="39"/>
      <c r="B151" s="40"/>
      <c r="C151" s="219" t="s">
        <v>315</v>
      </c>
      <c r="D151" s="219" t="s">
        <v>153</v>
      </c>
      <c r="E151" s="220" t="s">
        <v>1899</v>
      </c>
      <c r="F151" s="221" t="s">
        <v>1900</v>
      </c>
      <c r="G151" s="222" t="s">
        <v>243</v>
      </c>
      <c r="H151" s="223">
        <v>128.69999999999999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157</v>
      </c>
      <c r="AT151" s="230" t="s">
        <v>153</v>
      </c>
      <c r="AU151" s="230" t="s">
        <v>86</v>
      </c>
      <c r="AY151" s="18" t="s">
        <v>150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157</v>
      </c>
      <c r="BM151" s="230" t="s">
        <v>1901</v>
      </c>
    </row>
    <row r="152" s="13" customFormat="1">
      <c r="A152" s="13"/>
      <c r="B152" s="232"/>
      <c r="C152" s="233"/>
      <c r="D152" s="234" t="s">
        <v>159</v>
      </c>
      <c r="E152" s="235" t="s">
        <v>1</v>
      </c>
      <c r="F152" s="236" t="s">
        <v>1898</v>
      </c>
      <c r="G152" s="233"/>
      <c r="H152" s="237">
        <v>128.69999999999999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159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150</v>
      </c>
    </row>
    <row r="153" s="2" customFormat="1" ht="24.15" customHeight="1">
      <c r="A153" s="39"/>
      <c r="B153" s="40"/>
      <c r="C153" s="219" t="s">
        <v>320</v>
      </c>
      <c r="D153" s="219" t="s">
        <v>153</v>
      </c>
      <c r="E153" s="220" t="s">
        <v>1902</v>
      </c>
      <c r="F153" s="221" t="s">
        <v>1903</v>
      </c>
      <c r="G153" s="222" t="s">
        <v>243</v>
      </c>
      <c r="H153" s="223">
        <v>28.199999999999999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157</v>
      </c>
      <c r="AT153" s="230" t="s">
        <v>153</v>
      </c>
      <c r="AU153" s="230" t="s">
        <v>86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157</v>
      </c>
      <c r="BM153" s="230" t="s">
        <v>1904</v>
      </c>
    </row>
    <row r="154" s="13" customFormat="1">
      <c r="A154" s="13"/>
      <c r="B154" s="232"/>
      <c r="C154" s="233"/>
      <c r="D154" s="234" t="s">
        <v>159</v>
      </c>
      <c r="E154" s="235" t="s">
        <v>1</v>
      </c>
      <c r="F154" s="236" t="s">
        <v>1857</v>
      </c>
      <c r="G154" s="233"/>
      <c r="H154" s="237">
        <v>28.199999999999999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159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150</v>
      </c>
    </row>
    <row r="155" s="2" customFormat="1" ht="24.15" customHeight="1">
      <c r="A155" s="39"/>
      <c r="B155" s="40"/>
      <c r="C155" s="219" t="s">
        <v>8</v>
      </c>
      <c r="D155" s="219" t="s">
        <v>153</v>
      </c>
      <c r="E155" s="220" t="s">
        <v>1905</v>
      </c>
      <c r="F155" s="221" t="s">
        <v>1906</v>
      </c>
      <c r="G155" s="222" t="s">
        <v>243</v>
      </c>
      <c r="H155" s="223">
        <v>101.90000000000001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157</v>
      </c>
      <c r="AT155" s="230" t="s">
        <v>153</v>
      </c>
      <c r="AU155" s="230" t="s">
        <v>86</v>
      </c>
      <c r="AY155" s="18" t="s">
        <v>150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157</v>
      </c>
      <c r="BM155" s="230" t="s">
        <v>1907</v>
      </c>
    </row>
    <row r="156" s="13" customFormat="1">
      <c r="A156" s="13"/>
      <c r="B156" s="232"/>
      <c r="C156" s="233"/>
      <c r="D156" s="234" t="s">
        <v>159</v>
      </c>
      <c r="E156" s="235" t="s">
        <v>1</v>
      </c>
      <c r="F156" s="236" t="s">
        <v>1908</v>
      </c>
      <c r="G156" s="233"/>
      <c r="H156" s="237">
        <v>101.90000000000001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159</v>
      </c>
      <c r="AU156" s="243" t="s">
        <v>86</v>
      </c>
      <c r="AV156" s="13" t="s">
        <v>86</v>
      </c>
      <c r="AW156" s="13" t="s">
        <v>32</v>
      </c>
      <c r="AX156" s="13" t="s">
        <v>84</v>
      </c>
      <c r="AY156" s="243" t="s">
        <v>150</v>
      </c>
    </row>
    <row r="157" s="2" customFormat="1" ht="24.15" customHeight="1">
      <c r="A157" s="39"/>
      <c r="B157" s="40"/>
      <c r="C157" s="219" t="s">
        <v>329</v>
      </c>
      <c r="D157" s="219" t="s">
        <v>153</v>
      </c>
      <c r="E157" s="220" t="s">
        <v>1909</v>
      </c>
      <c r="F157" s="221" t="s">
        <v>1910</v>
      </c>
      <c r="G157" s="222" t="s">
        <v>243</v>
      </c>
      <c r="H157" s="223">
        <v>25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157</v>
      </c>
      <c r="AT157" s="230" t="s">
        <v>153</v>
      </c>
      <c r="AU157" s="230" t="s">
        <v>86</v>
      </c>
      <c r="AY157" s="18" t="s">
        <v>150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157</v>
      </c>
      <c r="BM157" s="230" t="s">
        <v>1911</v>
      </c>
    </row>
    <row r="158" s="13" customFormat="1">
      <c r="A158" s="13"/>
      <c r="B158" s="232"/>
      <c r="C158" s="233"/>
      <c r="D158" s="234" t="s">
        <v>159</v>
      </c>
      <c r="E158" s="235" t="s">
        <v>1</v>
      </c>
      <c r="F158" s="236" t="s">
        <v>1856</v>
      </c>
      <c r="G158" s="233"/>
      <c r="H158" s="237">
        <v>25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159</v>
      </c>
      <c r="AU158" s="243" t="s">
        <v>86</v>
      </c>
      <c r="AV158" s="13" t="s">
        <v>86</v>
      </c>
      <c r="AW158" s="13" t="s">
        <v>32</v>
      </c>
      <c r="AX158" s="13" t="s">
        <v>84</v>
      </c>
      <c r="AY158" s="243" t="s">
        <v>150</v>
      </c>
    </row>
    <row r="159" s="2" customFormat="1" ht="21.75" customHeight="1">
      <c r="A159" s="39"/>
      <c r="B159" s="40"/>
      <c r="C159" s="219" t="s">
        <v>334</v>
      </c>
      <c r="D159" s="219" t="s">
        <v>153</v>
      </c>
      <c r="E159" s="220" t="s">
        <v>1912</v>
      </c>
      <c r="F159" s="221" t="s">
        <v>1913</v>
      </c>
      <c r="G159" s="222" t="s">
        <v>243</v>
      </c>
      <c r="H159" s="223">
        <v>108.2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157</v>
      </c>
      <c r="AT159" s="230" t="s">
        <v>153</v>
      </c>
      <c r="AU159" s="230" t="s">
        <v>86</v>
      </c>
      <c r="AY159" s="18" t="s">
        <v>150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157</v>
      </c>
      <c r="BM159" s="230" t="s">
        <v>1914</v>
      </c>
    </row>
    <row r="160" s="13" customFormat="1">
      <c r="A160" s="13"/>
      <c r="B160" s="232"/>
      <c r="C160" s="233"/>
      <c r="D160" s="234" t="s">
        <v>159</v>
      </c>
      <c r="E160" s="235" t="s">
        <v>1</v>
      </c>
      <c r="F160" s="236" t="s">
        <v>1915</v>
      </c>
      <c r="G160" s="233"/>
      <c r="H160" s="237">
        <v>108.2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159</v>
      </c>
      <c r="AU160" s="243" t="s">
        <v>86</v>
      </c>
      <c r="AV160" s="13" t="s">
        <v>86</v>
      </c>
      <c r="AW160" s="13" t="s">
        <v>32</v>
      </c>
      <c r="AX160" s="13" t="s">
        <v>84</v>
      </c>
      <c r="AY160" s="243" t="s">
        <v>150</v>
      </c>
    </row>
    <row r="161" s="2" customFormat="1" ht="21.75" customHeight="1">
      <c r="A161" s="39"/>
      <c r="B161" s="40"/>
      <c r="C161" s="219" t="s">
        <v>341</v>
      </c>
      <c r="D161" s="219" t="s">
        <v>153</v>
      </c>
      <c r="E161" s="220" t="s">
        <v>1916</v>
      </c>
      <c r="F161" s="221" t="s">
        <v>1917</v>
      </c>
      <c r="G161" s="222" t="s">
        <v>243</v>
      </c>
      <c r="H161" s="223">
        <v>55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157</v>
      </c>
      <c r="AT161" s="230" t="s">
        <v>153</v>
      </c>
      <c r="AU161" s="230" t="s">
        <v>86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157</v>
      </c>
      <c r="BM161" s="230" t="s">
        <v>1918</v>
      </c>
    </row>
    <row r="162" s="13" customFormat="1">
      <c r="A162" s="13"/>
      <c r="B162" s="232"/>
      <c r="C162" s="233"/>
      <c r="D162" s="234" t="s">
        <v>159</v>
      </c>
      <c r="E162" s="235" t="s">
        <v>1</v>
      </c>
      <c r="F162" s="236" t="s">
        <v>1919</v>
      </c>
      <c r="G162" s="233"/>
      <c r="H162" s="237">
        <v>55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150</v>
      </c>
    </row>
    <row r="163" s="2" customFormat="1" ht="33" customHeight="1">
      <c r="A163" s="39"/>
      <c r="B163" s="40"/>
      <c r="C163" s="219" t="s">
        <v>346</v>
      </c>
      <c r="D163" s="219" t="s">
        <v>153</v>
      </c>
      <c r="E163" s="220" t="s">
        <v>1920</v>
      </c>
      <c r="F163" s="221" t="s">
        <v>1921</v>
      </c>
      <c r="G163" s="222" t="s">
        <v>243</v>
      </c>
      <c r="H163" s="223">
        <v>73.700000000000003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157</v>
      </c>
      <c r="AT163" s="230" t="s">
        <v>153</v>
      </c>
      <c r="AU163" s="230" t="s">
        <v>86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157</v>
      </c>
      <c r="BM163" s="230" t="s">
        <v>1922</v>
      </c>
    </row>
    <row r="164" s="13" customFormat="1">
      <c r="A164" s="13"/>
      <c r="B164" s="232"/>
      <c r="C164" s="233"/>
      <c r="D164" s="234" t="s">
        <v>159</v>
      </c>
      <c r="E164" s="235" t="s">
        <v>1</v>
      </c>
      <c r="F164" s="236" t="s">
        <v>1860</v>
      </c>
      <c r="G164" s="233"/>
      <c r="H164" s="237">
        <v>73.700000000000003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159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150</v>
      </c>
    </row>
    <row r="165" s="2" customFormat="1" ht="24.15" customHeight="1">
      <c r="A165" s="39"/>
      <c r="B165" s="40"/>
      <c r="C165" s="219" t="s">
        <v>351</v>
      </c>
      <c r="D165" s="219" t="s">
        <v>153</v>
      </c>
      <c r="E165" s="220" t="s">
        <v>1923</v>
      </c>
      <c r="F165" s="221" t="s">
        <v>1924</v>
      </c>
      <c r="G165" s="222" t="s">
        <v>243</v>
      </c>
      <c r="H165" s="223">
        <v>73.700000000000003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157</v>
      </c>
      <c r="AT165" s="230" t="s">
        <v>153</v>
      </c>
      <c r="AU165" s="230" t="s">
        <v>86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157</v>
      </c>
      <c r="BM165" s="230" t="s">
        <v>1925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1860</v>
      </c>
      <c r="G166" s="233"/>
      <c r="H166" s="237">
        <v>73.700000000000003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150</v>
      </c>
    </row>
    <row r="167" s="2" customFormat="1" ht="24.15" customHeight="1">
      <c r="A167" s="39"/>
      <c r="B167" s="40"/>
      <c r="C167" s="219" t="s">
        <v>359</v>
      </c>
      <c r="D167" s="219" t="s">
        <v>153</v>
      </c>
      <c r="E167" s="220" t="s">
        <v>1926</v>
      </c>
      <c r="F167" s="221" t="s">
        <v>1927</v>
      </c>
      <c r="G167" s="222" t="s">
        <v>243</v>
      </c>
      <c r="H167" s="223">
        <v>25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0.089219999999999994</v>
      </c>
      <c r="R167" s="228">
        <f>Q167*H167</f>
        <v>2.2304999999999997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157</v>
      </c>
      <c r="AT167" s="230" t="s">
        <v>153</v>
      </c>
      <c r="AU167" s="230" t="s">
        <v>86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157</v>
      </c>
      <c r="BM167" s="230" t="s">
        <v>1928</v>
      </c>
    </row>
    <row r="168" s="13" customFormat="1">
      <c r="A168" s="13"/>
      <c r="B168" s="232"/>
      <c r="C168" s="233"/>
      <c r="D168" s="234" t="s">
        <v>159</v>
      </c>
      <c r="E168" s="235" t="s">
        <v>1</v>
      </c>
      <c r="F168" s="236" t="s">
        <v>1856</v>
      </c>
      <c r="G168" s="233"/>
      <c r="H168" s="237">
        <v>25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150</v>
      </c>
    </row>
    <row r="169" s="2" customFormat="1" ht="24.15" customHeight="1">
      <c r="A169" s="39"/>
      <c r="B169" s="40"/>
      <c r="C169" s="271" t="s">
        <v>367</v>
      </c>
      <c r="D169" s="271" t="s">
        <v>335</v>
      </c>
      <c r="E169" s="272" t="s">
        <v>1929</v>
      </c>
      <c r="F169" s="273" t="s">
        <v>1930</v>
      </c>
      <c r="G169" s="274" t="s">
        <v>243</v>
      </c>
      <c r="H169" s="275">
        <v>25.75</v>
      </c>
      <c r="I169" s="276"/>
      <c r="J169" s="277">
        <f>ROUND(I169*H169,2)</f>
        <v>0</v>
      </c>
      <c r="K169" s="273" t="s">
        <v>1</v>
      </c>
      <c r="L169" s="278"/>
      <c r="M169" s="279" t="s">
        <v>1</v>
      </c>
      <c r="N169" s="280" t="s">
        <v>41</v>
      </c>
      <c r="O169" s="92"/>
      <c r="P169" s="228">
        <f>O169*H169</f>
        <v>0</v>
      </c>
      <c r="Q169" s="228">
        <v>0.113</v>
      </c>
      <c r="R169" s="228">
        <f>Q169*H169</f>
        <v>2.9097500000000003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304</v>
      </c>
      <c r="AT169" s="230" t="s">
        <v>335</v>
      </c>
      <c r="AU169" s="230" t="s">
        <v>86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157</v>
      </c>
      <c r="BM169" s="230" t="s">
        <v>1931</v>
      </c>
    </row>
    <row r="170" s="13" customFormat="1">
      <c r="A170" s="13"/>
      <c r="B170" s="232"/>
      <c r="C170" s="233"/>
      <c r="D170" s="234" t="s">
        <v>159</v>
      </c>
      <c r="E170" s="235" t="s">
        <v>1</v>
      </c>
      <c r="F170" s="236" t="s">
        <v>1932</v>
      </c>
      <c r="G170" s="233"/>
      <c r="H170" s="237">
        <v>25.75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159</v>
      </c>
      <c r="AU170" s="243" t="s">
        <v>86</v>
      </c>
      <c r="AV170" s="13" t="s">
        <v>86</v>
      </c>
      <c r="AW170" s="13" t="s">
        <v>32</v>
      </c>
      <c r="AX170" s="13" t="s">
        <v>84</v>
      </c>
      <c r="AY170" s="243" t="s">
        <v>150</v>
      </c>
    </row>
    <row r="171" s="2" customFormat="1" ht="24.15" customHeight="1">
      <c r="A171" s="39"/>
      <c r="B171" s="40"/>
      <c r="C171" s="219" t="s">
        <v>372</v>
      </c>
      <c r="D171" s="219" t="s">
        <v>153</v>
      </c>
      <c r="E171" s="220" t="s">
        <v>1933</v>
      </c>
      <c r="F171" s="221" t="s">
        <v>1934</v>
      </c>
      <c r="G171" s="222" t="s">
        <v>243</v>
      </c>
      <c r="H171" s="223">
        <v>28.199999999999999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0.11303000000000001</v>
      </c>
      <c r="R171" s="228">
        <f>Q171*H171</f>
        <v>3.187446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157</v>
      </c>
      <c r="AT171" s="230" t="s">
        <v>153</v>
      </c>
      <c r="AU171" s="230" t="s">
        <v>86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157</v>
      </c>
      <c r="BM171" s="230" t="s">
        <v>1935</v>
      </c>
    </row>
    <row r="172" s="13" customFormat="1">
      <c r="A172" s="13"/>
      <c r="B172" s="232"/>
      <c r="C172" s="233"/>
      <c r="D172" s="234" t="s">
        <v>159</v>
      </c>
      <c r="E172" s="235" t="s">
        <v>1</v>
      </c>
      <c r="F172" s="236" t="s">
        <v>1857</v>
      </c>
      <c r="G172" s="233"/>
      <c r="H172" s="237">
        <v>28.199999999999999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159</v>
      </c>
      <c r="AU172" s="243" t="s">
        <v>86</v>
      </c>
      <c r="AV172" s="13" t="s">
        <v>86</v>
      </c>
      <c r="AW172" s="13" t="s">
        <v>32</v>
      </c>
      <c r="AX172" s="13" t="s">
        <v>84</v>
      </c>
      <c r="AY172" s="243" t="s">
        <v>150</v>
      </c>
    </row>
    <row r="173" s="2" customFormat="1" ht="24.15" customHeight="1">
      <c r="A173" s="39"/>
      <c r="B173" s="40"/>
      <c r="C173" s="271" t="s">
        <v>7</v>
      </c>
      <c r="D173" s="271" t="s">
        <v>335</v>
      </c>
      <c r="E173" s="272" t="s">
        <v>1936</v>
      </c>
      <c r="F173" s="273" t="s">
        <v>1937</v>
      </c>
      <c r="G173" s="274" t="s">
        <v>243</v>
      </c>
      <c r="H173" s="275">
        <v>28.763999999999999</v>
      </c>
      <c r="I173" s="276"/>
      <c r="J173" s="277">
        <f>ROUND(I173*H173,2)</f>
        <v>0</v>
      </c>
      <c r="K173" s="273" t="s">
        <v>1</v>
      </c>
      <c r="L173" s="278"/>
      <c r="M173" s="279" t="s">
        <v>1</v>
      </c>
      <c r="N173" s="280" t="s">
        <v>41</v>
      </c>
      <c r="O173" s="92"/>
      <c r="P173" s="228">
        <f>O173*H173</f>
        <v>0</v>
      </c>
      <c r="Q173" s="228">
        <v>0.191</v>
      </c>
      <c r="R173" s="228">
        <f>Q173*H173</f>
        <v>5.4939239999999998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304</v>
      </c>
      <c r="AT173" s="230" t="s">
        <v>335</v>
      </c>
      <c r="AU173" s="230" t="s">
        <v>86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157</v>
      </c>
      <c r="BM173" s="230" t="s">
        <v>1938</v>
      </c>
    </row>
    <row r="174" s="13" customFormat="1">
      <c r="A174" s="13"/>
      <c r="B174" s="232"/>
      <c r="C174" s="233"/>
      <c r="D174" s="234" t="s">
        <v>159</v>
      </c>
      <c r="E174" s="235" t="s">
        <v>1</v>
      </c>
      <c r="F174" s="236" t="s">
        <v>1939</v>
      </c>
      <c r="G174" s="233"/>
      <c r="H174" s="237">
        <v>28.763999999999999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159</v>
      </c>
      <c r="AU174" s="243" t="s">
        <v>86</v>
      </c>
      <c r="AV174" s="13" t="s">
        <v>86</v>
      </c>
      <c r="AW174" s="13" t="s">
        <v>32</v>
      </c>
      <c r="AX174" s="13" t="s">
        <v>84</v>
      </c>
      <c r="AY174" s="243" t="s">
        <v>150</v>
      </c>
    </row>
    <row r="175" s="2" customFormat="1" ht="24.15" customHeight="1">
      <c r="A175" s="39"/>
      <c r="B175" s="40"/>
      <c r="C175" s="219" t="s">
        <v>383</v>
      </c>
      <c r="D175" s="219" t="s">
        <v>153</v>
      </c>
      <c r="E175" s="220" t="s">
        <v>1940</v>
      </c>
      <c r="F175" s="221" t="s">
        <v>1941</v>
      </c>
      <c r="G175" s="222" t="s">
        <v>243</v>
      </c>
      <c r="H175" s="223">
        <v>55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0.098000000000000004</v>
      </c>
      <c r="R175" s="228">
        <f>Q175*H175</f>
        <v>5.3900000000000006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157</v>
      </c>
      <c r="AT175" s="230" t="s">
        <v>153</v>
      </c>
      <c r="AU175" s="230" t="s">
        <v>86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157</v>
      </c>
      <c r="BM175" s="230" t="s">
        <v>1942</v>
      </c>
    </row>
    <row r="176" s="13" customFormat="1">
      <c r="A176" s="13"/>
      <c r="B176" s="232"/>
      <c r="C176" s="233"/>
      <c r="D176" s="234" t="s">
        <v>159</v>
      </c>
      <c r="E176" s="235" t="s">
        <v>1</v>
      </c>
      <c r="F176" s="236" t="s">
        <v>1859</v>
      </c>
      <c r="G176" s="233"/>
      <c r="H176" s="237">
        <v>55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159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150</v>
      </c>
    </row>
    <row r="177" s="2" customFormat="1" ht="24.15" customHeight="1">
      <c r="A177" s="39"/>
      <c r="B177" s="40"/>
      <c r="C177" s="271" t="s">
        <v>404</v>
      </c>
      <c r="D177" s="271" t="s">
        <v>335</v>
      </c>
      <c r="E177" s="272" t="s">
        <v>1943</v>
      </c>
      <c r="F177" s="273" t="s">
        <v>1944</v>
      </c>
      <c r="G177" s="274" t="s">
        <v>243</v>
      </c>
      <c r="H177" s="275">
        <v>56.649999999999999</v>
      </c>
      <c r="I177" s="276"/>
      <c r="J177" s="277">
        <f>ROUND(I177*H177,2)</f>
        <v>0</v>
      </c>
      <c r="K177" s="273" t="s">
        <v>1</v>
      </c>
      <c r="L177" s="278"/>
      <c r="M177" s="279" t="s">
        <v>1</v>
      </c>
      <c r="N177" s="280" t="s">
        <v>41</v>
      </c>
      <c r="O177" s="92"/>
      <c r="P177" s="228">
        <f>O177*H177</f>
        <v>0</v>
      </c>
      <c r="Q177" s="228">
        <v>0.108</v>
      </c>
      <c r="R177" s="228">
        <f>Q177*H177</f>
        <v>6.1181999999999999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304</v>
      </c>
      <c r="AT177" s="230" t="s">
        <v>335</v>
      </c>
      <c r="AU177" s="230" t="s">
        <v>86</v>
      </c>
      <c r="AY177" s="18" t="s">
        <v>150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157</v>
      </c>
      <c r="BM177" s="230" t="s">
        <v>1945</v>
      </c>
    </row>
    <row r="178" s="13" customFormat="1">
      <c r="A178" s="13"/>
      <c r="B178" s="232"/>
      <c r="C178" s="233"/>
      <c r="D178" s="234" t="s">
        <v>159</v>
      </c>
      <c r="E178" s="235" t="s">
        <v>1</v>
      </c>
      <c r="F178" s="236" t="s">
        <v>1946</v>
      </c>
      <c r="G178" s="233"/>
      <c r="H178" s="237">
        <v>56.649999999999999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159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150</v>
      </c>
    </row>
    <row r="179" s="12" customFormat="1" ht="22.8" customHeight="1">
      <c r="A179" s="12"/>
      <c r="B179" s="203"/>
      <c r="C179" s="204"/>
      <c r="D179" s="205" t="s">
        <v>75</v>
      </c>
      <c r="E179" s="217" t="s">
        <v>151</v>
      </c>
      <c r="F179" s="217" t="s">
        <v>152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SUM(P180:P187)</f>
        <v>0</v>
      </c>
      <c r="Q179" s="211"/>
      <c r="R179" s="212">
        <f>SUM(R180:R187)</f>
        <v>21.743483999999999</v>
      </c>
      <c r="S179" s="211"/>
      <c r="T179" s="213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84</v>
      </c>
      <c r="AT179" s="215" t="s">
        <v>75</v>
      </c>
      <c r="AU179" s="215" t="s">
        <v>84</v>
      </c>
      <c r="AY179" s="214" t="s">
        <v>150</v>
      </c>
      <c r="BK179" s="216">
        <f>SUM(BK180:BK187)</f>
        <v>0</v>
      </c>
    </row>
    <row r="180" s="2" customFormat="1" ht="33" customHeight="1">
      <c r="A180" s="39"/>
      <c r="B180" s="40"/>
      <c r="C180" s="219" t="s">
        <v>409</v>
      </c>
      <c r="D180" s="219" t="s">
        <v>153</v>
      </c>
      <c r="E180" s="220" t="s">
        <v>1947</v>
      </c>
      <c r="F180" s="221" t="s">
        <v>1948</v>
      </c>
      <c r="G180" s="222" t="s">
        <v>349</v>
      </c>
      <c r="H180" s="223">
        <v>77.5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0.15540000000000001</v>
      </c>
      <c r="R180" s="228">
        <f>Q180*H180</f>
        <v>12.043500000000002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157</v>
      </c>
      <c r="AT180" s="230" t="s">
        <v>153</v>
      </c>
      <c r="AU180" s="230" t="s">
        <v>86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157</v>
      </c>
      <c r="BM180" s="230" t="s">
        <v>1949</v>
      </c>
    </row>
    <row r="181" s="13" customFormat="1">
      <c r="A181" s="13"/>
      <c r="B181" s="232"/>
      <c r="C181" s="233"/>
      <c r="D181" s="234" t="s">
        <v>159</v>
      </c>
      <c r="E181" s="235" t="s">
        <v>1</v>
      </c>
      <c r="F181" s="236" t="s">
        <v>1950</v>
      </c>
      <c r="G181" s="233"/>
      <c r="H181" s="237">
        <v>77.5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159</v>
      </c>
      <c r="AU181" s="243" t="s">
        <v>86</v>
      </c>
      <c r="AV181" s="13" t="s">
        <v>86</v>
      </c>
      <c r="AW181" s="13" t="s">
        <v>32</v>
      </c>
      <c r="AX181" s="13" t="s">
        <v>84</v>
      </c>
      <c r="AY181" s="243" t="s">
        <v>150</v>
      </c>
    </row>
    <row r="182" s="2" customFormat="1" ht="16.5" customHeight="1">
      <c r="A182" s="39"/>
      <c r="B182" s="40"/>
      <c r="C182" s="271" t="s">
        <v>413</v>
      </c>
      <c r="D182" s="271" t="s">
        <v>335</v>
      </c>
      <c r="E182" s="272" t="s">
        <v>1951</v>
      </c>
      <c r="F182" s="273" t="s">
        <v>1952</v>
      </c>
      <c r="G182" s="274" t="s">
        <v>349</v>
      </c>
      <c r="H182" s="275">
        <v>79.049999999999997</v>
      </c>
      <c r="I182" s="276"/>
      <c r="J182" s="277">
        <f>ROUND(I182*H182,2)</f>
        <v>0</v>
      </c>
      <c r="K182" s="273" t="s">
        <v>1</v>
      </c>
      <c r="L182" s="278"/>
      <c r="M182" s="279" t="s">
        <v>1</v>
      </c>
      <c r="N182" s="280" t="s">
        <v>41</v>
      </c>
      <c r="O182" s="92"/>
      <c r="P182" s="228">
        <f>O182*H182</f>
        <v>0</v>
      </c>
      <c r="Q182" s="228">
        <v>0.040000000000000001</v>
      </c>
      <c r="R182" s="228">
        <f>Q182*H182</f>
        <v>3.1619999999999999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304</v>
      </c>
      <c r="AT182" s="230" t="s">
        <v>335</v>
      </c>
      <c r="AU182" s="230" t="s">
        <v>86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157</v>
      </c>
      <c r="BM182" s="230" t="s">
        <v>1953</v>
      </c>
    </row>
    <row r="183" s="13" customFormat="1">
      <c r="A183" s="13"/>
      <c r="B183" s="232"/>
      <c r="C183" s="233"/>
      <c r="D183" s="234" t="s">
        <v>159</v>
      </c>
      <c r="E183" s="235" t="s">
        <v>1</v>
      </c>
      <c r="F183" s="236" t="s">
        <v>1954</v>
      </c>
      <c r="G183" s="233"/>
      <c r="H183" s="237">
        <v>79.049999999999997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159</v>
      </c>
      <c r="AU183" s="243" t="s">
        <v>86</v>
      </c>
      <c r="AV183" s="13" t="s">
        <v>86</v>
      </c>
      <c r="AW183" s="13" t="s">
        <v>32</v>
      </c>
      <c r="AX183" s="13" t="s">
        <v>84</v>
      </c>
      <c r="AY183" s="243" t="s">
        <v>150</v>
      </c>
    </row>
    <row r="184" s="2" customFormat="1" ht="33" customHeight="1">
      <c r="A184" s="39"/>
      <c r="B184" s="40"/>
      <c r="C184" s="219" t="s">
        <v>419</v>
      </c>
      <c r="D184" s="219" t="s">
        <v>153</v>
      </c>
      <c r="E184" s="220" t="s">
        <v>1955</v>
      </c>
      <c r="F184" s="221" t="s">
        <v>1956</v>
      </c>
      <c r="G184" s="222" t="s">
        <v>349</v>
      </c>
      <c r="H184" s="223">
        <v>35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0.1295</v>
      </c>
      <c r="R184" s="228">
        <f>Q184*H184</f>
        <v>4.5324999999999998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157</v>
      </c>
      <c r="AT184" s="230" t="s">
        <v>153</v>
      </c>
      <c r="AU184" s="230" t="s">
        <v>86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157</v>
      </c>
      <c r="BM184" s="230" t="s">
        <v>1957</v>
      </c>
    </row>
    <row r="185" s="2" customFormat="1" ht="16.5" customHeight="1">
      <c r="A185" s="39"/>
      <c r="B185" s="40"/>
      <c r="C185" s="271" t="s">
        <v>424</v>
      </c>
      <c r="D185" s="271" t="s">
        <v>335</v>
      </c>
      <c r="E185" s="272" t="s">
        <v>1958</v>
      </c>
      <c r="F185" s="273" t="s">
        <v>1959</v>
      </c>
      <c r="G185" s="274" t="s">
        <v>349</v>
      </c>
      <c r="H185" s="275">
        <v>35.700000000000003</v>
      </c>
      <c r="I185" s="276"/>
      <c r="J185" s="277">
        <f>ROUND(I185*H185,2)</f>
        <v>0</v>
      </c>
      <c r="K185" s="273" t="s">
        <v>1</v>
      </c>
      <c r="L185" s="278"/>
      <c r="M185" s="279" t="s">
        <v>1</v>
      </c>
      <c r="N185" s="280" t="s">
        <v>41</v>
      </c>
      <c r="O185" s="92"/>
      <c r="P185" s="228">
        <f>O185*H185</f>
        <v>0</v>
      </c>
      <c r="Q185" s="228">
        <v>0.056120000000000003</v>
      </c>
      <c r="R185" s="228">
        <f>Q185*H185</f>
        <v>2.0034840000000003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304</v>
      </c>
      <c r="AT185" s="230" t="s">
        <v>335</v>
      </c>
      <c r="AU185" s="230" t="s">
        <v>86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157</v>
      </c>
      <c r="BM185" s="230" t="s">
        <v>1960</v>
      </c>
    </row>
    <row r="186" s="13" customFormat="1">
      <c r="A186" s="13"/>
      <c r="B186" s="232"/>
      <c r="C186" s="233"/>
      <c r="D186" s="234" t="s">
        <v>159</v>
      </c>
      <c r="E186" s="235" t="s">
        <v>1</v>
      </c>
      <c r="F186" s="236" t="s">
        <v>1961</v>
      </c>
      <c r="G186" s="233"/>
      <c r="H186" s="237">
        <v>35.700000000000003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159</v>
      </c>
      <c r="AU186" s="243" t="s">
        <v>86</v>
      </c>
      <c r="AV186" s="13" t="s">
        <v>86</v>
      </c>
      <c r="AW186" s="13" t="s">
        <v>32</v>
      </c>
      <c r="AX186" s="13" t="s">
        <v>84</v>
      </c>
      <c r="AY186" s="243" t="s">
        <v>150</v>
      </c>
    </row>
    <row r="187" s="2" customFormat="1" ht="24.15" customHeight="1">
      <c r="A187" s="39"/>
      <c r="B187" s="40"/>
      <c r="C187" s="219" t="s">
        <v>437</v>
      </c>
      <c r="D187" s="219" t="s">
        <v>153</v>
      </c>
      <c r="E187" s="220" t="s">
        <v>1962</v>
      </c>
      <c r="F187" s="221" t="s">
        <v>1963</v>
      </c>
      <c r="G187" s="222" t="s">
        <v>349</v>
      </c>
      <c r="H187" s="223">
        <v>40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5.0000000000000002E-05</v>
      </c>
      <c r="R187" s="228">
        <f>Q187*H187</f>
        <v>0.002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157</v>
      </c>
      <c r="AT187" s="230" t="s">
        <v>153</v>
      </c>
      <c r="AU187" s="230" t="s">
        <v>86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157</v>
      </c>
      <c r="BM187" s="230" t="s">
        <v>1964</v>
      </c>
    </row>
    <row r="188" s="12" customFormat="1" ht="22.8" customHeight="1">
      <c r="A188" s="12"/>
      <c r="B188" s="203"/>
      <c r="C188" s="204"/>
      <c r="D188" s="205" t="s">
        <v>75</v>
      </c>
      <c r="E188" s="217" t="s">
        <v>919</v>
      </c>
      <c r="F188" s="217" t="s">
        <v>920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P189</f>
        <v>0</v>
      </c>
      <c r="Q188" s="211"/>
      <c r="R188" s="212">
        <f>R189</f>
        <v>0</v>
      </c>
      <c r="S188" s="211"/>
      <c r="T188" s="21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84</v>
      </c>
      <c r="AT188" s="215" t="s">
        <v>75</v>
      </c>
      <c r="AU188" s="215" t="s">
        <v>84</v>
      </c>
      <c r="AY188" s="214" t="s">
        <v>150</v>
      </c>
      <c r="BK188" s="216">
        <f>BK189</f>
        <v>0</v>
      </c>
    </row>
    <row r="189" s="2" customFormat="1" ht="24.15" customHeight="1">
      <c r="A189" s="39"/>
      <c r="B189" s="40"/>
      <c r="C189" s="219" t="s">
        <v>443</v>
      </c>
      <c r="D189" s="219" t="s">
        <v>153</v>
      </c>
      <c r="E189" s="220" t="s">
        <v>1965</v>
      </c>
      <c r="F189" s="221" t="s">
        <v>1966</v>
      </c>
      <c r="G189" s="222" t="s">
        <v>165</v>
      </c>
      <c r="H189" s="223">
        <v>48.100999999999999</v>
      </c>
      <c r="I189" s="224"/>
      <c r="J189" s="225">
        <f>ROUND(I189*H189,2)</f>
        <v>0</v>
      </c>
      <c r="K189" s="221" t="s">
        <v>1</v>
      </c>
      <c r="L189" s="45"/>
      <c r="M189" s="244" t="s">
        <v>1</v>
      </c>
      <c r="N189" s="245" t="s">
        <v>41</v>
      </c>
      <c r="O189" s="246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157</v>
      </c>
      <c r="AT189" s="230" t="s">
        <v>153</v>
      </c>
      <c r="AU189" s="230" t="s">
        <v>86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157</v>
      </c>
      <c r="BM189" s="230" t="s">
        <v>1967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Q3vOYwvCyMtumCt9RMpFzByV5SaLtHUe7Q1h9c0ghSCI/krs4YO130SvMdYHjDobdqQLVW+1R4047CyoCfJ70w==" hashValue="B/wY8fA+S0NuIF300CrJ4FR9lmusaT4GnSEvsSDB8hNRDTIJDkPfE5SGMKa8//PiP1yK61Mxlk7SNDrk/FJ+kQ==" algorithmName="SHA-512" password="CC35"/>
  <autoFilter ref="C121:K18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ROUND((SUM(BE119:BE255)),  2)</f>
        <v>0</v>
      </c>
      <c r="G33" s="39"/>
      <c r="H33" s="39"/>
      <c r="I33" s="156">
        <v>0.20999999999999999</v>
      </c>
      <c r="J33" s="155">
        <f>ROUND(((SUM(BE119:BE255))*I33),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ROUND((SUM(BF119:BF255)),  2)</f>
        <v>0</v>
      </c>
      <c r="G34" s="39"/>
      <c r="H34" s="39"/>
      <c r="I34" s="156">
        <v>0.12</v>
      </c>
      <c r="J34" s="155">
        <f>ROUND(((SUM(BF119:BF255))*I34),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ROUND((SUM(BG119:BG255)),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ROUND((SUM(BH119:BH255)),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ROUND((SUM(BI119:BI255)),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01.3 -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223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1969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1970</v>
      </c>
      <c r="E99" s="189"/>
      <c r="F99" s="189"/>
      <c r="G99" s="189"/>
      <c r="H99" s="189"/>
      <c r="I99" s="189"/>
      <c r="J99" s="190">
        <f>J217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PŘESTAVBA STÁVAJÍÍCÍ GARÁŽE PRO POŽÁRNÍ TECHNIKU NA POŽÁRNÍ ZBROJNICI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01.3 - ELEKTROINSTALACE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DOLNÍ BRUSNICE</v>
      </c>
      <c r="G113" s="41"/>
      <c r="H113" s="41"/>
      <c r="I113" s="33" t="s">
        <v>22</v>
      </c>
      <c r="J113" s="80" t="str">
        <f>IF(J12="","",J12)</f>
        <v>10. 4. 2024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OBEC DOLNÍ BRUSNICE</v>
      </c>
      <c r="G115" s="41"/>
      <c r="H115" s="41"/>
      <c r="I115" s="33" t="s">
        <v>30</v>
      </c>
      <c r="J115" s="37" t="str">
        <f>E21</f>
        <v>ING. JAN KÁBRT, DVŮR KRÁLOVÉ NAD LABEM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LUBOŠ KASPER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136</v>
      </c>
      <c r="D118" s="195" t="s">
        <v>61</v>
      </c>
      <c r="E118" s="195" t="s">
        <v>57</v>
      </c>
      <c r="F118" s="195" t="s">
        <v>58</v>
      </c>
      <c r="G118" s="195" t="s">
        <v>137</v>
      </c>
      <c r="H118" s="195" t="s">
        <v>138</v>
      </c>
      <c r="I118" s="195" t="s">
        <v>139</v>
      </c>
      <c r="J118" s="195" t="s">
        <v>129</v>
      </c>
      <c r="K118" s="196" t="s">
        <v>140</v>
      </c>
      <c r="L118" s="197"/>
      <c r="M118" s="101" t="s">
        <v>1</v>
      </c>
      <c r="N118" s="102" t="s">
        <v>40</v>
      </c>
      <c r="O118" s="102" t="s">
        <v>141</v>
      </c>
      <c r="P118" s="102" t="s">
        <v>142</v>
      </c>
      <c r="Q118" s="102" t="s">
        <v>143</v>
      </c>
      <c r="R118" s="102" t="s">
        <v>144</v>
      </c>
      <c r="S118" s="102" t="s">
        <v>145</v>
      </c>
      <c r="T118" s="103" t="s">
        <v>146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147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1.3037235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131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925</v>
      </c>
      <c r="F120" s="206" t="s">
        <v>926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P121+P217</f>
        <v>0</v>
      </c>
      <c r="Q120" s="211"/>
      <c r="R120" s="212">
        <f>R121+R217</f>
        <v>1.3037235</v>
      </c>
      <c r="S120" s="211"/>
      <c r="T120" s="213">
        <f>T121+T217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75</v>
      </c>
      <c r="AU120" s="215" t="s">
        <v>76</v>
      </c>
      <c r="AY120" s="214" t="s">
        <v>150</v>
      </c>
      <c r="BK120" s="216">
        <f>BK121+BK217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1971</v>
      </c>
      <c r="F121" s="217" t="s">
        <v>1972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SUM(P122:P216)</f>
        <v>0</v>
      </c>
      <c r="Q121" s="211"/>
      <c r="R121" s="212">
        <f>SUM(R122:R216)</f>
        <v>1.2118145</v>
      </c>
      <c r="S121" s="211"/>
      <c r="T121" s="213">
        <f>SUM(T122:T216)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86</v>
      </c>
      <c r="AT121" s="215" t="s">
        <v>75</v>
      </c>
      <c r="AU121" s="215" t="s">
        <v>84</v>
      </c>
      <c r="AY121" s="214" t="s">
        <v>150</v>
      </c>
      <c r="BK121" s="216">
        <f>SUM(BK122:BK216)</f>
        <v>0</v>
      </c>
    </row>
    <row r="122" s="2" customFormat="1" ht="21.75" customHeight="1">
      <c r="A122" s="39"/>
      <c r="B122" s="40"/>
      <c r="C122" s="219" t="s">
        <v>84</v>
      </c>
      <c r="D122" s="219" t="s">
        <v>153</v>
      </c>
      <c r="E122" s="220" t="s">
        <v>1973</v>
      </c>
      <c r="F122" s="221" t="s">
        <v>1974</v>
      </c>
      <c r="G122" s="222" t="s">
        <v>1975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346</v>
      </c>
      <c r="AT122" s="230" t="s">
        <v>153</v>
      </c>
      <c r="AU122" s="230" t="s">
        <v>86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346</v>
      </c>
      <c r="BM122" s="230" t="s">
        <v>1976</v>
      </c>
    </row>
    <row r="123" s="2" customFormat="1" ht="16.5" customHeight="1">
      <c r="A123" s="39"/>
      <c r="B123" s="40"/>
      <c r="C123" s="219" t="s">
        <v>86</v>
      </c>
      <c r="D123" s="219" t="s">
        <v>153</v>
      </c>
      <c r="E123" s="220" t="s">
        <v>1977</v>
      </c>
      <c r="F123" s="221" t="s">
        <v>1978</v>
      </c>
      <c r="G123" s="222" t="s">
        <v>416</v>
      </c>
      <c r="H123" s="223">
        <v>64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346</v>
      </c>
      <c r="AT123" s="230" t="s">
        <v>153</v>
      </c>
      <c r="AU123" s="230" t="s">
        <v>86</v>
      </c>
      <c r="AY123" s="18" t="s">
        <v>150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346</v>
      </c>
      <c r="BM123" s="230" t="s">
        <v>1979</v>
      </c>
    </row>
    <row r="124" s="13" customFormat="1">
      <c r="A124" s="13"/>
      <c r="B124" s="232"/>
      <c r="C124" s="233"/>
      <c r="D124" s="234" t="s">
        <v>159</v>
      </c>
      <c r="E124" s="235" t="s">
        <v>1</v>
      </c>
      <c r="F124" s="236" t="s">
        <v>1980</v>
      </c>
      <c r="G124" s="233"/>
      <c r="H124" s="237">
        <v>64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159</v>
      </c>
      <c r="AU124" s="243" t="s">
        <v>86</v>
      </c>
      <c r="AV124" s="13" t="s">
        <v>86</v>
      </c>
      <c r="AW124" s="13" t="s">
        <v>32</v>
      </c>
      <c r="AX124" s="13" t="s">
        <v>84</v>
      </c>
      <c r="AY124" s="243" t="s">
        <v>150</v>
      </c>
    </row>
    <row r="125" s="2" customFormat="1" ht="21.75" customHeight="1">
      <c r="A125" s="39"/>
      <c r="B125" s="40"/>
      <c r="C125" s="271" t="s">
        <v>167</v>
      </c>
      <c r="D125" s="271" t="s">
        <v>335</v>
      </c>
      <c r="E125" s="272" t="s">
        <v>1981</v>
      </c>
      <c r="F125" s="273" t="s">
        <v>1982</v>
      </c>
      <c r="G125" s="274" t="s">
        <v>416</v>
      </c>
      <c r="H125" s="275">
        <v>62</v>
      </c>
      <c r="I125" s="276"/>
      <c r="J125" s="277">
        <f>ROUND(I125*H125,2)</f>
        <v>0</v>
      </c>
      <c r="K125" s="273" t="s">
        <v>1</v>
      </c>
      <c r="L125" s="278"/>
      <c r="M125" s="279" t="s">
        <v>1</v>
      </c>
      <c r="N125" s="280" t="s">
        <v>41</v>
      </c>
      <c r="O125" s="92"/>
      <c r="P125" s="228">
        <f>O125*H125</f>
        <v>0</v>
      </c>
      <c r="Q125" s="228">
        <v>4.0000000000000003E-05</v>
      </c>
      <c r="R125" s="228">
        <f>Q125*H125</f>
        <v>0.00248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489</v>
      </c>
      <c r="AT125" s="230" t="s">
        <v>335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346</v>
      </c>
      <c r="BM125" s="230" t="s">
        <v>1983</v>
      </c>
    </row>
    <row r="126" s="2" customFormat="1" ht="24.15" customHeight="1">
      <c r="A126" s="39"/>
      <c r="B126" s="40"/>
      <c r="C126" s="271" t="s">
        <v>157</v>
      </c>
      <c r="D126" s="271" t="s">
        <v>335</v>
      </c>
      <c r="E126" s="272" t="s">
        <v>1984</v>
      </c>
      <c r="F126" s="273" t="s">
        <v>1985</v>
      </c>
      <c r="G126" s="274" t="s">
        <v>416</v>
      </c>
      <c r="H126" s="275">
        <v>2</v>
      </c>
      <c r="I126" s="276"/>
      <c r="J126" s="277">
        <f>ROUND(I126*H126,2)</f>
        <v>0</v>
      </c>
      <c r="K126" s="273" t="s">
        <v>1</v>
      </c>
      <c r="L126" s="278"/>
      <c r="M126" s="279" t="s">
        <v>1</v>
      </c>
      <c r="N126" s="280" t="s">
        <v>41</v>
      </c>
      <c r="O126" s="92"/>
      <c r="P126" s="228">
        <f>O126*H126</f>
        <v>0</v>
      </c>
      <c r="Q126" s="228">
        <v>0.00023000000000000001</v>
      </c>
      <c r="R126" s="228">
        <f>Q126*H126</f>
        <v>0.00046000000000000001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489</v>
      </c>
      <c r="AT126" s="230" t="s">
        <v>335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346</v>
      </c>
      <c r="BM126" s="230" t="s">
        <v>1986</v>
      </c>
    </row>
    <row r="127" s="2" customFormat="1" ht="16.5" customHeight="1">
      <c r="A127" s="39"/>
      <c r="B127" s="40"/>
      <c r="C127" s="219" t="s">
        <v>283</v>
      </c>
      <c r="D127" s="219" t="s">
        <v>153</v>
      </c>
      <c r="E127" s="220" t="s">
        <v>1977</v>
      </c>
      <c r="F127" s="221" t="s">
        <v>1978</v>
      </c>
      <c r="G127" s="222" t="s">
        <v>416</v>
      </c>
      <c r="H127" s="223">
        <v>57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346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346</v>
      </c>
      <c r="BM127" s="230" t="s">
        <v>1987</v>
      </c>
    </row>
    <row r="128" s="13" customFormat="1">
      <c r="A128" s="13"/>
      <c r="B128" s="232"/>
      <c r="C128" s="233"/>
      <c r="D128" s="234" t="s">
        <v>159</v>
      </c>
      <c r="E128" s="235" t="s">
        <v>1</v>
      </c>
      <c r="F128" s="236" t="s">
        <v>1988</v>
      </c>
      <c r="G128" s="233"/>
      <c r="H128" s="237">
        <v>57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159</v>
      </c>
      <c r="AU128" s="243" t="s">
        <v>86</v>
      </c>
      <c r="AV128" s="13" t="s">
        <v>86</v>
      </c>
      <c r="AW128" s="13" t="s">
        <v>32</v>
      </c>
      <c r="AX128" s="13" t="s">
        <v>84</v>
      </c>
      <c r="AY128" s="243" t="s">
        <v>150</v>
      </c>
    </row>
    <row r="129" s="2" customFormat="1" ht="24.15" customHeight="1">
      <c r="A129" s="39"/>
      <c r="B129" s="40"/>
      <c r="C129" s="271" t="s">
        <v>291</v>
      </c>
      <c r="D129" s="271" t="s">
        <v>335</v>
      </c>
      <c r="E129" s="272" t="s">
        <v>1989</v>
      </c>
      <c r="F129" s="273" t="s">
        <v>1990</v>
      </c>
      <c r="G129" s="274" t="s">
        <v>416</v>
      </c>
      <c r="H129" s="275">
        <v>57</v>
      </c>
      <c r="I129" s="276"/>
      <c r="J129" s="277">
        <f>ROUND(I129*H129,2)</f>
        <v>0</v>
      </c>
      <c r="K129" s="273" t="s">
        <v>1</v>
      </c>
      <c r="L129" s="278"/>
      <c r="M129" s="279" t="s">
        <v>1</v>
      </c>
      <c r="N129" s="280" t="s">
        <v>41</v>
      </c>
      <c r="O129" s="92"/>
      <c r="P129" s="228">
        <f>O129*H129</f>
        <v>0</v>
      </c>
      <c r="Q129" s="228">
        <v>4.0000000000000003E-05</v>
      </c>
      <c r="R129" s="228">
        <f>Q129*H129</f>
        <v>0.0022800000000000003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489</v>
      </c>
      <c r="AT129" s="230" t="s">
        <v>335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346</v>
      </c>
      <c r="BM129" s="230" t="s">
        <v>1991</v>
      </c>
    </row>
    <row r="130" s="2" customFormat="1" ht="33" customHeight="1">
      <c r="A130" s="39"/>
      <c r="B130" s="40"/>
      <c r="C130" s="219" t="s">
        <v>296</v>
      </c>
      <c r="D130" s="219" t="s">
        <v>153</v>
      </c>
      <c r="E130" s="220" t="s">
        <v>1992</v>
      </c>
      <c r="F130" s="221" t="s">
        <v>1993</v>
      </c>
      <c r="G130" s="222" t="s">
        <v>349</v>
      </c>
      <c r="H130" s="223">
        <v>87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346</v>
      </c>
      <c r="AT130" s="230" t="s">
        <v>153</v>
      </c>
      <c r="AU130" s="230" t="s">
        <v>86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346</v>
      </c>
      <c r="BM130" s="230" t="s">
        <v>1994</v>
      </c>
    </row>
    <row r="131" s="13" customFormat="1">
      <c r="A131" s="13"/>
      <c r="B131" s="232"/>
      <c r="C131" s="233"/>
      <c r="D131" s="234" t="s">
        <v>159</v>
      </c>
      <c r="E131" s="235" t="s">
        <v>1</v>
      </c>
      <c r="F131" s="236" t="s">
        <v>1995</v>
      </c>
      <c r="G131" s="233"/>
      <c r="H131" s="237">
        <v>87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159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150</v>
      </c>
    </row>
    <row r="132" s="2" customFormat="1" ht="24.15" customHeight="1">
      <c r="A132" s="39"/>
      <c r="B132" s="40"/>
      <c r="C132" s="271" t="s">
        <v>304</v>
      </c>
      <c r="D132" s="271" t="s">
        <v>335</v>
      </c>
      <c r="E132" s="272" t="s">
        <v>1996</v>
      </c>
      <c r="F132" s="273" t="s">
        <v>1997</v>
      </c>
      <c r="G132" s="274" t="s">
        <v>349</v>
      </c>
      <c r="H132" s="275">
        <v>21.850000000000001</v>
      </c>
      <c r="I132" s="276"/>
      <c r="J132" s="277">
        <f>ROUND(I132*H132,2)</f>
        <v>0</v>
      </c>
      <c r="K132" s="273" t="s">
        <v>1</v>
      </c>
      <c r="L132" s="278"/>
      <c r="M132" s="279" t="s">
        <v>1</v>
      </c>
      <c r="N132" s="280" t="s">
        <v>41</v>
      </c>
      <c r="O132" s="92"/>
      <c r="P132" s="228">
        <f>O132*H132</f>
        <v>0</v>
      </c>
      <c r="Q132" s="228">
        <v>6.9999999999999994E-05</v>
      </c>
      <c r="R132" s="228">
        <f>Q132*H132</f>
        <v>0.0015295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489</v>
      </c>
      <c r="AT132" s="230" t="s">
        <v>335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346</v>
      </c>
      <c r="BM132" s="230" t="s">
        <v>1998</v>
      </c>
    </row>
    <row r="133" s="13" customFormat="1">
      <c r="A133" s="13"/>
      <c r="B133" s="232"/>
      <c r="C133" s="233"/>
      <c r="D133" s="234" t="s">
        <v>159</v>
      </c>
      <c r="E133" s="235" t="s">
        <v>1</v>
      </c>
      <c r="F133" s="236" t="s">
        <v>1999</v>
      </c>
      <c r="G133" s="233"/>
      <c r="H133" s="237">
        <v>21.850000000000001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159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150</v>
      </c>
    </row>
    <row r="134" s="2" customFormat="1" ht="24.15" customHeight="1">
      <c r="A134" s="39"/>
      <c r="B134" s="40"/>
      <c r="C134" s="271" t="s">
        <v>151</v>
      </c>
      <c r="D134" s="271" t="s">
        <v>335</v>
      </c>
      <c r="E134" s="272" t="s">
        <v>2000</v>
      </c>
      <c r="F134" s="273" t="s">
        <v>2001</v>
      </c>
      <c r="G134" s="274" t="s">
        <v>349</v>
      </c>
      <c r="H134" s="275">
        <v>34</v>
      </c>
      <c r="I134" s="276"/>
      <c r="J134" s="277">
        <f>ROUND(I134*H134,2)</f>
        <v>0</v>
      </c>
      <c r="K134" s="273" t="s">
        <v>1</v>
      </c>
      <c r="L134" s="278"/>
      <c r="M134" s="279" t="s">
        <v>1</v>
      </c>
      <c r="N134" s="280" t="s">
        <v>41</v>
      </c>
      <c r="O134" s="92"/>
      <c r="P134" s="228">
        <f>O134*H134</f>
        <v>0</v>
      </c>
      <c r="Q134" s="228">
        <v>4.0000000000000003E-05</v>
      </c>
      <c r="R134" s="228">
        <f>Q134*H134</f>
        <v>0.0013600000000000001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489</v>
      </c>
      <c r="AT134" s="230" t="s">
        <v>335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346</v>
      </c>
      <c r="BM134" s="230" t="s">
        <v>2002</v>
      </c>
    </row>
    <row r="135" s="2" customFormat="1" ht="24.15" customHeight="1">
      <c r="A135" s="39"/>
      <c r="B135" s="40"/>
      <c r="C135" s="271" t="s">
        <v>315</v>
      </c>
      <c r="D135" s="271" t="s">
        <v>335</v>
      </c>
      <c r="E135" s="272" t="s">
        <v>2003</v>
      </c>
      <c r="F135" s="273" t="s">
        <v>2004</v>
      </c>
      <c r="G135" s="274" t="s">
        <v>349</v>
      </c>
      <c r="H135" s="275">
        <v>34</v>
      </c>
      <c r="I135" s="276"/>
      <c r="J135" s="277">
        <f>ROUND(I135*H135,2)</f>
        <v>0</v>
      </c>
      <c r="K135" s="273" t="s">
        <v>1</v>
      </c>
      <c r="L135" s="278"/>
      <c r="M135" s="279" t="s">
        <v>1</v>
      </c>
      <c r="N135" s="280" t="s">
        <v>41</v>
      </c>
      <c r="O135" s="92"/>
      <c r="P135" s="228">
        <f>O135*H135</f>
        <v>0</v>
      </c>
      <c r="Q135" s="228">
        <v>0.00011</v>
      </c>
      <c r="R135" s="228">
        <f>Q135*H135</f>
        <v>0.0037400000000000003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489</v>
      </c>
      <c r="AT135" s="230" t="s">
        <v>335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346</v>
      </c>
      <c r="BM135" s="230" t="s">
        <v>2005</v>
      </c>
    </row>
    <row r="136" s="2" customFormat="1" ht="33" customHeight="1">
      <c r="A136" s="39"/>
      <c r="B136" s="40"/>
      <c r="C136" s="219" t="s">
        <v>320</v>
      </c>
      <c r="D136" s="219" t="s">
        <v>153</v>
      </c>
      <c r="E136" s="220" t="s">
        <v>2006</v>
      </c>
      <c r="F136" s="221" t="s">
        <v>2007</v>
      </c>
      <c r="G136" s="222" t="s">
        <v>349</v>
      </c>
      <c r="H136" s="223">
        <v>30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346</v>
      </c>
      <c r="AT136" s="230" t="s">
        <v>153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346</v>
      </c>
      <c r="BM136" s="230" t="s">
        <v>2008</v>
      </c>
    </row>
    <row r="137" s="13" customFormat="1">
      <c r="A137" s="13"/>
      <c r="B137" s="232"/>
      <c r="C137" s="233"/>
      <c r="D137" s="234" t="s">
        <v>159</v>
      </c>
      <c r="E137" s="235" t="s">
        <v>1</v>
      </c>
      <c r="F137" s="236" t="s">
        <v>2009</v>
      </c>
      <c r="G137" s="233"/>
      <c r="H137" s="237">
        <v>30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159</v>
      </c>
      <c r="AU137" s="243" t="s">
        <v>86</v>
      </c>
      <c r="AV137" s="13" t="s">
        <v>86</v>
      </c>
      <c r="AW137" s="13" t="s">
        <v>32</v>
      </c>
      <c r="AX137" s="13" t="s">
        <v>84</v>
      </c>
      <c r="AY137" s="243" t="s">
        <v>150</v>
      </c>
    </row>
    <row r="138" s="2" customFormat="1" ht="24.15" customHeight="1">
      <c r="A138" s="39"/>
      <c r="B138" s="40"/>
      <c r="C138" s="271" t="s">
        <v>8</v>
      </c>
      <c r="D138" s="271" t="s">
        <v>335</v>
      </c>
      <c r="E138" s="272" t="s">
        <v>2010</v>
      </c>
      <c r="F138" s="273" t="s">
        <v>2011</v>
      </c>
      <c r="G138" s="274" t="s">
        <v>349</v>
      </c>
      <c r="H138" s="275">
        <v>34.5</v>
      </c>
      <c r="I138" s="276"/>
      <c r="J138" s="277">
        <f>ROUND(I138*H138,2)</f>
        <v>0</v>
      </c>
      <c r="K138" s="273" t="s">
        <v>1</v>
      </c>
      <c r="L138" s="278"/>
      <c r="M138" s="279" t="s">
        <v>1</v>
      </c>
      <c r="N138" s="280" t="s">
        <v>41</v>
      </c>
      <c r="O138" s="92"/>
      <c r="P138" s="228">
        <f>O138*H138</f>
        <v>0</v>
      </c>
      <c r="Q138" s="228">
        <v>0.00010000000000000001</v>
      </c>
      <c r="R138" s="228">
        <f>Q138*H138</f>
        <v>0.0034500000000000004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489</v>
      </c>
      <c r="AT138" s="230" t="s">
        <v>335</v>
      </c>
      <c r="AU138" s="230" t="s">
        <v>86</v>
      </c>
      <c r="AY138" s="18" t="s">
        <v>150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346</v>
      </c>
      <c r="BM138" s="230" t="s">
        <v>2012</v>
      </c>
    </row>
    <row r="139" s="13" customFormat="1">
      <c r="A139" s="13"/>
      <c r="B139" s="232"/>
      <c r="C139" s="233"/>
      <c r="D139" s="234" t="s">
        <v>159</v>
      </c>
      <c r="E139" s="235" t="s">
        <v>1</v>
      </c>
      <c r="F139" s="236" t="s">
        <v>2013</v>
      </c>
      <c r="G139" s="233"/>
      <c r="H139" s="237">
        <v>34.5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150</v>
      </c>
    </row>
    <row r="140" s="2" customFormat="1" ht="24.15" customHeight="1">
      <c r="A140" s="39"/>
      <c r="B140" s="40"/>
      <c r="C140" s="219" t="s">
        <v>329</v>
      </c>
      <c r="D140" s="219" t="s">
        <v>153</v>
      </c>
      <c r="E140" s="220" t="s">
        <v>2014</v>
      </c>
      <c r="F140" s="221" t="s">
        <v>2015</v>
      </c>
      <c r="G140" s="222" t="s">
        <v>349</v>
      </c>
      <c r="H140" s="223">
        <v>1115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346</v>
      </c>
      <c r="AT140" s="230" t="s">
        <v>153</v>
      </c>
      <c r="AU140" s="230" t="s">
        <v>86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346</v>
      </c>
      <c r="BM140" s="230" t="s">
        <v>2016</v>
      </c>
    </row>
    <row r="141" s="13" customFormat="1">
      <c r="A141" s="13"/>
      <c r="B141" s="232"/>
      <c r="C141" s="233"/>
      <c r="D141" s="234" t="s">
        <v>159</v>
      </c>
      <c r="E141" s="235" t="s">
        <v>1</v>
      </c>
      <c r="F141" s="236" t="s">
        <v>2017</v>
      </c>
      <c r="G141" s="233"/>
      <c r="H141" s="237">
        <v>1115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159</v>
      </c>
      <c r="AU141" s="243" t="s">
        <v>86</v>
      </c>
      <c r="AV141" s="13" t="s">
        <v>86</v>
      </c>
      <c r="AW141" s="13" t="s">
        <v>32</v>
      </c>
      <c r="AX141" s="13" t="s">
        <v>84</v>
      </c>
      <c r="AY141" s="243" t="s">
        <v>150</v>
      </c>
    </row>
    <row r="142" s="2" customFormat="1" ht="24.15" customHeight="1">
      <c r="A142" s="39"/>
      <c r="B142" s="40"/>
      <c r="C142" s="271" t="s">
        <v>334</v>
      </c>
      <c r="D142" s="271" t="s">
        <v>335</v>
      </c>
      <c r="E142" s="272" t="s">
        <v>2018</v>
      </c>
      <c r="F142" s="273" t="s">
        <v>2019</v>
      </c>
      <c r="G142" s="274" t="s">
        <v>349</v>
      </c>
      <c r="H142" s="275">
        <v>1282.25</v>
      </c>
      <c r="I142" s="276"/>
      <c r="J142" s="277">
        <f>ROUND(I142*H142,2)</f>
        <v>0</v>
      </c>
      <c r="K142" s="273" t="s">
        <v>1</v>
      </c>
      <c r="L142" s="278"/>
      <c r="M142" s="279" t="s">
        <v>1</v>
      </c>
      <c r="N142" s="280" t="s">
        <v>41</v>
      </c>
      <c r="O142" s="92"/>
      <c r="P142" s="228">
        <f>O142*H142</f>
        <v>0</v>
      </c>
      <c r="Q142" s="228">
        <v>0.00012</v>
      </c>
      <c r="R142" s="228">
        <f>Q142*H142</f>
        <v>0.15387000000000001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489</v>
      </c>
      <c r="AT142" s="230" t="s">
        <v>335</v>
      </c>
      <c r="AU142" s="230" t="s">
        <v>86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346</v>
      </c>
      <c r="BM142" s="230" t="s">
        <v>2020</v>
      </c>
    </row>
    <row r="143" s="13" customFormat="1">
      <c r="A143" s="13"/>
      <c r="B143" s="232"/>
      <c r="C143" s="233"/>
      <c r="D143" s="234" t="s">
        <v>159</v>
      </c>
      <c r="E143" s="235" t="s">
        <v>1</v>
      </c>
      <c r="F143" s="236" t="s">
        <v>2021</v>
      </c>
      <c r="G143" s="233"/>
      <c r="H143" s="237">
        <v>1282.25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159</v>
      </c>
      <c r="AU143" s="243" t="s">
        <v>86</v>
      </c>
      <c r="AV143" s="13" t="s">
        <v>86</v>
      </c>
      <c r="AW143" s="13" t="s">
        <v>32</v>
      </c>
      <c r="AX143" s="13" t="s">
        <v>84</v>
      </c>
      <c r="AY143" s="243" t="s">
        <v>150</v>
      </c>
    </row>
    <row r="144" s="2" customFormat="1" ht="24.15" customHeight="1">
      <c r="A144" s="39"/>
      <c r="B144" s="40"/>
      <c r="C144" s="219" t="s">
        <v>341</v>
      </c>
      <c r="D144" s="219" t="s">
        <v>153</v>
      </c>
      <c r="E144" s="220" t="s">
        <v>2014</v>
      </c>
      <c r="F144" s="221" t="s">
        <v>2015</v>
      </c>
      <c r="G144" s="222" t="s">
        <v>349</v>
      </c>
      <c r="H144" s="223">
        <v>1115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346</v>
      </c>
      <c r="AT144" s="230" t="s">
        <v>153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346</v>
      </c>
      <c r="BM144" s="230" t="s">
        <v>2022</v>
      </c>
    </row>
    <row r="145" s="13" customFormat="1">
      <c r="A145" s="13"/>
      <c r="B145" s="232"/>
      <c r="C145" s="233"/>
      <c r="D145" s="234" t="s">
        <v>159</v>
      </c>
      <c r="E145" s="235" t="s">
        <v>1</v>
      </c>
      <c r="F145" s="236" t="s">
        <v>2023</v>
      </c>
      <c r="G145" s="233"/>
      <c r="H145" s="237">
        <v>1115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159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150</v>
      </c>
    </row>
    <row r="146" s="2" customFormat="1" ht="24.15" customHeight="1">
      <c r="A146" s="39"/>
      <c r="B146" s="40"/>
      <c r="C146" s="271" t="s">
        <v>346</v>
      </c>
      <c r="D146" s="271" t="s">
        <v>335</v>
      </c>
      <c r="E146" s="272" t="s">
        <v>2018</v>
      </c>
      <c r="F146" s="273" t="s">
        <v>2019</v>
      </c>
      <c r="G146" s="274" t="s">
        <v>349</v>
      </c>
      <c r="H146" s="275">
        <v>1282.25</v>
      </c>
      <c r="I146" s="276"/>
      <c r="J146" s="277">
        <f>ROUND(I146*H146,2)</f>
        <v>0</v>
      </c>
      <c r="K146" s="273" t="s">
        <v>1</v>
      </c>
      <c r="L146" s="278"/>
      <c r="M146" s="279" t="s">
        <v>1</v>
      </c>
      <c r="N146" s="280" t="s">
        <v>41</v>
      </c>
      <c r="O146" s="92"/>
      <c r="P146" s="228">
        <f>O146*H146</f>
        <v>0</v>
      </c>
      <c r="Q146" s="228">
        <v>0.00012</v>
      </c>
      <c r="R146" s="228">
        <f>Q146*H146</f>
        <v>0.15387000000000001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489</v>
      </c>
      <c r="AT146" s="230" t="s">
        <v>335</v>
      </c>
      <c r="AU146" s="230" t="s">
        <v>86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346</v>
      </c>
      <c r="BM146" s="230" t="s">
        <v>2024</v>
      </c>
    </row>
    <row r="147" s="13" customFormat="1">
      <c r="A147" s="13"/>
      <c r="B147" s="232"/>
      <c r="C147" s="233"/>
      <c r="D147" s="234" t="s">
        <v>159</v>
      </c>
      <c r="E147" s="235" t="s">
        <v>1</v>
      </c>
      <c r="F147" s="236" t="s">
        <v>2021</v>
      </c>
      <c r="G147" s="233"/>
      <c r="H147" s="237">
        <v>1282.25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159</v>
      </c>
      <c r="AU147" s="243" t="s">
        <v>86</v>
      </c>
      <c r="AV147" s="13" t="s">
        <v>86</v>
      </c>
      <c r="AW147" s="13" t="s">
        <v>32</v>
      </c>
      <c r="AX147" s="13" t="s">
        <v>84</v>
      </c>
      <c r="AY147" s="243" t="s">
        <v>150</v>
      </c>
    </row>
    <row r="148" s="2" customFormat="1" ht="33" customHeight="1">
      <c r="A148" s="39"/>
      <c r="B148" s="40"/>
      <c r="C148" s="219" t="s">
        <v>351</v>
      </c>
      <c r="D148" s="219" t="s">
        <v>153</v>
      </c>
      <c r="E148" s="220" t="s">
        <v>2025</v>
      </c>
      <c r="F148" s="221" t="s">
        <v>2026</v>
      </c>
      <c r="G148" s="222" t="s">
        <v>349</v>
      </c>
      <c r="H148" s="223">
        <v>1256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346</v>
      </c>
      <c r="AT148" s="230" t="s">
        <v>153</v>
      </c>
      <c r="AU148" s="230" t="s">
        <v>86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346</v>
      </c>
      <c r="BM148" s="230" t="s">
        <v>2027</v>
      </c>
    </row>
    <row r="149" s="13" customFormat="1">
      <c r="A149" s="13"/>
      <c r="B149" s="232"/>
      <c r="C149" s="233"/>
      <c r="D149" s="234" t="s">
        <v>159</v>
      </c>
      <c r="E149" s="235" t="s">
        <v>1</v>
      </c>
      <c r="F149" s="236" t="s">
        <v>2028</v>
      </c>
      <c r="G149" s="233"/>
      <c r="H149" s="237">
        <v>1256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159</v>
      </c>
      <c r="AU149" s="243" t="s">
        <v>86</v>
      </c>
      <c r="AV149" s="13" t="s">
        <v>86</v>
      </c>
      <c r="AW149" s="13" t="s">
        <v>32</v>
      </c>
      <c r="AX149" s="13" t="s">
        <v>84</v>
      </c>
      <c r="AY149" s="243" t="s">
        <v>150</v>
      </c>
    </row>
    <row r="150" s="2" customFormat="1" ht="24.15" customHeight="1">
      <c r="A150" s="39"/>
      <c r="B150" s="40"/>
      <c r="C150" s="271" t="s">
        <v>359</v>
      </c>
      <c r="D150" s="271" t="s">
        <v>335</v>
      </c>
      <c r="E150" s="272" t="s">
        <v>2029</v>
      </c>
      <c r="F150" s="273" t="s">
        <v>2030</v>
      </c>
      <c r="G150" s="274" t="s">
        <v>349</v>
      </c>
      <c r="H150" s="275">
        <v>1444.4000000000001</v>
      </c>
      <c r="I150" s="276"/>
      <c r="J150" s="277">
        <f>ROUND(I150*H150,2)</f>
        <v>0</v>
      </c>
      <c r="K150" s="273" t="s">
        <v>1</v>
      </c>
      <c r="L150" s="278"/>
      <c r="M150" s="279" t="s">
        <v>1</v>
      </c>
      <c r="N150" s="280" t="s">
        <v>41</v>
      </c>
      <c r="O150" s="92"/>
      <c r="P150" s="228">
        <f>O150*H150</f>
        <v>0</v>
      </c>
      <c r="Q150" s="228">
        <v>0.00017000000000000001</v>
      </c>
      <c r="R150" s="228">
        <f>Q150*H150</f>
        <v>0.24554800000000004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489</v>
      </c>
      <c r="AT150" s="230" t="s">
        <v>335</v>
      </c>
      <c r="AU150" s="230" t="s">
        <v>86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346</v>
      </c>
      <c r="BM150" s="230" t="s">
        <v>2031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2032</v>
      </c>
      <c r="G151" s="233"/>
      <c r="H151" s="237">
        <v>1444.4000000000001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86</v>
      </c>
      <c r="AV151" s="13" t="s">
        <v>86</v>
      </c>
      <c r="AW151" s="13" t="s">
        <v>32</v>
      </c>
      <c r="AX151" s="13" t="s">
        <v>84</v>
      </c>
      <c r="AY151" s="243" t="s">
        <v>150</v>
      </c>
    </row>
    <row r="152" s="2" customFormat="1" ht="24.15" customHeight="1">
      <c r="A152" s="39"/>
      <c r="B152" s="40"/>
      <c r="C152" s="219" t="s">
        <v>367</v>
      </c>
      <c r="D152" s="219" t="s">
        <v>153</v>
      </c>
      <c r="E152" s="220" t="s">
        <v>2033</v>
      </c>
      <c r="F152" s="221" t="s">
        <v>2034</v>
      </c>
      <c r="G152" s="222" t="s">
        <v>349</v>
      </c>
      <c r="H152" s="223">
        <v>173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346</v>
      </c>
      <c r="AT152" s="230" t="s">
        <v>153</v>
      </c>
      <c r="AU152" s="230" t="s">
        <v>86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346</v>
      </c>
      <c r="BM152" s="230" t="s">
        <v>2035</v>
      </c>
    </row>
    <row r="153" s="13" customFormat="1">
      <c r="A153" s="13"/>
      <c r="B153" s="232"/>
      <c r="C153" s="233"/>
      <c r="D153" s="234" t="s">
        <v>159</v>
      </c>
      <c r="E153" s="235" t="s">
        <v>1</v>
      </c>
      <c r="F153" s="236" t="s">
        <v>2036</v>
      </c>
      <c r="G153" s="233"/>
      <c r="H153" s="237">
        <v>173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150</v>
      </c>
    </row>
    <row r="154" s="2" customFormat="1" ht="24.15" customHeight="1">
      <c r="A154" s="39"/>
      <c r="B154" s="40"/>
      <c r="C154" s="271" t="s">
        <v>372</v>
      </c>
      <c r="D154" s="271" t="s">
        <v>335</v>
      </c>
      <c r="E154" s="272" t="s">
        <v>2037</v>
      </c>
      <c r="F154" s="273" t="s">
        <v>2038</v>
      </c>
      <c r="G154" s="274" t="s">
        <v>349</v>
      </c>
      <c r="H154" s="275">
        <v>198.94999999999999</v>
      </c>
      <c r="I154" s="276"/>
      <c r="J154" s="277">
        <f>ROUND(I154*H154,2)</f>
        <v>0</v>
      </c>
      <c r="K154" s="273" t="s">
        <v>1</v>
      </c>
      <c r="L154" s="278"/>
      <c r="M154" s="279" t="s">
        <v>1</v>
      </c>
      <c r="N154" s="280" t="s">
        <v>41</v>
      </c>
      <c r="O154" s="92"/>
      <c r="P154" s="228">
        <f>O154*H154</f>
        <v>0</v>
      </c>
      <c r="Q154" s="228">
        <v>0.00013999999999999999</v>
      </c>
      <c r="R154" s="228">
        <f>Q154*H154</f>
        <v>0.027852999999999996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489</v>
      </c>
      <c r="AT154" s="230" t="s">
        <v>335</v>
      </c>
      <c r="AU154" s="230" t="s">
        <v>86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346</v>
      </c>
      <c r="BM154" s="230" t="s">
        <v>2039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2040</v>
      </c>
      <c r="G155" s="233"/>
      <c r="H155" s="237">
        <v>198.94999999999999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84</v>
      </c>
      <c r="AY155" s="243" t="s">
        <v>150</v>
      </c>
    </row>
    <row r="156" s="2" customFormat="1" ht="33" customHeight="1">
      <c r="A156" s="39"/>
      <c r="B156" s="40"/>
      <c r="C156" s="219" t="s">
        <v>7</v>
      </c>
      <c r="D156" s="219" t="s">
        <v>153</v>
      </c>
      <c r="E156" s="220" t="s">
        <v>2041</v>
      </c>
      <c r="F156" s="221" t="s">
        <v>2042</v>
      </c>
      <c r="G156" s="222" t="s">
        <v>349</v>
      </c>
      <c r="H156" s="223">
        <v>106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346</v>
      </c>
      <c r="AT156" s="230" t="s">
        <v>153</v>
      </c>
      <c r="AU156" s="230" t="s">
        <v>86</v>
      </c>
      <c r="AY156" s="18" t="s">
        <v>150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346</v>
      </c>
      <c r="BM156" s="230" t="s">
        <v>2043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2044</v>
      </c>
      <c r="G157" s="233"/>
      <c r="H157" s="237">
        <v>106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150</v>
      </c>
    </row>
    <row r="158" s="2" customFormat="1" ht="24.15" customHeight="1">
      <c r="A158" s="39"/>
      <c r="B158" s="40"/>
      <c r="C158" s="271" t="s">
        <v>383</v>
      </c>
      <c r="D158" s="271" t="s">
        <v>335</v>
      </c>
      <c r="E158" s="272" t="s">
        <v>2045</v>
      </c>
      <c r="F158" s="273" t="s">
        <v>2046</v>
      </c>
      <c r="G158" s="274" t="s">
        <v>349</v>
      </c>
      <c r="H158" s="275">
        <v>121.90000000000001</v>
      </c>
      <c r="I158" s="276"/>
      <c r="J158" s="277">
        <f>ROUND(I158*H158,2)</f>
        <v>0</v>
      </c>
      <c r="K158" s="273" t="s">
        <v>1</v>
      </c>
      <c r="L158" s="278"/>
      <c r="M158" s="279" t="s">
        <v>1</v>
      </c>
      <c r="N158" s="280" t="s">
        <v>41</v>
      </c>
      <c r="O158" s="92"/>
      <c r="P158" s="228">
        <f>O158*H158</f>
        <v>0</v>
      </c>
      <c r="Q158" s="228">
        <v>0.00020000000000000001</v>
      </c>
      <c r="R158" s="228">
        <f>Q158*H158</f>
        <v>0.024380000000000002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489</v>
      </c>
      <c r="AT158" s="230" t="s">
        <v>335</v>
      </c>
      <c r="AU158" s="230" t="s">
        <v>86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346</v>
      </c>
      <c r="BM158" s="230" t="s">
        <v>2047</v>
      </c>
    </row>
    <row r="159" s="13" customFormat="1">
      <c r="A159" s="13"/>
      <c r="B159" s="232"/>
      <c r="C159" s="233"/>
      <c r="D159" s="234" t="s">
        <v>159</v>
      </c>
      <c r="E159" s="235" t="s">
        <v>1</v>
      </c>
      <c r="F159" s="236" t="s">
        <v>2048</v>
      </c>
      <c r="G159" s="233"/>
      <c r="H159" s="237">
        <v>121.90000000000001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159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150</v>
      </c>
    </row>
    <row r="160" s="2" customFormat="1" ht="33" customHeight="1">
      <c r="A160" s="39"/>
      <c r="B160" s="40"/>
      <c r="C160" s="219" t="s">
        <v>404</v>
      </c>
      <c r="D160" s="219" t="s">
        <v>153</v>
      </c>
      <c r="E160" s="220" t="s">
        <v>2041</v>
      </c>
      <c r="F160" s="221" t="s">
        <v>2042</v>
      </c>
      <c r="G160" s="222" t="s">
        <v>349</v>
      </c>
      <c r="H160" s="223">
        <v>42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346</v>
      </c>
      <c r="AT160" s="230" t="s">
        <v>153</v>
      </c>
      <c r="AU160" s="230" t="s">
        <v>86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346</v>
      </c>
      <c r="BM160" s="230" t="s">
        <v>2049</v>
      </c>
    </row>
    <row r="161" s="2" customFormat="1" ht="24.15" customHeight="1">
      <c r="A161" s="39"/>
      <c r="B161" s="40"/>
      <c r="C161" s="271" t="s">
        <v>409</v>
      </c>
      <c r="D161" s="271" t="s">
        <v>335</v>
      </c>
      <c r="E161" s="272" t="s">
        <v>2050</v>
      </c>
      <c r="F161" s="273" t="s">
        <v>2051</v>
      </c>
      <c r="G161" s="274" t="s">
        <v>349</v>
      </c>
      <c r="H161" s="275">
        <v>48.299999999999997</v>
      </c>
      <c r="I161" s="276"/>
      <c r="J161" s="277">
        <f>ROUND(I161*H161,2)</f>
        <v>0</v>
      </c>
      <c r="K161" s="273" t="s">
        <v>1</v>
      </c>
      <c r="L161" s="278"/>
      <c r="M161" s="279" t="s">
        <v>1</v>
      </c>
      <c r="N161" s="280" t="s">
        <v>41</v>
      </c>
      <c r="O161" s="92"/>
      <c r="P161" s="228">
        <f>O161*H161</f>
        <v>0</v>
      </c>
      <c r="Q161" s="228">
        <v>0.00029</v>
      </c>
      <c r="R161" s="228">
        <f>Q161*H161</f>
        <v>0.014006999999999999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489</v>
      </c>
      <c r="AT161" s="230" t="s">
        <v>335</v>
      </c>
      <c r="AU161" s="230" t="s">
        <v>86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346</v>
      </c>
      <c r="BM161" s="230" t="s">
        <v>2052</v>
      </c>
    </row>
    <row r="162" s="13" customFormat="1">
      <c r="A162" s="13"/>
      <c r="B162" s="232"/>
      <c r="C162" s="233"/>
      <c r="D162" s="234" t="s">
        <v>159</v>
      </c>
      <c r="E162" s="235" t="s">
        <v>1</v>
      </c>
      <c r="F162" s="236" t="s">
        <v>2053</v>
      </c>
      <c r="G162" s="233"/>
      <c r="H162" s="237">
        <v>48.299999999999997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159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150</v>
      </c>
    </row>
    <row r="163" s="2" customFormat="1" ht="24.15" customHeight="1">
      <c r="A163" s="39"/>
      <c r="B163" s="40"/>
      <c r="C163" s="219" t="s">
        <v>413</v>
      </c>
      <c r="D163" s="219" t="s">
        <v>153</v>
      </c>
      <c r="E163" s="220" t="s">
        <v>2054</v>
      </c>
      <c r="F163" s="221" t="s">
        <v>2055</v>
      </c>
      <c r="G163" s="222" t="s">
        <v>349</v>
      </c>
      <c r="H163" s="223">
        <v>45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346</v>
      </c>
      <c r="AT163" s="230" t="s">
        <v>153</v>
      </c>
      <c r="AU163" s="230" t="s">
        <v>86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346</v>
      </c>
      <c r="BM163" s="230" t="s">
        <v>2056</v>
      </c>
    </row>
    <row r="164" s="13" customFormat="1">
      <c r="A164" s="13"/>
      <c r="B164" s="232"/>
      <c r="C164" s="233"/>
      <c r="D164" s="234" t="s">
        <v>159</v>
      </c>
      <c r="E164" s="235" t="s">
        <v>1</v>
      </c>
      <c r="F164" s="236" t="s">
        <v>2057</v>
      </c>
      <c r="G164" s="233"/>
      <c r="H164" s="237">
        <v>45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159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150</v>
      </c>
    </row>
    <row r="165" s="2" customFormat="1" ht="24.15" customHeight="1">
      <c r="A165" s="39"/>
      <c r="B165" s="40"/>
      <c r="C165" s="271" t="s">
        <v>419</v>
      </c>
      <c r="D165" s="271" t="s">
        <v>335</v>
      </c>
      <c r="E165" s="272" t="s">
        <v>2058</v>
      </c>
      <c r="F165" s="273" t="s">
        <v>2059</v>
      </c>
      <c r="G165" s="274" t="s">
        <v>349</v>
      </c>
      <c r="H165" s="275">
        <v>51.75</v>
      </c>
      <c r="I165" s="276"/>
      <c r="J165" s="277">
        <f>ROUND(I165*H165,2)</f>
        <v>0</v>
      </c>
      <c r="K165" s="273" t="s">
        <v>1</v>
      </c>
      <c r="L165" s="278"/>
      <c r="M165" s="279" t="s">
        <v>1</v>
      </c>
      <c r="N165" s="280" t="s">
        <v>41</v>
      </c>
      <c r="O165" s="92"/>
      <c r="P165" s="228">
        <f>O165*H165</f>
        <v>0</v>
      </c>
      <c r="Q165" s="228">
        <v>0.00042000000000000002</v>
      </c>
      <c r="R165" s="228">
        <f>Q165*H165</f>
        <v>0.021735000000000001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489</v>
      </c>
      <c r="AT165" s="230" t="s">
        <v>335</v>
      </c>
      <c r="AU165" s="230" t="s">
        <v>86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346</v>
      </c>
      <c r="BM165" s="230" t="s">
        <v>2060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2061</v>
      </c>
      <c r="G166" s="233"/>
      <c r="H166" s="237">
        <v>51.75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150</v>
      </c>
    </row>
    <row r="167" s="2" customFormat="1" ht="24.15" customHeight="1">
      <c r="A167" s="39"/>
      <c r="B167" s="40"/>
      <c r="C167" s="219" t="s">
        <v>424</v>
      </c>
      <c r="D167" s="219" t="s">
        <v>153</v>
      </c>
      <c r="E167" s="220" t="s">
        <v>2062</v>
      </c>
      <c r="F167" s="221" t="s">
        <v>2063</v>
      </c>
      <c r="G167" s="222" t="s">
        <v>349</v>
      </c>
      <c r="H167" s="223">
        <v>42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346</v>
      </c>
      <c r="AT167" s="230" t="s">
        <v>153</v>
      </c>
      <c r="AU167" s="230" t="s">
        <v>86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346</v>
      </c>
      <c r="BM167" s="230" t="s">
        <v>2064</v>
      </c>
    </row>
    <row r="168" s="2" customFormat="1" ht="24.15" customHeight="1">
      <c r="A168" s="39"/>
      <c r="B168" s="40"/>
      <c r="C168" s="271" t="s">
        <v>437</v>
      </c>
      <c r="D168" s="271" t="s">
        <v>335</v>
      </c>
      <c r="E168" s="272" t="s">
        <v>2065</v>
      </c>
      <c r="F168" s="273" t="s">
        <v>2066</v>
      </c>
      <c r="G168" s="274" t="s">
        <v>349</v>
      </c>
      <c r="H168" s="275">
        <v>48.299999999999997</v>
      </c>
      <c r="I168" s="276"/>
      <c r="J168" s="277">
        <f>ROUND(I168*H168,2)</f>
        <v>0</v>
      </c>
      <c r="K168" s="273" t="s">
        <v>1</v>
      </c>
      <c r="L168" s="278"/>
      <c r="M168" s="279" t="s">
        <v>1</v>
      </c>
      <c r="N168" s="280" t="s">
        <v>41</v>
      </c>
      <c r="O168" s="92"/>
      <c r="P168" s="228">
        <f>O168*H168</f>
        <v>0</v>
      </c>
      <c r="Q168" s="228">
        <v>0.00034000000000000002</v>
      </c>
      <c r="R168" s="228">
        <f>Q168*H168</f>
        <v>0.016421999999999999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489</v>
      </c>
      <c r="AT168" s="230" t="s">
        <v>335</v>
      </c>
      <c r="AU168" s="230" t="s">
        <v>86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346</v>
      </c>
      <c r="BM168" s="230" t="s">
        <v>2067</v>
      </c>
    </row>
    <row r="169" s="13" customFormat="1">
      <c r="A169" s="13"/>
      <c r="B169" s="232"/>
      <c r="C169" s="233"/>
      <c r="D169" s="234" t="s">
        <v>159</v>
      </c>
      <c r="E169" s="235" t="s">
        <v>1</v>
      </c>
      <c r="F169" s="236" t="s">
        <v>2053</v>
      </c>
      <c r="G169" s="233"/>
      <c r="H169" s="237">
        <v>48.299999999999997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159</v>
      </c>
      <c r="AU169" s="243" t="s">
        <v>86</v>
      </c>
      <c r="AV169" s="13" t="s">
        <v>86</v>
      </c>
      <c r="AW169" s="13" t="s">
        <v>32</v>
      </c>
      <c r="AX169" s="13" t="s">
        <v>84</v>
      </c>
      <c r="AY169" s="243" t="s">
        <v>150</v>
      </c>
    </row>
    <row r="170" s="2" customFormat="1" ht="24.15" customHeight="1">
      <c r="A170" s="39"/>
      <c r="B170" s="40"/>
      <c r="C170" s="219" t="s">
        <v>443</v>
      </c>
      <c r="D170" s="219" t="s">
        <v>153</v>
      </c>
      <c r="E170" s="220" t="s">
        <v>2068</v>
      </c>
      <c r="F170" s="221" t="s">
        <v>2069</v>
      </c>
      <c r="G170" s="222" t="s">
        <v>416</v>
      </c>
      <c r="H170" s="223">
        <v>97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346</v>
      </c>
      <c r="AT170" s="230" t="s">
        <v>153</v>
      </c>
      <c r="AU170" s="230" t="s">
        <v>86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346</v>
      </c>
      <c r="BM170" s="230" t="s">
        <v>2070</v>
      </c>
    </row>
    <row r="171" s="13" customFormat="1">
      <c r="A171" s="13"/>
      <c r="B171" s="232"/>
      <c r="C171" s="233"/>
      <c r="D171" s="234" t="s">
        <v>159</v>
      </c>
      <c r="E171" s="235" t="s">
        <v>1</v>
      </c>
      <c r="F171" s="236" t="s">
        <v>2071</v>
      </c>
      <c r="G171" s="233"/>
      <c r="H171" s="237">
        <v>97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159</v>
      </c>
      <c r="AU171" s="243" t="s">
        <v>86</v>
      </c>
      <c r="AV171" s="13" t="s">
        <v>86</v>
      </c>
      <c r="AW171" s="13" t="s">
        <v>32</v>
      </c>
      <c r="AX171" s="13" t="s">
        <v>84</v>
      </c>
      <c r="AY171" s="243" t="s">
        <v>150</v>
      </c>
    </row>
    <row r="172" s="2" customFormat="1" ht="24.15" customHeight="1">
      <c r="A172" s="39"/>
      <c r="B172" s="40"/>
      <c r="C172" s="219" t="s">
        <v>469</v>
      </c>
      <c r="D172" s="219" t="s">
        <v>153</v>
      </c>
      <c r="E172" s="220" t="s">
        <v>2072</v>
      </c>
      <c r="F172" s="221" t="s">
        <v>2073</v>
      </c>
      <c r="G172" s="222" t="s">
        <v>416</v>
      </c>
      <c r="H172" s="223">
        <v>34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346</v>
      </c>
      <c r="AT172" s="230" t="s">
        <v>153</v>
      </c>
      <c r="AU172" s="230" t="s">
        <v>86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346</v>
      </c>
      <c r="BM172" s="230" t="s">
        <v>2074</v>
      </c>
    </row>
    <row r="173" s="2" customFormat="1" ht="24.15" customHeight="1">
      <c r="A173" s="39"/>
      <c r="B173" s="40"/>
      <c r="C173" s="219" t="s">
        <v>484</v>
      </c>
      <c r="D173" s="219" t="s">
        <v>153</v>
      </c>
      <c r="E173" s="220" t="s">
        <v>2075</v>
      </c>
      <c r="F173" s="221" t="s">
        <v>2076</v>
      </c>
      <c r="G173" s="222" t="s">
        <v>416</v>
      </c>
      <c r="H173" s="223">
        <v>6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346</v>
      </c>
      <c r="AT173" s="230" t="s">
        <v>153</v>
      </c>
      <c r="AU173" s="230" t="s">
        <v>86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346</v>
      </c>
      <c r="BM173" s="230" t="s">
        <v>2077</v>
      </c>
    </row>
    <row r="174" s="2" customFormat="1" ht="24.15" customHeight="1">
      <c r="A174" s="39"/>
      <c r="B174" s="40"/>
      <c r="C174" s="219" t="s">
        <v>489</v>
      </c>
      <c r="D174" s="219" t="s">
        <v>153</v>
      </c>
      <c r="E174" s="220" t="s">
        <v>2078</v>
      </c>
      <c r="F174" s="221" t="s">
        <v>2079</v>
      </c>
      <c r="G174" s="222" t="s">
        <v>416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346</v>
      </c>
      <c r="AT174" s="230" t="s">
        <v>153</v>
      </c>
      <c r="AU174" s="230" t="s">
        <v>86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346</v>
      </c>
      <c r="BM174" s="230" t="s">
        <v>2080</v>
      </c>
    </row>
    <row r="175" s="2" customFormat="1" ht="24.15" customHeight="1">
      <c r="A175" s="39"/>
      <c r="B175" s="40"/>
      <c r="C175" s="271" t="s">
        <v>495</v>
      </c>
      <c r="D175" s="271" t="s">
        <v>335</v>
      </c>
      <c r="E175" s="272" t="s">
        <v>2081</v>
      </c>
      <c r="F175" s="273" t="s">
        <v>2082</v>
      </c>
      <c r="G175" s="274" t="s">
        <v>2083</v>
      </c>
      <c r="H175" s="275">
        <v>1</v>
      </c>
      <c r="I175" s="276"/>
      <c r="J175" s="277">
        <f>ROUND(I175*H175,2)</f>
        <v>0</v>
      </c>
      <c r="K175" s="273" t="s">
        <v>1</v>
      </c>
      <c r="L175" s="278"/>
      <c r="M175" s="279" t="s">
        <v>1</v>
      </c>
      <c r="N175" s="280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489</v>
      </c>
      <c r="AT175" s="230" t="s">
        <v>335</v>
      </c>
      <c r="AU175" s="230" t="s">
        <v>86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346</v>
      </c>
      <c r="BM175" s="230" t="s">
        <v>2084</v>
      </c>
    </row>
    <row r="176" s="2" customFormat="1" ht="24.15" customHeight="1">
      <c r="A176" s="39"/>
      <c r="B176" s="40"/>
      <c r="C176" s="219" t="s">
        <v>500</v>
      </c>
      <c r="D176" s="219" t="s">
        <v>153</v>
      </c>
      <c r="E176" s="220" t="s">
        <v>2085</v>
      </c>
      <c r="F176" s="221" t="s">
        <v>2086</v>
      </c>
      <c r="G176" s="222" t="s">
        <v>416</v>
      </c>
      <c r="H176" s="223">
        <v>57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346</v>
      </c>
      <c r="AT176" s="230" t="s">
        <v>153</v>
      </c>
      <c r="AU176" s="230" t="s">
        <v>86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346</v>
      </c>
      <c r="BM176" s="230" t="s">
        <v>2087</v>
      </c>
    </row>
    <row r="177" s="13" customFormat="1">
      <c r="A177" s="13"/>
      <c r="B177" s="232"/>
      <c r="C177" s="233"/>
      <c r="D177" s="234" t="s">
        <v>159</v>
      </c>
      <c r="E177" s="235" t="s">
        <v>1</v>
      </c>
      <c r="F177" s="236" t="s">
        <v>2088</v>
      </c>
      <c r="G177" s="233"/>
      <c r="H177" s="237">
        <v>57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159</v>
      </c>
      <c r="AU177" s="243" t="s">
        <v>86</v>
      </c>
      <c r="AV177" s="13" t="s">
        <v>86</v>
      </c>
      <c r="AW177" s="13" t="s">
        <v>32</v>
      </c>
      <c r="AX177" s="13" t="s">
        <v>84</v>
      </c>
      <c r="AY177" s="243" t="s">
        <v>150</v>
      </c>
    </row>
    <row r="178" s="2" customFormat="1" ht="24.15" customHeight="1">
      <c r="A178" s="39"/>
      <c r="B178" s="40"/>
      <c r="C178" s="219" t="s">
        <v>505</v>
      </c>
      <c r="D178" s="219" t="s">
        <v>153</v>
      </c>
      <c r="E178" s="220" t="s">
        <v>2085</v>
      </c>
      <c r="F178" s="221" t="s">
        <v>2086</v>
      </c>
      <c r="G178" s="222" t="s">
        <v>416</v>
      </c>
      <c r="H178" s="223">
        <v>44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346</v>
      </c>
      <c r="AT178" s="230" t="s">
        <v>153</v>
      </c>
      <c r="AU178" s="230" t="s">
        <v>86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346</v>
      </c>
      <c r="BM178" s="230" t="s">
        <v>2089</v>
      </c>
    </row>
    <row r="179" s="13" customFormat="1">
      <c r="A179" s="13"/>
      <c r="B179" s="232"/>
      <c r="C179" s="233"/>
      <c r="D179" s="234" t="s">
        <v>159</v>
      </c>
      <c r="E179" s="235" t="s">
        <v>1</v>
      </c>
      <c r="F179" s="236" t="s">
        <v>2090</v>
      </c>
      <c r="G179" s="233"/>
      <c r="H179" s="237">
        <v>44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159</v>
      </c>
      <c r="AU179" s="243" t="s">
        <v>86</v>
      </c>
      <c r="AV179" s="13" t="s">
        <v>86</v>
      </c>
      <c r="AW179" s="13" t="s">
        <v>32</v>
      </c>
      <c r="AX179" s="13" t="s">
        <v>84</v>
      </c>
      <c r="AY179" s="243" t="s">
        <v>150</v>
      </c>
    </row>
    <row r="180" s="2" customFormat="1" ht="24.15" customHeight="1">
      <c r="A180" s="39"/>
      <c r="B180" s="40"/>
      <c r="C180" s="271" t="s">
        <v>509</v>
      </c>
      <c r="D180" s="271" t="s">
        <v>335</v>
      </c>
      <c r="E180" s="272" t="s">
        <v>2091</v>
      </c>
      <c r="F180" s="273" t="s">
        <v>2092</v>
      </c>
      <c r="G180" s="274" t="s">
        <v>416</v>
      </c>
      <c r="H180" s="275">
        <v>44</v>
      </c>
      <c r="I180" s="276"/>
      <c r="J180" s="277">
        <f>ROUND(I180*H180,2)</f>
        <v>0</v>
      </c>
      <c r="K180" s="273" t="s">
        <v>1</v>
      </c>
      <c r="L180" s="278"/>
      <c r="M180" s="279" t="s">
        <v>1</v>
      </c>
      <c r="N180" s="280" t="s">
        <v>41</v>
      </c>
      <c r="O180" s="92"/>
      <c r="P180" s="228">
        <f>O180*H180</f>
        <v>0</v>
      </c>
      <c r="Q180" s="228">
        <v>0.00011</v>
      </c>
      <c r="R180" s="228">
        <f>Q180*H180</f>
        <v>0.0048400000000000006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489</v>
      </c>
      <c r="AT180" s="230" t="s">
        <v>335</v>
      </c>
      <c r="AU180" s="230" t="s">
        <v>86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346</v>
      </c>
      <c r="BM180" s="230" t="s">
        <v>2093</v>
      </c>
    </row>
    <row r="181" s="2" customFormat="1" ht="16.5" customHeight="1">
      <c r="A181" s="39"/>
      <c r="B181" s="40"/>
      <c r="C181" s="271" t="s">
        <v>514</v>
      </c>
      <c r="D181" s="271" t="s">
        <v>335</v>
      </c>
      <c r="E181" s="272" t="s">
        <v>2094</v>
      </c>
      <c r="F181" s="273" t="s">
        <v>2095</v>
      </c>
      <c r="G181" s="274" t="s">
        <v>416</v>
      </c>
      <c r="H181" s="275">
        <v>44</v>
      </c>
      <c r="I181" s="276"/>
      <c r="J181" s="277">
        <f>ROUND(I181*H181,2)</f>
        <v>0</v>
      </c>
      <c r="K181" s="273" t="s">
        <v>1</v>
      </c>
      <c r="L181" s="278"/>
      <c r="M181" s="279" t="s">
        <v>1</v>
      </c>
      <c r="N181" s="280" t="s">
        <v>41</v>
      </c>
      <c r="O181" s="92"/>
      <c r="P181" s="228">
        <f>O181*H181</f>
        <v>0</v>
      </c>
      <c r="Q181" s="228">
        <v>3.0000000000000001E-05</v>
      </c>
      <c r="R181" s="228">
        <f>Q181*H181</f>
        <v>0.00132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489</v>
      </c>
      <c r="AT181" s="230" t="s">
        <v>335</v>
      </c>
      <c r="AU181" s="230" t="s">
        <v>86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346</v>
      </c>
      <c r="BM181" s="230" t="s">
        <v>2096</v>
      </c>
    </row>
    <row r="182" s="2" customFormat="1" ht="33" customHeight="1">
      <c r="A182" s="39"/>
      <c r="B182" s="40"/>
      <c r="C182" s="219" t="s">
        <v>519</v>
      </c>
      <c r="D182" s="219" t="s">
        <v>153</v>
      </c>
      <c r="E182" s="220" t="s">
        <v>2097</v>
      </c>
      <c r="F182" s="221" t="s">
        <v>2098</v>
      </c>
      <c r="G182" s="222" t="s">
        <v>416</v>
      </c>
      <c r="H182" s="223">
        <v>4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346</v>
      </c>
      <c r="AT182" s="230" t="s">
        <v>153</v>
      </c>
      <c r="AU182" s="230" t="s">
        <v>86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346</v>
      </c>
      <c r="BM182" s="230" t="s">
        <v>2099</v>
      </c>
    </row>
    <row r="183" s="2" customFormat="1" ht="24.15" customHeight="1">
      <c r="A183" s="39"/>
      <c r="B183" s="40"/>
      <c r="C183" s="271" t="s">
        <v>523</v>
      </c>
      <c r="D183" s="271" t="s">
        <v>335</v>
      </c>
      <c r="E183" s="272" t="s">
        <v>2100</v>
      </c>
      <c r="F183" s="273" t="s">
        <v>2101</v>
      </c>
      <c r="G183" s="274" t="s">
        <v>416</v>
      </c>
      <c r="H183" s="275">
        <v>4</v>
      </c>
      <c r="I183" s="276"/>
      <c r="J183" s="277">
        <f>ROUND(I183*H183,2)</f>
        <v>0</v>
      </c>
      <c r="K183" s="273" t="s">
        <v>1</v>
      </c>
      <c r="L183" s="278"/>
      <c r="M183" s="279" t="s">
        <v>1</v>
      </c>
      <c r="N183" s="280" t="s">
        <v>41</v>
      </c>
      <c r="O183" s="92"/>
      <c r="P183" s="228">
        <f>O183*H183</f>
        <v>0</v>
      </c>
      <c r="Q183" s="228">
        <v>0.00032000000000000003</v>
      </c>
      <c r="R183" s="228">
        <f>Q183*H183</f>
        <v>0.0012800000000000001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489</v>
      </c>
      <c r="AT183" s="230" t="s">
        <v>335</v>
      </c>
      <c r="AU183" s="230" t="s">
        <v>86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346</v>
      </c>
      <c r="BM183" s="230" t="s">
        <v>2102</v>
      </c>
    </row>
    <row r="184" s="2" customFormat="1" ht="24.15" customHeight="1">
      <c r="A184" s="39"/>
      <c r="B184" s="40"/>
      <c r="C184" s="271" t="s">
        <v>527</v>
      </c>
      <c r="D184" s="271" t="s">
        <v>335</v>
      </c>
      <c r="E184" s="272" t="s">
        <v>2103</v>
      </c>
      <c r="F184" s="273" t="s">
        <v>2104</v>
      </c>
      <c r="G184" s="274" t="s">
        <v>416</v>
      </c>
      <c r="H184" s="275">
        <v>24</v>
      </c>
      <c r="I184" s="276"/>
      <c r="J184" s="277">
        <f>ROUND(I184*H184,2)</f>
        <v>0</v>
      </c>
      <c r="K184" s="273" t="s">
        <v>1</v>
      </c>
      <c r="L184" s="278"/>
      <c r="M184" s="279" t="s">
        <v>1</v>
      </c>
      <c r="N184" s="280" t="s">
        <v>41</v>
      </c>
      <c r="O184" s="92"/>
      <c r="P184" s="228">
        <f>O184*H184</f>
        <v>0</v>
      </c>
      <c r="Q184" s="228">
        <v>6.9999999999999994E-05</v>
      </c>
      <c r="R184" s="228">
        <f>Q184*H184</f>
        <v>0.0016799999999999999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489</v>
      </c>
      <c r="AT184" s="230" t="s">
        <v>335</v>
      </c>
      <c r="AU184" s="230" t="s">
        <v>86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346</v>
      </c>
      <c r="BM184" s="230" t="s">
        <v>2105</v>
      </c>
    </row>
    <row r="185" s="13" customFormat="1">
      <c r="A185" s="13"/>
      <c r="B185" s="232"/>
      <c r="C185" s="233"/>
      <c r="D185" s="234" t="s">
        <v>159</v>
      </c>
      <c r="E185" s="235" t="s">
        <v>1</v>
      </c>
      <c r="F185" s="236" t="s">
        <v>409</v>
      </c>
      <c r="G185" s="233"/>
      <c r="H185" s="237">
        <v>24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159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150</v>
      </c>
    </row>
    <row r="186" s="2" customFormat="1" ht="16.5" customHeight="1">
      <c r="A186" s="39"/>
      <c r="B186" s="40"/>
      <c r="C186" s="271" t="s">
        <v>531</v>
      </c>
      <c r="D186" s="271" t="s">
        <v>335</v>
      </c>
      <c r="E186" s="272" t="s">
        <v>2106</v>
      </c>
      <c r="F186" s="273" t="s">
        <v>2107</v>
      </c>
      <c r="G186" s="274" t="s">
        <v>416</v>
      </c>
      <c r="H186" s="275">
        <v>22</v>
      </c>
      <c r="I186" s="276"/>
      <c r="J186" s="277">
        <f>ROUND(I186*H186,2)</f>
        <v>0</v>
      </c>
      <c r="K186" s="273" t="s">
        <v>1</v>
      </c>
      <c r="L186" s="278"/>
      <c r="M186" s="279" t="s">
        <v>1</v>
      </c>
      <c r="N186" s="280" t="s">
        <v>41</v>
      </c>
      <c r="O186" s="92"/>
      <c r="P186" s="228">
        <f>O186*H186</f>
        <v>0</v>
      </c>
      <c r="Q186" s="228">
        <v>1.0000000000000001E-05</v>
      </c>
      <c r="R186" s="228">
        <f>Q186*H186</f>
        <v>0.00022000000000000001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489</v>
      </c>
      <c r="AT186" s="230" t="s">
        <v>335</v>
      </c>
      <c r="AU186" s="230" t="s">
        <v>86</v>
      </c>
      <c r="AY186" s="18" t="s">
        <v>150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346</v>
      </c>
      <c r="BM186" s="230" t="s">
        <v>2108</v>
      </c>
    </row>
    <row r="187" s="2" customFormat="1" ht="16.5" customHeight="1">
      <c r="A187" s="39"/>
      <c r="B187" s="40"/>
      <c r="C187" s="271" t="s">
        <v>536</v>
      </c>
      <c r="D187" s="271" t="s">
        <v>335</v>
      </c>
      <c r="E187" s="272" t="s">
        <v>2109</v>
      </c>
      <c r="F187" s="273" t="s">
        <v>2110</v>
      </c>
      <c r="G187" s="274" t="s">
        <v>416</v>
      </c>
      <c r="H187" s="275">
        <v>33</v>
      </c>
      <c r="I187" s="276"/>
      <c r="J187" s="277">
        <f>ROUND(I187*H187,2)</f>
        <v>0</v>
      </c>
      <c r="K187" s="273" t="s">
        <v>1</v>
      </c>
      <c r="L187" s="278"/>
      <c r="M187" s="279" t="s">
        <v>1</v>
      </c>
      <c r="N187" s="280" t="s">
        <v>41</v>
      </c>
      <c r="O187" s="92"/>
      <c r="P187" s="228">
        <f>O187*H187</f>
        <v>0</v>
      </c>
      <c r="Q187" s="228">
        <v>2.0000000000000002E-05</v>
      </c>
      <c r="R187" s="228">
        <f>Q187*H187</f>
        <v>0.0006600000000000001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489</v>
      </c>
      <c r="AT187" s="230" t="s">
        <v>335</v>
      </c>
      <c r="AU187" s="230" t="s">
        <v>86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346</v>
      </c>
      <c r="BM187" s="230" t="s">
        <v>2111</v>
      </c>
    </row>
    <row r="188" s="2" customFormat="1" ht="24.15" customHeight="1">
      <c r="A188" s="39"/>
      <c r="B188" s="40"/>
      <c r="C188" s="271" t="s">
        <v>546</v>
      </c>
      <c r="D188" s="271" t="s">
        <v>335</v>
      </c>
      <c r="E188" s="272" t="s">
        <v>2112</v>
      </c>
      <c r="F188" s="273" t="s">
        <v>2113</v>
      </c>
      <c r="G188" s="274" t="s">
        <v>416</v>
      </c>
      <c r="H188" s="275">
        <v>5</v>
      </c>
      <c r="I188" s="276"/>
      <c r="J188" s="277">
        <f>ROUND(I188*H188,2)</f>
        <v>0</v>
      </c>
      <c r="K188" s="273" t="s">
        <v>1</v>
      </c>
      <c r="L188" s="278"/>
      <c r="M188" s="279" t="s">
        <v>1</v>
      </c>
      <c r="N188" s="280" t="s">
        <v>41</v>
      </c>
      <c r="O188" s="92"/>
      <c r="P188" s="228">
        <f>O188*H188</f>
        <v>0</v>
      </c>
      <c r="Q188" s="228">
        <v>0.00020000000000000001</v>
      </c>
      <c r="R188" s="228">
        <f>Q188*H188</f>
        <v>0.001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489</v>
      </c>
      <c r="AT188" s="230" t="s">
        <v>335</v>
      </c>
      <c r="AU188" s="230" t="s">
        <v>86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346</v>
      </c>
      <c r="BM188" s="230" t="s">
        <v>2114</v>
      </c>
    </row>
    <row r="189" s="2" customFormat="1" ht="21.75" customHeight="1">
      <c r="A189" s="39"/>
      <c r="B189" s="40"/>
      <c r="C189" s="271" t="s">
        <v>553</v>
      </c>
      <c r="D189" s="271" t="s">
        <v>335</v>
      </c>
      <c r="E189" s="272" t="s">
        <v>2115</v>
      </c>
      <c r="F189" s="273" t="s">
        <v>2116</v>
      </c>
      <c r="G189" s="274" t="s">
        <v>416</v>
      </c>
      <c r="H189" s="275">
        <v>25</v>
      </c>
      <c r="I189" s="276"/>
      <c r="J189" s="277">
        <f>ROUND(I189*H189,2)</f>
        <v>0</v>
      </c>
      <c r="K189" s="273" t="s">
        <v>1</v>
      </c>
      <c r="L189" s="278"/>
      <c r="M189" s="279" t="s">
        <v>1</v>
      </c>
      <c r="N189" s="280" t="s">
        <v>41</v>
      </c>
      <c r="O189" s="92"/>
      <c r="P189" s="228">
        <f>O189*H189</f>
        <v>0</v>
      </c>
      <c r="Q189" s="228">
        <v>1.0000000000000001E-05</v>
      </c>
      <c r="R189" s="228">
        <f>Q189*H189</f>
        <v>0.00025000000000000001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489</v>
      </c>
      <c r="AT189" s="230" t="s">
        <v>335</v>
      </c>
      <c r="AU189" s="230" t="s">
        <v>86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346</v>
      </c>
      <c r="BM189" s="230" t="s">
        <v>2117</v>
      </c>
    </row>
    <row r="190" s="2" customFormat="1" ht="16.5" customHeight="1">
      <c r="A190" s="39"/>
      <c r="B190" s="40"/>
      <c r="C190" s="271" t="s">
        <v>558</v>
      </c>
      <c r="D190" s="271" t="s">
        <v>335</v>
      </c>
      <c r="E190" s="272" t="s">
        <v>2118</v>
      </c>
      <c r="F190" s="273" t="s">
        <v>2119</v>
      </c>
      <c r="G190" s="274" t="s">
        <v>416</v>
      </c>
      <c r="H190" s="275">
        <v>1</v>
      </c>
      <c r="I190" s="276"/>
      <c r="J190" s="277">
        <f>ROUND(I190*H190,2)</f>
        <v>0</v>
      </c>
      <c r="K190" s="273" t="s">
        <v>1</v>
      </c>
      <c r="L190" s="278"/>
      <c r="M190" s="279" t="s">
        <v>1</v>
      </c>
      <c r="N190" s="280" t="s">
        <v>41</v>
      </c>
      <c r="O190" s="92"/>
      <c r="P190" s="228">
        <f>O190*H190</f>
        <v>0</v>
      </c>
      <c r="Q190" s="228">
        <v>0.00108</v>
      </c>
      <c r="R190" s="228">
        <f>Q190*H190</f>
        <v>0.00108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489</v>
      </c>
      <c r="AT190" s="230" t="s">
        <v>335</v>
      </c>
      <c r="AU190" s="230" t="s">
        <v>86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346</v>
      </c>
      <c r="BM190" s="230" t="s">
        <v>2120</v>
      </c>
    </row>
    <row r="191" s="2" customFormat="1" ht="16.5" customHeight="1">
      <c r="A191" s="39"/>
      <c r="B191" s="40"/>
      <c r="C191" s="271" t="s">
        <v>563</v>
      </c>
      <c r="D191" s="271" t="s">
        <v>335</v>
      </c>
      <c r="E191" s="272" t="s">
        <v>2121</v>
      </c>
      <c r="F191" s="273" t="s">
        <v>2122</v>
      </c>
      <c r="G191" s="274" t="s">
        <v>416</v>
      </c>
      <c r="H191" s="275">
        <v>1</v>
      </c>
      <c r="I191" s="276"/>
      <c r="J191" s="277">
        <f>ROUND(I191*H191,2)</f>
        <v>0</v>
      </c>
      <c r="K191" s="273" t="s">
        <v>1</v>
      </c>
      <c r="L191" s="278"/>
      <c r="M191" s="279" t="s">
        <v>1</v>
      </c>
      <c r="N191" s="280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489</v>
      </c>
      <c r="AT191" s="230" t="s">
        <v>335</v>
      </c>
      <c r="AU191" s="230" t="s">
        <v>86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346</v>
      </c>
      <c r="BM191" s="230" t="s">
        <v>2123</v>
      </c>
    </row>
    <row r="192" s="2" customFormat="1" ht="16.5" customHeight="1">
      <c r="A192" s="39"/>
      <c r="B192" s="40"/>
      <c r="C192" s="271" t="s">
        <v>570</v>
      </c>
      <c r="D192" s="271" t="s">
        <v>335</v>
      </c>
      <c r="E192" s="272" t="s">
        <v>2124</v>
      </c>
      <c r="F192" s="273" t="s">
        <v>2125</v>
      </c>
      <c r="G192" s="274" t="s">
        <v>416</v>
      </c>
      <c r="H192" s="275">
        <v>33</v>
      </c>
      <c r="I192" s="276"/>
      <c r="J192" s="277">
        <f>ROUND(I192*H192,2)</f>
        <v>0</v>
      </c>
      <c r="K192" s="273" t="s">
        <v>1</v>
      </c>
      <c r="L192" s="278"/>
      <c r="M192" s="279" t="s">
        <v>1</v>
      </c>
      <c r="N192" s="280" t="s">
        <v>41</v>
      </c>
      <c r="O192" s="92"/>
      <c r="P192" s="228">
        <f>O192*H192</f>
        <v>0</v>
      </c>
      <c r="Q192" s="228">
        <v>0.00010000000000000001</v>
      </c>
      <c r="R192" s="228">
        <f>Q192*H192</f>
        <v>0.0033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489</v>
      </c>
      <c r="AT192" s="230" t="s">
        <v>335</v>
      </c>
      <c r="AU192" s="230" t="s">
        <v>86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346</v>
      </c>
      <c r="BM192" s="230" t="s">
        <v>2126</v>
      </c>
    </row>
    <row r="193" s="2" customFormat="1" ht="24.15" customHeight="1">
      <c r="A193" s="39"/>
      <c r="B193" s="40"/>
      <c r="C193" s="219" t="s">
        <v>575</v>
      </c>
      <c r="D193" s="219" t="s">
        <v>153</v>
      </c>
      <c r="E193" s="220" t="s">
        <v>2127</v>
      </c>
      <c r="F193" s="221" t="s">
        <v>2128</v>
      </c>
      <c r="G193" s="222" t="s">
        <v>416</v>
      </c>
      <c r="H193" s="223">
        <v>3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346</v>
      </c>
      <c r="AT193" s="230" t="s">
        <v>153</v>
      </c>
      <c r="AU193" s="230" t="s">
        <v>86</v>
      </c>
      <c r="AY193" s="18" t="s">
        <v>150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346</v>
      </c>
      <c r="BM193" s="230" t="s">
        <v>2129</v>
      </c>
    </row>
    <row r="194" s="2" customFormat="1" ht="24.15" customHeight="1">
      <c r="A194" s="39"/>
      <c r="B194" s="40"/>
      <c r="C194" s="219" t="s">
        <v>581</v>
      </c>
      <c r="D194" s="219" t="s">
        <v>153</v>
      </c>
      <c r="E194" s="220" t="s">
        <v>2130</v>
      </c>
      <c r="F194" s="221" t="s">
        <v>2131</v>
      </c>
      <c r="G194" s="222" t="s">
        <v>416</v>
      </c>
      <c r="H194" s="223">
        <v>46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346</v>
      </c>
      <c r="AT194" s="230" t="s">
        <v>153</v>
      </c>
      <c r="AU194" s="230" t="s">
        <v>86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346</v>
      </c>
      <c r="BM194" s="230" t="s">
        <v>2132</v>
      </c>
    </row>
    <row r="195" s="13" customFormat="1">
      <c r="A195" s="13"/>
      <c r="B195" s="232"/>
      <c r="C195" s="233"/>
      <c r="D195" s="234" t="s">
        <v>159</v>
      </c>
      <c r="E195" s="235" t="s">
        <v>1</v>
      </c>
      <c r="F195" s="236" t="s">
        <v>2133</v>
      </c>
      <c r="G195" s="233"/>
      <c r="H195" s="237">
        <v>46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159</v>
      </c>
      <c r="AU195" s="243" t="s">
        <v>86</v>
      </c>
      <c r="AV195" s="13" t="s">
        <v>86</v>
      </c>
      <c r="AW195" s="13" t="s">
        <v>32</v>
      </c>
      <c r="AX195" s="13" t="s">
        <v>84</v>
      </c>
      <c r="AY195" s="243" t="s">
        <v>150</v>
      </c>
    </row>
    <row r="196" s="2" customFormat="1" ht="24.15" customHeight="1">
      <c r="A196" s="39"/>
      <c r="B196" s="40"/>
      <c r="C196" s="271" t="s">
        <v>586</v>
      </c>
      <c r="D196" s="271" t="s">
        <v>335</v>
      </c>
      <c r="E196" s="272" t="s">
        <v>2134</v>
      </c>
      <c r="F196" s="273" t="s">
        <v>2135</v>
      </c>
      <c r="G196" s="274" t="s">
        <v>416</v>
      </c>
      <c r="H196" s="275">
        <v>19</v>
      </c>
      <c r="I196" s="276"/>
      <c r="J196" s="277">
        <f>ROUND(I196*H196,2)</f>
        <v>0</v>
      </c>
      <c r="K196" s="273" t="s">
        <v>1</v>
      </c>
      <c r="L196" s="278"/>
      <c r="M196" s="279" t="s">
        <v>1</v>
      </c>
      <c r="N196" s="280" t="s">
        <v>41</v>
      </c>
      <c r="O196" s="92"/>
      <c r="P196" s="228">
        <f>O196*H196</f>
        <v>0</v>
      </c>
      <c r="Q196" s="228">
        <v>0.0019</v>
      </c>
      <c r="R196" s="228">
        <f>Q196*H196</f>
        <v>0.0361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489</v>
      </c>
      <c r="AT196" s="230" t="s">
        <v>335</v>
      </c>
      <c r="AU196" s="230" t="s">
        <v>86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346</v>
      </c>
      <c r="BM196" s="230" t="s">
        <v>2136</v>
      </c>
    </row>
    <row r="197" s="2" customFormat="1" ht="24.15" customHeight="1">
      <c r="A197" s="39"/>
      <c r="B197" s="40"/>
      <c r="C197" s="271" t="s">
        <v>591</v>
      </c>
      <c r="D197" s="271" t="s">
        <v>335</v>
      </c>
      <c r="E197" s="272" t="s">
        <v>2137</v>
      </c>
      <c r="F197" s="273" t="s">
        <v>2138</v>
      </c>
      <c r="G197" s="274" t="s">
        <v>416</v>
      </c>
      <c r="H197" s="275">
        <v>19</v>
      </c>
      <c r="I197" s="276"/>
      <c r="J197" s="277">
        <f>ROUND(I197*H197,2)</f>
        <v>0</v>
      </c>
      <c r="K197" s="273" t="s">
        <v>1</v>
      </c>
      <c r="L197" s="278"/>
      <c r="M197" s="279" t="s">
        <v>1</v>
      </c>
      <c r="N197" s="280" t="s">
        <v>41</v>
      </c>
      <c r="O197" s="92"/>
      <c r="P197" s="228">
        <f>O197*H197</f>
        <v>0</v>
      </c>
      <c r="Q197" s="228">
        <v>0.0025500000000000002</v>
      </c>
      <c r="R197" s="228">
        <f>Q197*H197</f>
        <v>0.048450000000000007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489</v>
      </c>
      <c r="AT197" s="230" t="s">
        <v>335</v>
      </c>
      <c r="AU197" s="230" t="s">
        <v>86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346</v>
      </c>
      <c r="BM197" s="230" t="s">
        <v>2139</v>
      </c>
    </row>
    <row r="198" s="2" customFormat="1" ht="24.15" customHeight="1">
      <c r="A198" s="39"/>
      <c r="B198" s="40"/>
      <c r="C198" s="271" t="s">
        <v>595</v>
      </c>
      <c r="D198" s="271" t="s">
        <v>335</v>
      </c>
      <c r="E198" s="272" t="s">
        <v>2140</v>
      </c>
      <c r="F198" s="273" t="s">
        <v>2141</v>
      </c>
      <c r="G198" s="274" t="s">
        <v>416</v>
      </c>
      <c r="H198" s="275">
        <v>4</v>
      </c>
      <c r="I198" s="276"/>
      <c r="J198" s="277">
        <f>ROUND(I198*H198,2)</f>
        <v>0</v>
      </c>
      <c r="K198" s="273" t="s">
        <v>1</v>
      </c>
      <c r="L198" s="278"/>
      <c r="M198" s="279" t="s">
        <v>1</v>
      </c>
      <c r="N198" s="280" t="s">
        <v>41</v>
      </c>
      <c r="O198" s="92"/>
      <c r="P198" s="228">
        <f>O198*H198</f>
        <v>0</v>
      </c>
      <c r="Q198" s="228">
        <v>0.0025500000000000002</v>
      </c>
      <c r="R198" s="228">
        <f>Q198*H198</f>
        <v>0.010200000000000001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489</v>
      </c>
      <c r="AT198" s="230" t="s">
        <v>335</v>
      </c>
      <c r="AU198" s="230" t="s">
        <v>86</v>
      </c>
      <c r="AY198" s="18" t="s">
        <v>150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346</v>
      </c>
      <c r="BM198" s="230" t="s">
        <v>2142</v>
      </c>
    </row>
    <row r="199" s="2" customFormat="1" ht="16.5" customHeight="1">
      <c r="A199" s="39"/>
      <c r="B199" s="40"/>
      <c r="C199" s="271" t="s">
        <v>607</v>
      </c>
      <c r="D199" s="271" t="s">
        <v>335</v>
      </c>
      <c r="E199" s="272" t="s">
        <v>2143</v>
      </c>
      <c r="F199" s="273" t="s">
        <v>2144</v>
      </c>
      <c r="G199" s="274" t="s">
        <v>349</v>
      </c>
      <c r="H199" s="275">
        <v>3</v>
      </c>
      <c r="I199" s="276"/>
      <c r="J199" s="277">
        <f>ROUND(I199*H199,2)</f>
        <v>0</v>
      </c>
      <c r="K199" s="273" t="s">
        <v>1</v>
      </c>
      <c r="L199" s="278"/>
      <c r="M199" s="279" t="s">
        <v>1</v>
      </c>
      <c r="N199" s="280" t="s">
        <v>41</v>
      </c>
      <c r="O199" s="92"/>
      <c r="P199" s="228">
        <f>O199*H199</f>
        <v>0</v>
      </c>
      <c r="Q199" s="228">
        <v>0.00014999999999999999</v>
      </c>
      <c r="R199" s="228">
        <f>Q199*H199</f>
        <v>0.00044999999999999999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489</v>
      </c>
      <c r="AT199" s="230" t="s">
        <v>335</v>
      </c>
      <c r="AU199" s="230" t="s">
        <v>86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346</v>
      </c>
      <c r="BM199" s="230" t="s">
        <v>2145</v>
      </c>
    </row>
    <row r="200" s="13" customFormat="1">
      <c r="A200" s="13"/>
      <c r="B200" s="232"/>
      <c r="C200" s="233"/>
      <c r="D200" s="234" t="s">
        <v>159</v>
      </c>
      <c r="E200" s="235" t="s">
        <v>1</v>
      </c>
      <c r="F200" s="236" t="s">
        <v>2146</v>
      </c>
      <c r="G200" s="233"/>
      <c r="H200" s="237">
        <v>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159</v>
      </c>
      <c r="AU200" s="243" t="s">
        <v>86</v>
      </c>
      <c r="AV200" s="13" t="s">
        <v>86</v>
      </c>
      <c r="AW200" s="13" t="s">
        <v>32</v>
      </c>
      <c r="AX200" s="13" t="s">
        <v>84</v>
      </c>
      <c r="AY200" s="243" t="s">
        <v>150</v>
      </c>
    </row>
    <row r="201" s="2" customFormat="1" ht="24.15" customHeight="1">
      <c r="A201" s="39"/>
      <c r="B201" s="40"/>
      <c r="C201" s="271" t="s">
        <v>612</v>
      </c>
      <c r="D201" s="271" t="s">
        <v>335</v>
      </c>
      <c r="E201" s="272" t="s">
        <v>2147</v>
      </c>
      <c r="F201" s="273" t="s">
        <v>2148</v>
      </c>
      <c r="G201" s="274" t="s">
        <v>416</v>
      </c>
      <c r="H201" s="275">
        <v>3</v>
      </c>
      <c r="I201" s="276"/>
      <c r="J201" s="277">
        <f>ROUND(I201*H201,2)</f>
        <v>0</v>
      </c>
      <c r="K201" s="273" t="s">
        <v>1</v>
      </c>
      <c r="L201" s="278"/>
      <c r="M201" s="279" t="s">
        <v>1</v>
      </c>
      <c r="N201" s="280" t="s">
        <v>41</v>
      </c>
      <c r="O201" s="92"/>
      <c r="P201" s="228">
        <f>O201*H201</f>
        <v>0</v>
      </c>
      <c r="Q201" s="228">
        <v>0.00040000000000000002</v>
      </c>
      <c r="R201" s="228">
        <f>Q201*H201</f>
        <v>0.0012000000000000001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489</v>
      </c>
      <c r="AT201" s="230" t="s">
        <v>335</v>
      </c>
      <c r="AU201" s="230" t="s">
        <v>86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346</v>
      </c>
      <c r="BM201" s="230" t="s">
        <v>2149</v>
      </c>
    </row>
    <row r="202" s="2" customFormat="1" ht="24.15" customHeight="1">
      <c r="A202" s="39"/>
      <c r="B202" s="40"/>
      <c r="C202" s="219" t="s">
        <v>616</v>
      </c>
      <c r="D202" s="219" t="s">
        <v>153</v>
      </c>
      <c r="E202" s="220" t="s">
        <v>2150</v>
      </c>
      <c r="F202" s="221" t="s">
        <v>2151</v>
      </c>
      <c r="G202" s="222" t="s">
        <v>349</v>
      </c>
      <c r="H202" s="223">
        <v>175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346</v>
      </c>
      <c r="AT202" s="230" t="s">
        <v>153</v>
      </c>
      <c r="AU202" s="230" t="s">
        <v>86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346</v>
      </c>
      <c r="BM202" s="230" t="s">
        <v>2152</v>
      </c>
    </row>
    <row r="203" s="2" customFormat="1" ht="16.5" customHeight="1">
      <c r="A203" s="39"/>
      <c r="B203" s="40"/>
      <c r="C203" s="271" t="s">
        <v>623</v>
      </c>
      <c r="D203" s="271" t="s">
        <v>335</v>
      </c>
      <c r="E203" s="272" t="s">
        <v>2153</v>
      </c>
      <c r="F203" s="273" t="s">
        <v>2154</v>
      </c>
      <c r="G203" s="274" t="s">
        <v>338</v>
      </c>
      <c r="H203" s="275">
        <v>183.75</v>
      </c>
      <c r="I203" s="276"/>
      <c r="J203" s="277">
        <f>ROUND(I203*H203,2)</f>
        <v>0</v>
      </c>
      <c r="K203" s="273" t="s">
        <v>1</v>
      </c>
      <c r="L203" s="278"/>
      <c r="M203" s="279" t="s">
        <v>1</v>
      </c>
      <c r="N203" s="280" t="s">
        <v>41</v>
      </c>
      <c r="O203" s="92"/>
      <c r="P203" s="228">
        <f>O203*H203</f>
        <v>0</v>
      </c>
      <c r="Q203" s="228">
        <v>0.001</v>
      </c>
      <c r="R203" s="228">
        <f>Q203*H203</f>
        <v>0.18375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489</v>
      </c>
      <c r="AT203" s="230" t="s">
        <v>335</v>
      </c>
      <c r="AU203" s="230" t="s">
        <v>86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346</v>
      </c>
      <c r="BM203" s="230" t="s">
        <v>2155</v>
      </c>
    </row>
    <row r="204" s="13" customFormat="1">
      <c r="A204" s="13"/>
      <c r="B204" s="232"/>
      <c r="C204" s="233"/>
      <c r="D204" s="234" t="s">
        <v>159</v>
      </c>
      <c r="E204" s="235" t="s">
        <v>1</v>
      </c>
      <c r="F204" s="236" t="s">
        <v>2156</v>
      </c>
      <c r="G204" s="233"/>
      <c r="H204" s="237">
        <v>183.75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159</v>
      </c>
      <c r="AU204" s="243" t="s">
        <v>86</v>
      </c>
      <c r="AV204" s="13" t="s">
        <v>86</v>
      </c>
      <c r="AW204" s="13" t="s">
        <v>32</v>
      </c>
      <c r="AX204" s="13" t="s">
        <v>84</v>
      </c>
      <c r="AY204" s="243" t="s">
        <v>150</v>
      </c>
    </row>
    <row r="205" s="2" customFormat="1" ht="24.15" customHeight="1">
      <c r="A205" s="39"/>
      <c r="B205" s="40"/>
      <c r="C205" s="219" t="s">
        <v>629</v>
      </c>
      <c r="D205" s="219" t="s">
        <v>153</v>
      </c>
      <c r="E205" s="220" t="s">
        <v>2150</v>
      </c>
      <c r="F205" s="221" t="s">
        <v>2151</v>
      </c>
      <c r="G205" s="222" t="s">
        <v>349</v>
      </c>
      <c r="H205" s="223">
        <v>46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346</v>
      </c>
      <c r="AT205" s="230" t="s">
        <v>153</v>
      </c>
      <c r="AU205" s="230" t="s">
        <v>86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346</v>
      </c>
      <c r="BM205" s="230" t="s">
        <v>2157</v>
      </c>
    </row>
    <row r="206" s="2" customFormat="1" ht="16.5" customHeight="1">
      <c r="A206" s="39"/>
      <c r="B206" s="40"/>
      <c r="C206" s="271" t="s">
        <v>633</v>
      </c>
      <c r="D206" s="271" t="s">
        <v>335</v>
      </c>
      <c r="E206" s="272" t="s">
        <v>2153</v>
      </c>
      <c r="F206" s="273" t="s">
        <v>2154</v>
      </c>
      <c r="G206" s="274" t="s">
        <v>338</v>
      </c>
      <c r="H206" s="275">
        <v>48.299999999999997</v>
      </c>
      <c r="I206" s="276"/>
      <c r="J206" s="277">
        <f>ROUND(I206*H206,2)</f>
        <v>0</v>
      </c>
      <c r="K206" s="273" t="s">
        <v>1</v>
      </c>
      <c r="L206" s="278"/>
      <c r="M206" s="279" t="s">
        <v>1</v>
      </c>
      <c r="N206" s="280" t="s">
        <v>41</v>
      </c>
      <c r="O206" s="92"/>
      <c r="P206" s="228">
        <f>O206*H206</f>
        <v>0</v>
      </c>
      <c r="Q206" s="228">
        <v>0.001</v>
      </c>
      <c r="R206" s="228">
        <f>Q206*H206</f>
        <v>0.048299999999999996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489</v>
      </c>
      <c r="AT206" s="230" t="s">
        <v>335</v>
      </c>
      <c r="AU206" s="230" t="s">
        <v>86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346</v>
      </c>
      <c r="BM206" s="230" t="s">
        <v>2158</v>
      </c>
    </row>
    <row r="207" s="13" customFormat="1">
      <c r="A207" s="13"/>
      <c r="B207" s="232"/>
      <c r="C207" s="233"/>
      <c r="D207" s="234" t="s">
        <v>159</v>
      </c>
      <c r="E207" s="235" t="s">
        <v>1</v>
      </c>
      <c r="F207" s="236" t="s">
        <v>2159</v>
      </c>
      <c r="G207" s="233"/>
      <c r="H207" s="237">
        <v>48.299999999999997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159</v>
      </c>
      <c r="AU207" s="243" t="s">
        <v>86</v>
      </c>
      <c r="AV207" s="13" t="s">
        <v>86</v>
      </c>
      <c r="AW207" s="13" t="s">
        <v>32</v>
      </c>
      <c r="AX207" s="13" t="s">
        <v>84</v>
      </c>
      <c r="AY207" s="243" t="s">
        <v>150</v>
      </c>
    </row>
    <row r="208" s="2" customFormat="1" ht="24.15" customHeight="1">
      <c r="A208" s="39"/>
      <c r="B208" s="40"/>
      <c r="C208" s="219" t="s">
        <v>638</v>
      </c>
      <c r="D208" s="219" t="s">
        <v>153</v>
      </c>
      <c r="E208" s="220" t="s">
        <v>2160</v>
      </c>
      <c r="F208" s="221" t="s">
        <v>2161</v>
      </c>
      <c r="G208" s="222" t="s">
        <v>349</v>
      </c>
      <c r="H208" s="223">
        <v>98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346</v>
      </c>
      <c r="AT208" s="230" t="s">
        <v>153</v>
      </c>
      <c r="AU208" s="230" t="s">
        <v>86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346</v>
      </c>
      <c r="BM208" s="230" t="s">
        <v>2162</v>
      </c>
    </row>
    <row r="209" s="2" customFormat="1" ht="16.5" customHeight="1">
      <c r="A209" s="39"/>
      <c r="B209" s="40"/>
      <c r="C209" s="271" t="s">
        <v>642</v>
      </c>
      <c r="D209" s="271" t="s">
        <v>335</v>
      </c>
      <c r="E209" s="272" t="s">
        <v>2163</v>
      </c>
      <c r="F209" s="273" t="s">
        <v>2164</v>
      </c>
      <c r="G209" s="274" t="s">
        <v>338</v>
      </c>
      <c r="H209" s="275">
        <v>102.90000000000001</v>
      </c>
      <c r="I209" s="276"/>
      <c r="J209" s="277">
        <f>ROUND(I209*H209,2)</f>
        <v>0</v>
      </c>
      <c r="K209" s="273" t="s">
        <v>1</v>
      </c>
      <c r="L209" s="278"/>
      <c r="M209" s="279" t="s">
        <v>1</v>
      </c>
      <c r="N209" s="280" t="s">
        <v>41</v>
      </c>
      <c r="O209" s="92"/>
      <c r="P209" s="228">
        <f>O209*H209</f>
        <v>0</v>
      </c>
      <c r="Q209" s="228">
        <v>0.001</v>
      </c>
      <c r="R209" s="228">
        <f>Q209*H209</f>
        <v>0.10290000000000001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489</v>
      </c>
      <c r="AT209" s="230" t="s">
        <v>335</v>
      </c>
      <c r="AU209" s="230" t="s">
        <v>86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346</v>
      </c>
      <c r="BM209" s="230" t="s">
        <v>2165</v>
      </c>
    </row>
    <row r="210" s="13" customFormat="1">
      <c r="A210" s="13"/>
      <c r="B210" s="232"/>
      <c r="C210" s="233"/>
      <c r="D210" s="234" t="s">
        <v>159</v>
      </c>
      <c r="E210" s="235" t="s">
        <v>1</v>
      </c>
      <c r="F210" s="236" t="s">
        <v>2166</v>
      </c>
      <c r="G210" s="233"/>
      <c r="H210" s="237">
        <v>102.90000000000001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159</v>
      </c>
      <c r="AU210" s="243" t="s">
        <v>86</v>
      </c>
      <c r="AV210" s="13" t="s">
        <v>86</v>
      </c>
      <c r="AW210" s="13" t="s">
        <v>32</v>
      </c>
      <c r="AX210" s="13" t="s">
        <v>84</v>
      </c>
      <c r="AY210" s="243" t="s">
        <v>150</v>
      </c>
    </row>
    <row r="211" s="2" customFormat="1" ht="16.5" customHeight="1">
      <c r="A211" s="39"/>
      <c r="B211" s="40"/>
      <c r="C211" s="219" t="s">
        <v>648</v>
      </c>
      <c r="D211" s="219" t="s">
        <v>153</v>
      </c>
      <c r="E211" s="220" t="s">
        <v>2167</v>
      </c>
      <c r="F211" s="221" t="s">
        <v>2168</v>
      </c>
      <c r="G211" s="222" t="s">
        <v>416</v>
      </c>
      <c r="H211" s="223">
        <v>235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346</v>
      </c>
      <c r="AT211" s="230" t="s">
        <v>153</v>
      </c>
      <c r="AU211" s="230" t="s">
        <v>86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346</v>
      </c>
      <c r="BM211" s="230" t="s">
        <v>2169</v>
      </c>
    </row>
    <row r="212" s="2" customFormat="1" ht="16.5" customHeight="1">
      <c r="A212" s="39"/>
      <c r="B212" s="40"/>
      <c r="C212" s="271" t="s">
        <v>652</v>
      </c>
      <c r="D212" s="271" t="s">
        <v>335</v>
      </c>
      <c r="E212" s="272" t="s">
        <v>2170</v>
      </c>
      <c r="F212" s="273" t="s">
        <v>2171</v>
      </c>
      <c r="G212" s="274" t="s">
        <v>416</v>
      </c>
      <c r="H212" s="275">
        <v>235</v>
      </c>
      <c r="I212" s="276"/>
      <c r="J212" s="277">
        <f>ROUND(I212*H212,2)</f>
        <v>0</v>
      </c>
      <c r="K212" s="273" t="s">
        <v>1</v>
      </c>
      <c r="L212" s="278"/>
      <c r="M212" s="279" t="s">
        <v>1</v>
      </c>
      <c r="N212" s="280" t="s">
        <v>41</v>
      </c>
      <c r="O212" s="92"/>
      <c r="P212" s="228">
        <f>O212*H212</f>
        <v>0</v>
      </c>
      <c r="Q212" s="228">
        <v>0.00023000000000000001</v>
      </c>
      <c r="R212" s="228">
        <f>Q212*H212</f>
        <v>0.054050000000000001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489</v>
      </c>
      <c r="AT212" s="230" t="s">
        <v>335</v>
      </c>
      <c r="AU212" s="230" t="s">
        <v>86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346</v>
      </c>
      <c r="BM212" s="230" t="s">
        <v>2172</v>
      </c>
    </row>
    <row r="213" s="2" customFormat="1" ht="24.15" customHeight="1">
      <c r="A213" s="39"/>
      <c r="B213" s="40"/>
      <c r="C213" s="219" t="s">
        <v>656</v>
      </c>
      <c r="D213" s="219" t="s">
        <v>153</v>
      </c>
      <c r="E213" s="220" t="s">
        <v>2173</v>
      </c>
      <c r="F213" s="221" t="s">
        <v>2174</v>
      </c>
      <c r="G213" s="222" t="s">
        <v>416</v>
      </c>
      <c r="H213" s="223">
        <v>9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346</v>
      </c>
      <c r="AT213" s="230" t="s">
        <v>153</v>
      </c>
      <c r="AU213" s="230" t="s">
        <v>86</v>
      </c>
      <c r="AY213" s="18" t="s">
        <v>150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346</v>
      </c>
      <c r="BM213" s="230" t="s">
        <v>2175</v>
      </c>
    </row>
    <row r="214" s="2" customFormat="1" ht="21.75" customHeight="1">
      <c r="A214" s="39"/>
      <c r="B214" s="40"/>
      <c r="C214" s="271" t="s">
        <v>661</v>
      </c>
      <c r="D214" s="271" t="s">
        <v>335</v>
      </c>
      <c r="E214" s="272" t="s">
        <v>2176</v>
      </c>
      <c r="F214" s="273" t="s">
        <v>2177</v>
      </c>
      <c r="G214" s="274" t="s">
        <v>416</v>
      </c>
      <c r="H214" s="275">
        <v>9</v>
      </c>
      <c r="I214" s="276"/>
      <c r="J214" s="277">
        <f>ROUND(I214*H214,2)</f>
        <v>0</v>
      </c>
      <c r="K214" s="273" t="s">
        <v>1</v>
      </c>
      <c r="L214" s="278"/>
      <c r="M214" s="279" t="s">
        <v>1</v>
      </c>
      <c r="N214" s="280" t="s">
        <v>41</v>
      </c>
      <c r="O214" s="92"/>
      <c r="P214" s="228">
        <f>O214*H214</f>
        <v>0</v>
      </c>
      <c r="Q214" s="228">
        <v>0.0041999999999999997</v>
      </c>
      <c r="R214" s="228">
        <f>Q214*H214</f>
        <v>0.0378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489</v>
      </c>
      <c r="AT214" s="230" t="s">
        <v>335</v>
      </c>
      <c r="AU214" s="230" t="s">
        <v>86</v>
      </c>
      <c r="AY214" s="18" t="s">
        <v>150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346</v>
      </c>
      <c r="BM214" s="230" t="s">
        <v>2178</v>
      </c>
    </row>
    <row r="215" s="2" customFormat="1" ht="21.75" customHeight="1">
      <c r="A215" s="39"/>
      <c r="B215" s="40"/>
      <c r="C215" s="219" t="s">
        <v>673</v>
      </c>
      <c r="D215" s="219" t="s">
        <v>153</v>
      </c>
      <c r="E215" s="220" t="s">
        <v>2179</v>
      </c>
      <c r="F215" s="221" t="s">
        <v>2180</v>
      </c>
      <c r="G215" s="222" t="s">
        <v>416</v>
      </c>
      <c r="H215" s="223">
        <v>9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346</v>
      </c>
      <c r="AT215" s="230" t="s">
        <v>153</v>
      </c>
      <c r="AU215" s="230" t="s">
        <v>86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346</v>
      </c>
      <c r="BM215" s="230" t="s">
        <v>2181</v>
      </c>
    </row>
    <row r="216" s="2" customFormat="1" ht="16.5" customHeight="1">
      <c r="A216" s="39"/>
      <c r="B216" s="40"/>
      <c r="C216" s="271" t="s">
        <v>678</v>
      </c>
      <c r="D216" s="271" t="s">
        <v>335</v>
      </c>
      <c r="E216" s="272" t="s">
        <v>2182</v>
      </c>
      <c r="F216" s="273" t="s">
        <v>2183</v>
      </c>
      <c r="G216" s="274" t="s">
        <v>416</v>
      </c>
      <c r="H216" s="275">
        <v>9</v>
      </c>
      <c r="I216" s="276"/>
      <c r="J216" s="277">
        <f>ROUND(I216*H216,2)</f>
        <v>0</v>
      </c>
      <c r="K216" s="273" t="s">
        <v>1</v>
      </c>
      <c r="L216" s="278"/>
      <c r="M216" s="279" t="s">
        <v>1</v>
      </c>
      <c r="N216" s="280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489</v>
      </c>
      <c r="AT216" s="230" t="s">
        <v>335</v>
      </c>
      <c r="AU216" s="230" t="s">
        <v>86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346</v>
      </c>
      <c r="BM216" s="230" t="s">
        <v>2184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2185</v>
      </c>
      <c r="F217" s="217" t="s">
        <v>2186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SUM(P218:P255)</f>
        <v>0</v>
      </c>
      <c r="Q217" s="211"/>
      <c r="R217" s="212">
        <f>SUM(R218:R255)</f>
        <v>0.091908999999999991</v>
      </c>
      <c r="S217" s="211"/>
      <c r="T217" s="213">
        <f>SUM(T218:T255)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86</v>
      </c>
      <c r="AT217" s="215" t="s">
        <v>75</v>
      </c>
      <c r="AU217" s="215" t="s">
        <v>84</v>
      </c>
      <c r="AY217" s="214" t="s">
        <v>150</v>
      </c>
      <c r="BK217" s="216">
        <f>SUM(BK218:BK255)</f>
        <v>0</v>
      </c>
    </row>
    <row r="218" s="2" customFormat="1" ht="16.5" customHeight="1">
      <c r="A218" s="39"/>
      <c r="B218" s="40"/>
      <c r="C218" s="219" t="s">
        <v>697</v>
      </c>
      <c r="D218" s="219" t="s">
        <v>153</v>
      </c>
      <c r="E218" s="220" t="s">
        <v>2187</v>
      </c>
      <c r="F218" s="221" t="s">
        <v>2188</v>
      </c>
      <c r="G218" s="222" t="s">
        <v>2189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346</v>
      </c>
      <c r="AT218" s="230" t="s">
        <v>153</v>
      </c>
      <c r="AU218" s="230" t="s">
        <v>86</v>
      </c>
      <c r="AY218" s="18" t="s">
        <v>150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346</v>
      </c>
      <c r="BM218" s="230" t="s">
        <v>2190</v>
      </c>
    </row>
    <row r="219" s="2" customFormat="1" ht="21.75" customHeight="1">
      <c r="A219" s="39"/>
      <c r="B219" s="40"/>
      <c r="C219" s="219" t="s">
        <v>702</v>
      </c>
      <c r="D219" s="219" t="s">
        <v>153</v>
      </c>
      <c r="E219" s="220" t="s">
        <v>2191</v>
      </c>
      <c r="F219" s="221" t="s">
        <v>2192</v>
      </c>
      <c r="G219" s="222" t="s">
        <v>2189</v>
      </c>
      <c r="H219" s="223">
        <v>1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346</v>
      </c>
      <c r="AT219" s="230" t="s">
        <v>153</v>
      </c>
      <c r="AU219" s="230" t="s">
        <v>86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346</v>
      </c>
      <c r="BM219" s="230" t="s">
        <v>2193</v>
      </c>
    </row>
    <row r="220" s="2" customFormat="1" ht="24.15" customHeight="1">
      <c r="A220" s="39"/>
      <c r="B220" s="40"/>
      <c r="C220" s="219" t="s">
        <v>707</v>
      </c>
      <c r="D220" s="219" t="s">
        <v>153</v>
      </c>
      <c r="E220" s="220" t="s">
        <v>2194</v>
      </c>
      <c r="F220" s="221" t="s">
        <v>2195</v>
      </c>
      <c r="G220" s="222" t="s">
        <v>2189</v>
      </c>
      <c r="H220" s="223">
        <v>1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346</v>
      </c>
      <c r="AT220" s="230" t="s">
        <v>153</v>
      </c>
      <c r="AU220" s="230" t="s">
        <v>86</v>
      </c>
      <c r="AY220" s="18" t="s">
        <v>150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346</v>
      </c>
      <c r="BM220" s="230" t="s">
        <v>2196</v>
      </c>
    </row>
    <row r="221" s="2" customFormat="1" ht="24.15" customHeight="1">
      <c r="A221" s="39"/>
      <c r="B221" s="40"/>
      <c r="C221" s="219" t="s">
        <v>713</v>
      </c>
      <c r="D221" s="219" t="s">
        <v>153</v>
      </c>
      <c r="E221" s="220" t="s">
        <v>2194</v>
      </c>
      <c r="F221" s="221" t="s">
        <v>2195</v>
      </c>
      <c r="G221" s="222" t="s">
        <v>2189</v>
      </c>
      <c r="H221" s="223">
        <v>1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346</v>
      </c>
      <c r="AT221" s="230" t="s">
        <v>153</v>
      </c>
      <c r="AU221" s="230" t="s">
        <v>86</v>
      </c>
      <c r="AY221" s="18" t="s">
        <v>150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346</v>
      </c>
      <c r="BM221" s="230" t="s">
        <v>2197</v>
      </c>
    </row>
    <row r="222" s="2" customFormat="1" ht="16.5" customHeight="1">
      <c r="A222" s="39"/>
      <c r="B222" s="40"/>
      <c r="C222" s="219" t="s">
        <v>718</v>
      </c>
      <c r="D222" s="219" t="s">
        <v>153</v>
      </c>
      <c r="E222" s="220" t="s">
        <v>2198</v>
      </c>
      <c r="F222" s="221" t="s">
        <v>2199</v>
      </c>
      <c r="G222" s="222" t="s">
        <v>2189</v>
      </c>
      <c r="H222" s="223">
        <v>15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346</v>
      </c>
      <c r="AT222" s="230" t="s">
        <v>153</v>
      </c>
      <c r="AU222" s="230" t="s">
        <v>86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346</v>
      </c>
      <c r="BM222" s="230" t="s">
        <v>2200</v>
      </c>
    </row>
    <row r="223" s="2" customFormat="1" ht="16.5" customHeight="1">
      <c r="A223" s="39"/>
      <c r="B223" s="40"/>
      <c r="C223" s="219" t="s">
        <v>722</v>
      </c>
      <c r="D223" s="219" t="s">
        <v>153</v>
      </c>
      <c r="E223" s="220" t="s">
        <v>2201</v>
      </c>
      <c r="F223" s="221" t="s">
        <v>2202</v>
      </c>
      <c r="G223" s="222" t="s">
        <v>1975</v>
      </c>
      <c r="H223" s="223">
        <v>1</v>
      </c>
      <c r="I223" s="224"/>
      <c r="J223" s="225">
        <f>ROUND(I223*H223,2)</f>
        <v>0</v>
      </c>
      <c r="K223" s="221" t="s">
        <v>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346</v>
      </c>
      <c r="AT223" s="230" t="s">
        <v>153</v>
      </c>
      <c r="AU223" s="230" t="s">
        <v>86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346</v>
      </c>
      <c r="BM223" s="230" t="s">
        <v>2203</v>
      </c>
    </row>
    <row r="224" s="2" customFormat="1" ht="24.15" customHeight="1">
      <c r="A224" s="39"/>
      <c r="B224" s="40"/>
      <c r="C224" s="219" t="s">
        <v>727</v>
      </c>
      <c r="D224" s="219" t="s">
        <v>153</v>
      </c>
      <c r="E224" s="220" t="s">
        <v>2204</v>
      </c>
      <c r="F224" s="221" t="s">
        <v>2205</v>
      </c>
      <c r="G224" s="222" t="s">
        <v>349</v>
      </c>
      <c r="H224" s="223">
        <v>266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346</v>
      </c>
      <c r="AT224" s="230" t="s">
        <v>153</v>
      </c>
      <c r="AU224" s="230" t="s">
        <v>86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346</v>
      </c>
      <c r="BM224" s="230" t="s">
        <v>2206</v>
      </c>
    </row>
    <row r="225" s="13" customFormat="1">
      <c r="A225" s="13"/>
      <c r="B225" s="232"/>
      <c r="C225" s="233"/>
      <c r="D225" s="234" t="s">
        <v>159</v>
      </c>
      <c r="E225" s="235" t="s">
        <v>1</v>
      </c>
      <c r="F225" s="236" t="s">
        <v>2207</v>
      </c>
      <c r="G225" s="233"/>
      <c r="H225" s="237">
        <v>266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159</v>
      </c>
      <c r="AU225" s="243" t="s">
        <v>86</v>
      </c>
      <c r="AV225" s="13" t="s">
        <v>86</v>
      </c>
      <c r="AW225" s="13" t="s">
        <v>32</v>
      </c>
      <c r="AX225" s="13" t="s">
        <v>84</v>
      </c>
      <c r="AY225" s="243" t="s">
        <v>150</v>
      </c>
    </row>
    <row r="226" s="2" customFormat="1" ht="24.15" customHeight="1">
      <c r="A226" s="39"/>
      <c r="B226" s="40"/>
      <c r="C226" s="271" t="s">
        <v>731</v>
      </c>
      <c r="D226" s="271" t="s">
        <v>335</v>
      </c>
      <c r="E226" s="272" t="s">
        <v>2208</v>
      </c>
      <c r="F226" s="273" t="s">
        <v>2209</v>
      </c>
      <c r="G226" s="274" t="s">
        <v>349</v>
      </c>
      <c r="H226" s="275">
        <v>160.65000000000001</v>
      </c>
      <c r="I226" s="276"/>
      <c r="J226" s="277">
        <f>ROUND(I226*H226,2)</f>
        <v>0</v>
      </c>
      <c r="K226" s="273" t="s">
        <v>1</v>
      </c>
      <c r="L226" s="278"/>
      <c r="M226" s="279" t="s">
        <v>1</v>
      </c>
      <c r="N226" s="280" t="s">
        <v>41</v>
      </c>
      <c r="O226" s="92"/>
      <c r="P226" s="228">
        <f>O226*H226</f>
        <v>0</v>
      </c>
      <c r="Q226" s="228">
        <v>6.0000000000000002E-05</v>
      </c>
      <c r="R226" s="228">
        <f>Q226*H226</f>
        <v>0.009639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489</v>
      </c>
      <c r="AT226" s="230" t="s">
        <v>335</v>
      </c>
      <c r="AU226" s="230" t="s">
        <v>86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346</v>
      </c>
      <c r="BM226" s="230" t="s">
        <v>2210</v>
      </c>
    </row>
    <row r="227" s="13" customFormat="1">
      <c r="A227" s="13"/>
      <c r="B227" s="232"/>
      <c r="C227" s="233"/>
      <c r="D227" s="234" t="s">
        <v>159</v>
      </c>
      <c r="E227" s="235" t="s">
        <v>1</v>
      </c>
      <c r="F227" s="236" t="s">
        <v>2211</v>
      </c>
      <c r="G227" s="233"/>
      <c r="H227" s="237">
        <v>160.65000000000001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159</v>
      </c>
      <c r="AU227" s="243" t="s">
        <v>86</v>
      </c>
      <c r="AV227" s="13" t="s">
        <v>86</v>
      </c>
      <c r="AW227" s="13" t="s">
        <v>32</v>
      </c>
      <c r="AX227" s="13" t="s">
        <v>84</v>
      </c>
      <c r="AY227" s="243" t="s">
        <v>150</v>
      </c>
    </row>
    <row r="228" s="2" customFormat="1" ht="21.75" customHeight="1">
      <c r="A228" s="39"/>
      <c r="B228" s="40"/>
      <c r="C228" s="271" t="s">
        <v>735</v>
      </c>
      <c r="D228" s="271" t="s">
        <v>335</v>
      </c>
      <c r="E228" s="272" t="s">
        <v>2212</v>
      </c>
      <c r="F228" s="273" t="s">
        <v>2213</v>
      </c>
      <c r="G228" s="274" t="s">
        <v>349</v>
      </c>
      <c r="H228" s="275">
        <v>116</v>
      </c>
      <c r="I228" s="276"/>
      <c r="J228" s="277">
        <f>ROUND(I228*H228,2)</f>
        <v>0</v>
      </c>
      <c r="K228" s="273" t="s">
        <v>1</v>
      </c>
      <c r="L228" s="278"/>
      <c r="M228" s="279" t="s">
        <v>1</v>
      </c>
      <c r="N228" s="280" t="s">
        <v>41</v>
      </c>
      <c r="O228" s="92"/>
      <c r="P228" s="228">
        <f>O228*H228</f>
        <v>0</v>
      </c>
      <c r="Q228" s="228">
        <v>0.00033</v>
      </c>
      <c r="R228" s="228">
        <f>Q228*H228</f>
        <v>0.038280000000000002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489</v>
      </c>
      <c r="AT228" s="230" t="s">
        <v>335</v>
      </c>
      <c r="AU228" s="230" t="s">
        <v>86</v>
      </c>
      <c r="AY228" s="18" t="s">
        <v>150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346</v>
      </c>
      <c r="BM228" s="230" t="s">
        <v>2214</v>
      </c>
    </row>
    <row r="229" s="13" customFormat="1">
      <c r="A229" s="13"/>
      <c r="B229" s="232"/>
      <c r="C229" s="233"/>
      <c r="D229" s="234" t="s">
        <v>159</v>
      </c>
      <c r="E229" s="235" t="s">
        <v>1</v>
      </c>
      <c r="F229" s="236" t="s">
        <v>2215</v>
      </c>
      <c r="G229" s="233"/>
      <c r="H229" s="237">
        <v>116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159</v>
      </c>
      <c r="AU229" s="243" t="s">
        <v>86</v>
      </c>
      <c r="AV229" s="13" t="s">
        <v>86</v>
      </c>
      <c r="AW229" s="13" t="s">
        <v>32</v>
      </c>
      <c r="AX229" s="13" t="s">
        <v>84</v>
      </c>
      <c r="AY229" s="243" t="s">
        <v>150</v>
      </c>
    </row>
    <row r="230" s="2" customFormat="1" ht="24.15" customHeight="1">
      <c r="A230" s="39"/>
      <c r="B230" s="40"/>
      <c r="C230" s="219" t="s">
        <v>747</v>
      </c>
      <c r="D230" s="219" t="s">
        <v>153</v>
      </c>
      <c r="E230" s="220" t="s">
        <v>2216</v>
      </c>
      <c r="F230" s="221" t="s">
        <v>2217</v>
      </c>
      <c r="G230" s="222" t="s">
        <v>349</v>
      </c>
      <c r="H230" s="223">
        <v>423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346</v>
      </c>
      <c r="AT230" s="230" t="s">
        <v>153</v>
      </c>
      <c r="AU230" s="230" t="s">
        <v>86</v>
      </c>
      <c r="AY230" s="18" t="s">
        <v>150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346</v>
      </c>
      <c r="BM230" s="230" t="s">
        <v>2218</v>
      </c>
    </row>
    <row r="231" s="13" customFormat="1">
      <c r="A231" s="13"/>
      <c r="B231" s="232"/>
      <c r="C231" s="233"/>
      <c r="D231" s="234" t="s">
        <v>159</v>
      </c>
      <c r="E231" s="235" t="s">
        <v>1</v>
      </c>
      <c r="F231" s="236" t="s">
        <v>2219</v>
      </c>
      <c r="G231" s="233"/>
      <c r="H231" s="237">
        <v>423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159</v>
      </c>
      <c r="AU231" s="243" t="s">
        <v>86</v>
      </c>
      <c r="AV231" s="13" t="s">
        <v>86</v>
      </c>
      <c r="AW231" s="13" t="s">
        <v>32</v>
      </c>
      <c r="AX231" s="13" t="s">
        <v>84</v>
      </c>
      <c r="AY231" s="243" t="s">
        <v>150</v>
      </c>
    </row>
    <row r="232" s="2" customFormat="1" ht="24.15" customHeight="1">
      <c r="A232" s="39"/>
      <c r="B232" s="40"/>
      <c r="C232" s="271" t="s">
        <v>752</v>
      </c>
      <c r="D232" s="271" t="s">
        <v>335</v>
      </c>
      <c r="E232" s="272" t="s">
        <v>2220</v>
      </c>
      <c r="F232" s="273" t="s">
        <v>2221</v>
      </c>
      <c r="G232" s="274" t="s">
        <v>349</v>
      </c>
      <c r="H232" s="275">
        <v>30</v>
      </c>
      <c r="I232" s="276"/>
      <c r="J232" s="277">
        <f>ROUND(I232*H232,2)</f>
        <v>0</v>
      </c>
      <c r="K232" s="273" t="s">
        <v>1</v>
      </c>
      <c r="L232" s="278"/>
      <c r="M232" s="279" t="s">
        <v>1</v>
      </c>
      <c r="N232" s="280" t="s">
        <v>41</v>
      </c>
      <c r="O232" s="92"/>
      <c r="P232" s="228">
        <f>O232*H232</f>
        <v>0</v>
      </c>
      <c r="Q232" s="228">
        <v>3.0000000000000001E-05</v>
      </c>
      <c r="R232" s="228">
        <f>Q232*H232</f>
        <v>0.00089999999999999998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489</v>
      </c>
      <c r="AT232" s="230" t="s">
        <v>335</v>
      </c>
      <c r="AU232" s="230" t="s">
        <v>86</v>
      </c>
      <c r="AY232" s="18" t="s">
        <v>150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346</v>
      </c>
      <c r="BM232" s="230" t="s">
        <v>2222</v>
      </c>
    </row>
    <row r="233" s="13" customFormat="1">
      <c r="A233" s="13"/>
      <c r="B233" s="232"/>
      <c r="C233" s="233"/>
      <c r="D233" s="234" t="s">
        <v>159</v>
      </c>
      <c r="E233" s="235" t="s">
        <v>1</v>
      </c>
      <c r="F233" s="236" t="s">
        <v>2223</v>
      </c>
      <c r="G233" s="233"/>
      <c r="H233" s="237">
        <v>30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159</v>
      </c>
      <c r="AU233" s="243" t="s">
        <v>86</v>
      </c>
      <c r="AV233" s="13" t="s">
        <v>86</v>
      </c>
      <c r="AW233" s="13" t="s">
        <v>32</v>
      </c>
      <c r="AX233" s="13" t="s">
        <v>84</v>
      </c>
      <c r="AY233" s="243" t="s">
        <v>150</v>
      </c>
    </row>
    <row r="234" s="2" customFormat="1" ht="24.15" customHeight="1">
      <c r="A234" s="39"/>
      <c r="B234" s="40"/>
      <c r="C234" s="271" t="s">
        <v>771</v>
      </c>
      <c r="D234" s="271" t="s">
        <v>335</v>
      </c>
      <c r="E234" s="272" t="s">
        <v>2220</v>
      </c>
      <c r="F234" s="273" t="s">
        <v>2221</v>
      </c>
      <c r="G234" s="274" t="s">
        <v>349</v>
      </c>
      <c r="H234" s="275">
        <v>312</v>
      </c>
      <c r="I234" s="276"/>
      <c r="J234" s="277">
        <f>ROUND(I234*H234,2)</f>
        <v>0</v>
      </c>
      <c r="K234" s="273" t="s">
        <v>1</v>
      </c>
      <c r="L234" s="278"/>
      <c r="M234" s="279" t="s">
        <v>1</v>
      </c>
      <c r="N234" s="280" t="s">
        <v>41</v>
      </c>
      <c r="O234" s="92"/>
      <c r="P234" s="228">
        <f>O234*H234</f>
        <v>0</v>
      </c>
      <c r="Q234" s="228">
        <v>3.0000000000000001E-05</v>
      </c>
      <c r="R234" s="228">
        <f>Q234*H234</f>
        <v>0.0093600000000000003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489</v>
      </c>
      <c r="AT234" s="230" t="s">
        <v>335</v>
      </c>
      <c r="AU234" s="230" t="s">
        <v>86</v>
      </c>
      <c r="AY234" s="18" t="s">
        <v>150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346</v>
      </c>
      <c r="BM234" s="230" t="s">
        <v>2224</v>
      </c>
    </row>
    <row r="235" s="2" customFormat="1" ht="37.8" customHeight="1">
      <c r="A235" s="39"/>
      <c r="B235" s="40"/>
      <c r="C235" s="271" t="s">
        <v>776</v>
      </c>
      <c r="D235" s="271" t="s">
        <v>335</v>
      </c>
      <c r="E235" s="272" t="s">
        <v>2225</v>
      </c>
      <c r="F235" s="273" t="s">
        <v>2226</v>
      </c>
      <c r="G235" s="274" t="s">
        <v>349</v>
      </c>
      <c r="H235" s="275">
        <v>85</v>
      </c>
      <c r="I235" s="276"/>
      <c r="J235" s="277">
        <f>ROUND(I235*H235,2)</f>
        <v>0</v>
      </c>
      <c r="K235" s="273" t="s">
        <v>1</v>
      </c>
      <c r="L235" s="278"/>
      <c r="M235" s="279" t="s">
        <v>1</v>
      </c>
      <c r="N235" s="280" t="s">
        <v>41</v>
      </c>
      <c r="O235" s="92"/>
      <c r="P235" s="228">
        <f>O235*H235</f>
        <v>0</v>
      </c>
      <c r="Q235" s="228">
        <v>4.0000000000000003E-05</v>
      </c>
      <c r="R235" s="228">
        <f>Q235*H235</f>
        <v>0.0034000000000000002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489</v>
      </c>
      <c r="AT235" s="230" t="s">
        <v>335</v>
      </c>
      <c r="AU235" s="230" t="s">
        <v>86</v>
      </c>
      <c r="AY235" s="18" t="s">
        <v>150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346</v>
      </c>
      <c r="BM235" s="230" t="s">
        <v>2227</v>
      </c>
    </row>
    <row r="236" s="2" customFormat="1" ht="16.5" customHeight="1">
      <c r="A236" s="39"/>
      <c r="B236" s="40"/>
      <c r="C236" s="219" t="s">
        <v>780</v>
      </c>
      <c r="D236" s="219" t="s">
        <v>153</v>
      </c>
      <c r="E236" s="220" t="s">
        <v>2228</v>
      </c>
      <c r="F236" s="221" t="s">
        <v>2229</v>
      </c>
      <c r="G236" s="222" t="s">
        <v>416</v>
      </c>
      <c r="H236" s="223">
        <v>6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346</v>
      </c>
      <c r="AT236" s="230" t="s">
        <v>153</v>
      </c>
      <c r="AU236" s="230" t="s">
        <v>86</v>
      </c>
      <c r="AY236" s="18" t="s">
        <v>150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346</v>
      </c>
      <c r="BM236" s="230" t="s">
        <v>2230</v>
      </c>
    </row>
    <row r="237" s="2" customFormat="1" ht="16.5" customHeight="1">
      <c r="A237" s="39"/>
      <c r="B237" s="40"/>
      <c r="C237" s="271" t="s">
        <v>784</v>
      </c>
      <c r="D237" s="271" t="s">
        <v>335</v>
      </c>
      <c r="E237" s="272" t="s">
        <v>2231</v>
      </c>
      <c r="F237" s="273" t="s">
        <v>2232</v>
      </c>
      <c r="G237" s="274" t="s">
        <v>416</v>
      </c>
      <c r="H237" s="275">
        <v>6</v>
      </c>
      <c r="I237" s="276"/>
      <c r="J237" s="277">
        <f>ROUND(I237*H237,2)</f>
        <v>0</v>
      </c>
      <c r="K237" s="273" t="s">
        <v>1</v>
      </c>
      <c r="L237" s="278"/>
      <c r="M237" s="279" t="s">
        <v>1</v>
      </c>
      <c r="N237" s="280" t="s">
        <v>41</v>
      </c>
      <c r="O237" s="92"/>
      <c r="P237" s="228">
        <f>O237*H237</f>
        <v>0</v>
      </c>
      <c r="Q237" s="228">
        <v>0.00025999999999999998</v>
      </c>
      <c r="R237" s="228">
        <f>Q237*H237</f>
        <v>0.0015599999999999998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489</v>
      </c>
      <c r="AT237" s="230" t="s">
        <v>335</v>
      </c>
      <c r="AU237" s="230" t="s">
        <v>86</v>
      </c>
      <c r="AY237" s="18" t="s">
        <v>150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346</v>
      </c>
      <c r="BM237" s="230" t="s">
        <v>2233</v>
      </c>
    </row>
    <row r="238" s="2" customFormat="1" ht="24.15" customHeight="1">
      <c r="A238" s="39"/>
      <c r="B238" s="40"/>
      <c r="C238" s="219" t="s">
        <v>788</v>
      </c>
      <c r="D238" s="219" t="s">
        <v>153</v>
      </c>
      <c r="E238" s="220" t="s">
        <v>2234</v>
      </c>
      <c r="F238" s="221" t="s">
        <v>2235</v>
      </c>
      <c r="G238" s="222" t="s">
        <v>416</v>
      </c>
      <c r="H238" s="223">
        <v>1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346</v>
      </c>
      <c r="AT238" s="230" t="s">
        <v>153</v>
      </c>
      <c r="AU238" s="230" t="s">
        <v>86</v>
      </c>
      <c r="AY238" s="18" t="s">
        <v>150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346</v>
      </c>
      <c r="BM238" s="230" t="s">
        <v>2236</v>
      </c>
    </row>
    <row r="239" s="2" customFormat="1" ht="33" customHeight="1">
      <c r="A239" s="39"/>
      <c r="B239" s="40"/>
      <c r="C239" s="271" t="s">
        <v>792</v>
      </c>
      <c r="D239" s="271" t="s">
        <v>335</v>
      </c>
      <c r="E239" s="272" t="s">
        <v>2237</v>
      </c>
      <c r="F239" s="273" t="s">
        <v>2238</v>
      </c>
      <c r="G239" s="274" t="s">
        <v>416</v>
      </c>
      <c r="H239" s="275">
        <v>1</v>
      </c>
      <c r="I239" s="276"/>
      <c r="J239" s="277">
        <f>ROUND(I239*H239,2)</f>
        <v>0</v>
      </c>
      <c r="K239" s="273" t="s">
        <v>1</v>
      </c>
      <c r="L239" s="278"/>
      <c r="M239" s="279" t="s">
        <v>1</v>
      </c>
      <c r="N239" s="280" t="s">
        <v>41</v>
      </c>
      <c r="O239" s="92"/>
      <c r="P239" s="228">
        <f>O239*H239</f>
        <v>0</v>
      </c>
      <c r="Q239" s="228">
        <v>0.0079000000000000008</v>
      </c>
      <c r="R239" s="228">
        <f>Q239*H239</f>
        <v>0.0079000000000000008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489</v>
      </c>
      <c r="AT239" s="230" t="s">
        <v>335</v>
      </c>
      <c r="AU239" s="230" t="s">
        <v>86</v>
      </c>
      <c r="AY239" s="18" t="s">
        <v>150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346</v>
      </c>
      <c r="BM239" s="230" t="s">
        <v>2239</v>
      </c>
    </row>
    <row r="240" s="2" customFormat="1" ht="16.5" customHeight="1">
      <c r="A240" s="39"/>
      <c r="B240" s="40"/>
      <c r="C240" s="271" t="s">
        <v>797</v>
      </c>
      <c r="D240" s="271" t="s">
        <v>335</v>
      </c>
      <c r="E240" s="272" t="s">
        <v>2240</v>
      </c>
      <c r="F240" s="273" t="s">
        <v>2241</v>
      </c>
      <c r="G240" s="274" t="s">
        <v>416</v>
      </c>
      <c r="H240" s="275">
        <v>2</v>
      </c>
      <c r="I240" s="276"/>
      <c r="J240" s="277">
        <f>ROUND(I240*H240,2)</f>
        <v>0</v>
      </c>
      <c r="K240" s="273" t="s">
        <v>1</v>
      </c>
      <c r="L240" s="278"/>
      <c r="M240" s="279" t="s">
        <v>1</v>
      </c>
      <c r="N240" s="280" t="s">
        <v>41</v>
      </c>
      <c r="O240" s="92"/>
      <c r="P240" s="228">
        <f>O240*H240</f>
        <v>0</v>
      </c>
      <c r="Q240" s="228">
        <v>0.00035</v>
      </c>
      <c r="R240" s="228">
        <f>Q240*H240</f>
        <v>0.00069999999999999999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489</v>
      </c>
      <c r="AT240" s="230" t="s">
        <v>335</v>
      </c>
      <c r="AU240" s="230" t="s">
        <v>86</v>
      </c>
      <c r="AY240" s="18" t="s">
        <v>150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346</v>
      </c>
      <c r="BM240" s="230" t="s">
        <v>2242</v>
      </c>
    </row>
    <row r="241" s="2" customFormat="1" ht="16.5" customHeight="1">
      <c r="A241" s="39"/>
      <c r="B241" s="40"/>
      <c r="C241" s="271" t="s">
        <v>803</v>
      </c>
      <c r="D241" s="271" t="s">
        <v>335</v>
      </c>
      <c r="E241" s="272" t="s">
        <v>2243</v>
      </c>
      <c r="F241" s="273" t="s">
        <v>2244</v>
      </c>
      <c r="G241" s="274" t="s">
        <v>416</v>
      </c>
      <c r="H241" s="275">
        <v>5</v>
      </c>
      <c r="I241" s="276"/>
      <c r="J241" s="277">
        <f>ROUND(I241*H241,2)</f>
        <v>0</v>
      </c>
      <c r="K241" s="273" t="s">
        <v>1</v>
      </c>
      <c r="L241" s="278"/>
      <c r="M241" s="279" t="s">
        <v>1</v>
      </c>
      <c r="N241" s="280" t="s">
        <v>41</v>
      </c>
      <c r="O241" s="92"/>
      <c r="P241" s="228">
        <f>O241*H241</f>
        <v>0</v>
      </c>
      <c r="Q241" s="228">
        <v>0.0023</v>
      </c>
      <c r="R241" s="228">
        <f>Q241*H241</f>
        <v>0.0115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489</v>
      </c>
      <c r="AT241" s="230" t="s">
        <v>335</v>
      </c>
      <c r="AU241" s="230" t="s">
        <v>86</v>
      </c>
      <c r="AY241" s="18" t="s">
        <v>150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346</v>
      </c>
      <c r="BM241" s="230" t="s">
        <v>2245</v>
      </c>
    </row>
    <row r="242" s="2" customFormat="1" ht="16.5" customHeight="1">
      <c r="A242" s="39"/>
      <c r="B242" s="40"/>
      <c r="C242" s="271" t="s">
        <v>808</v>
      </c>
      <c r="D242" s="271" t="s">
        <v>335</v>
      </c>
      <c r="E242" s="272" t="s">
        <v>2246</v>
      </c>
      <c r="F242" s="273" t="s">
        <v>2247</v>
      </c>
      <c r="G242" s="274" t="s">
        <v>416</v>
      </c>
      <c r="H242" s="275">
        <v>2</v>
      </c>
      <c r="I242" s="276"/>
      <c r="J242" s="277">
        <f>ROUND(I242*H242,2)</f>
        <v>0</v>
      </c>
      <c r="K242" s="273" t="s">
        <v>1</v>
      </c>
      <c r="L242" s="278"/>
      <c r="M242" s="279" t="s">
        <v>1</v>
      </c>
      <c r="N242" s="280" t="s">
        <v>41</v>
      </c>
      <c r="O242" s="92"/>
      <c r="P242" s="228">
        <f>O242*H242</f>
        <v>0</v>
      </c>
      <c r="Q242" s="228">
        <v>0.00025999999999999998</v>
      </c>
      <c r="R242" s="228">
        <f>Q242*H242</f>
        <v>0.00051999999999999995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489</v>
      </c>
      <c r="AT242" s="230" t="s">
        <v>335</v>
      </c>
      <c r="AU242" s="230" t="s">
        <v>86</v>
      </c>
      <c r="AY242" s="18" t="s">
        <v>150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346</v>
      </c>
      <c r="BM242" s="230" t="s">
        <v>2248</v>
      </c>
    </row>
    <row r="243" s="2" customFormat="1" ht="16.5" customHeight="1">
      <c r="A243" s="39"/>
      <c r="B243" s="40"/>
      <c r="C243" s="271" t="s">
        <v>813</v>
      </c>
      <c r="D243" s="271" t="s">
        <v>335</v>
      </c>
      <c r="E243" s="272" t="s">
        <v>2249</v>
      </c>
      <c r="F243" s="273" t="s">
        <v>2250</v>
      </c>
      <c r="G243" s="274" t="s">
        <v>416</v>
      </c>
      <c r="H243" s="275">
        <v>2</v>
      </c>
      <c r="I243" s="276"/>
      <c r="J243" s="277">
        <f>ROUND(I243*H243,2)</f>
        <v>0</v>
      </c>
      <c r="K243" s="273" t="s">
        <v>1</v>
      </c>
      <c r="L243" s="278"/>
      <c r="M243" s="279" t="s">
        <v>1</v>
      </c>
      <c r="N243" s="280" t="s">
        <v>41</v>
      </c>
      <c r="O243" s="92"/>
      <c r="P243" s="228">
        <f>O243*H243</f>
        <v>0</v>
      </c>
      <c r="Q243" s="228">
        <v>0.00058</v>
      </c>
      <c r="R243" s="228">
        <f>Q243*H243</f>
        <v>0.00116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489</v>
      </c>
      <c r="AT243" s="230" t="s">
        <v>335</v>
      </c>
      <c r="AU243" s="230" t="s">
        <v>86</v>
      </c>
      <c r="AY243" s="18" t="s">
        <v>150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0</v>
      </c>
      <c r="BL243" s="18" t="s">
        <v>346</v>
      </c>
      <c r="BM243" s="230" t="s">
        <v>2251</v>
      </c>
    </row>
    <row r="244" s="2" customFormat="1" ht="24.15" customHeight="1">
      <c r="A244" s="39"/>
      <c r="B244" s="40"/>
      <c r="C244" s="219" t="s">
        <v>821</v>
      </c>
      <c r="D244" s="219" t="s">
        <v>153</v>
      </c>
      <c r="E244" s="220" t="s">
        <v>2252</v>
      </c>
      <c r="F244" s="221" t="s">
        <v>2253</v>
      </c>
      <c r="G244" s="222" t="s">
        <v>416</v>
      </c>
      <c r="H244" s="223">
        <v>1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346</v>
      </c>
      <c r="AT244" s="230" t="s">
        <v>153</v>
      </c>
      <c r="AU244" s="230" t="s">
        <v>86</v>
      </c>
      <c r="AY244" s="18" t="s">
        <v>150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346</v>
      </c>
      <c r="BM244" s="230" t="s">
        <v>2254</v>
      </c>
    </row>
    <row r="245" s="2" customFormat="1" ht="33" customHeight="1">
      <c r="A245" s="39"/>
      <c r="B245" s="40"/>
      <c r="C245" s="271" t="s">
        <v>825</v>
      </c>
      <c r="D245" s="271" t="s">
        <v>335</v>
      </c>
      <c r="E245" s="272" t="s">
        <v>2255</v>
      </c>
      <c r="F245" s="273" t="s">
        <v>2256</v>
      </c>
      <c r="G245" s="274" t="s">
        <v>416</v>
      </c>
      <c r="H245" s="275">
        <v>1</v>
      </c>
      <c r="I245" s="276"/>
      <c r="J245" s="277">
        <f>ROUND(I245*H245,2)</f>
        <v>0</v>
      </c>
      <c r="K245" s="273" t="s">
        <v>1</v>
      </c>
      <c r="L245" s="278"/>
      <c r="M245" s="279" t="s">
        <v>1</v>
      </c>
      <c r="N245" s="280" t="s">
        <v>41</v>
      </c>
      <c r="O245" s="92"/>
      <c r="P245" s="228">
        <f>O245*H245</f>
        <v>0</v>
      </c>
      <c r="Q245" s="228">
        <v>0.0015</v>
      </c>
      <c r="R245" s="228">
        <f>Q245*H245</f>
        <v>0.0015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489</v>
      </c>
      <c r="AT245" s="230" t="s">
        <v>335</v>
      </c>
      <c r="AU245" s="230" t="s">
        <v>86</v>
      </c>
      <c r="AY245" s="18" t="s">
        <v>150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346</v>
      </c>
      <c r="BM245" s="230" t="s">
        <v>2257</v>
      </c>
    </row>
    <row r="246" s="2" customFormat="1" ht="16.5" customHeight="1">
      <c r="A246" s="39"/>
      <c r="B246" s="40"/>
      <c r="C246" s="219" t="s">
        <v>830</v>
      </c>
      <c r="D246" s="219" t="s">
        <v>153</v>
      </c>
      <c r="E246" s="220" t="s">
        <v>2258</v>
      </c>
      <c r="F246" s="221" t="s">
        <v>2259</v>
      </c>
      <c r="G246" s="222" t="s">
        <v>416</v>
      </c>
      <c r="H246" s="223">
        <v>5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346</v>
      </c>
      <c r="AT246" s="230" t="s">
        <v>153</v>
      </c>
      <c r="AU246" s="230" t="s">
        <v>86</v>
      </c>
      <c r="AY246" s="18" t="s">
        <v>150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346</v>
      </c>
      <c r="BM246" s="230" t="s">
        <v>2260</v>
      </c>
    </row>
    <row r="247" s="2" customFormat="1" ht="37.8" customHeight="1">
      <c r="A247" s="39"/>
      <c r="B247" s="40"/>
      <c r="C247" s="271" t="s">
        <v>842</v>
      </c>
      <c r="D247" s="271" t="s">
        <v>335</v>
      </c>
      <c r="E247" s="272" t="s">
        <v>2261</v>
      </c>
      <c r="F247" s="273" t="s">
        <v>2262</v>
      </c>
      <c r="G247" s="274" t="s">
        <v>416</v>
      </c>
      <c r="H247" s="275">
        <v>5</v>
      </c>
      <c r="I247" s="276"/>
      <c r="J247" s="277">
        <f>ROUND(I247*H247,2)</f>
        <v>0</v>
      </c>
      <c r="K247" s="273" t="s">
        <v>1</v>
      </c>
      <c r="L247" s="278"/>
      <c r="M247" s="279" t="s">
        <v>1</v>
      </c>
      <c r="N247" s="280" t="s">
        <v>41</v>
      </c>
      <c r="O247" s="92"/>
      <c r="P247" s="228">
        <f>O247*H247</f>
        <v>0</v>
      </c>
      <c r="Q247" s="228">
        <v>0.00063000000000000003</v>
      </c>
      <c r="R247" s="228">
        <f>Q247*H247</f>
        <v>0.00315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489</v>
      </c>
      <c r="AT247" s="230" t="s">
        <v>335</v>
      </c>
      <c r="AU247" s="230" t="s">
        <v>86</v>
      </c>
      <c r="AY247" s="18" t="s">
        <v>150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346</v>
      </c>
      <c r="BM247" s="230" t="s">
        <v>2263</v>
      </c>
    </row>
    <row r="248" s="2" customFormat="1" ht="16.5" customHeight="1">
      <c r="A248" s="39"/>
      <c r="B248" s="40"/>
      <c r="C248" s="219" t="s">
        <v>846</v>
      </c>
      <c r="D248" s="219" t="s">
        <v>153</v>
      </c>
      <c r="E248" s="220" t="s">
        <v>2264</v>
      </c>
      <c r="F248" s="221" t="s">
        <v>2265</v>
      </c>
      <c r="G248" s="222" t="s">
        <v>416</v>
      </c>
      <c r="H248" s="223">
        <v>5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346</v>
      </c>
      <c r="AT248" s="230" t="s">
        <v>153</v>
      </c>
      <c r="AU248" s="230" t="s">
        <v>86</v>
      </c>
      <c r="AY248" s="18" t="s">
        <v>150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346</v>
      </c>
      <c r="BM248" s="230" t="s">
        <v>2266</v>
      </c>
    </row>
    <row r="249" s="2" customFormat="1" ht="16.5" customHeight="1">
      <c r="A249" s="39"/>
      <c r="B249" s="40"/>
      <c r="C249" s="271" t="s">
        <v>850</v>
      </c>
      <c r="D249" s="271" t="s">
        <v>335</v>
      </c>
      <c r="E249" s="272" t="s">
        <v>2267</v>
      </c>
      <c r="F249" s="273" t="s">
        <v>2268</v>
      </c>
      <c r="G249" s="274" t="s">
        <v>416</v>
      </c>
      <c r="H249" s="275">
        <v>5</v>
      </c>
      <c r="I249" s="276"/>
      <c r="J249" s="277">
        <f>ROUND(I249*H249,2)</f>
        <v>0</v>
      </c>
      <c r="K249" s="273" t="s">
        <v>1</v>
      </c>
      <c r="L249" s="278"/>
      <c r="M249" s="279" t="s">
        <v>1</v>
      </c>
      <c r="N249" s="280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489</v>
      </c>
      <c r="AT249" s="230" t="s">
        <v>335</v>
      </c>
      <c r="AU249" s="230" t="s">
        <v>86</v>
      </c>
      <c r="AY249" s="18" t="s">
        <v>150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346</v>
      </c>
      <c r="BM249" s="230" t="s">
        <v>2269</v>
      </c>
    </row>
    <row r="250" s="2" customFormat="1" ht="16.5" customHeight="1">
      <c r="A250" s="39"/>
      <c r="B250" s="40"/>
      <c r="C250" s="219" t="s">
        <v>854</v>
      </c>
      <c r="D250" s="219" t="s">
        <v>153</v>
      </c>
      <c r="E250" s="220" t="s">
        <v>2270</v>
      </c>
      <c r="F250" s="221" t="s">
        <v>2271</v>
      </c>
      <c r="G250" s="222" t="s">
        <v>416</v>
      </c>
      <c r="H250" s="223">
        <v>1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346</v>
      </c>
      <c r="AT250" s="230" t="s">
        <v>153</v>
      </c>
      <c r="AU250" s="230" t="s">
        <v>86</v>
      </c>
      <c r="AY250" s="18" t="s">
        <v>150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346</v>
      </c>
      <c r="BM250" s="230" t="s">
        <v>2272</v>
      </c>
    </row>
    <row r="251" s="2" customFormat="1" ht="16.5" customHeight="1">
      <c r="A251" s="39"/>
      <c r="B251" s="40"/>
      <c r="C251" s="271" t="s">
        <v>860</v>
      </c>
      <c r="D251" s="271" t="s">
        <v>335</v>
      </c>
      <c r="E251" s="272" t="s">
        <v>2273</v>
      </c>
      <c r="F251" s="273" t="s">
        <v>2274</v>
      </c>
      <c r="G251" s="274" t="s">
        <v>416</v>
      </c>
      <c r="H251" s="275">
        <v>1</v>
      </c>
      <c r="I251" s="276"/>
      <c r="J251" s="277">
        <f>ROUND(I251*H251,2)</f>
        <v>0</v>
      </c>
      <c r="K251" s="273" t="s">
        <v>1</v>
      </c>
      <c r="L251" s="278"/>
      <c r="M251" s="279" t="s">
        <v>1</v>
      </c>
      <c r="N251" s="280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489</v>
      </c>
      <c r="AT251" s="230" t="s">
        <v>335</v>
      </c>
      <c r="AU251" s="230" t="s">
        <v>86</v>
      </c>
      <c r="AY251" s="18" t="s">
        <v>150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346</v>
      </c>
      <c r="BM251" s="230" t="s">
        <v>2275</v>
      </c>
    </row>
    <row r="252" s="2" customFormat="1" ht="24.15" customHeight="1">
      <c r="A252" s="39"/>
      <c r="B252" s="40"/>
      <c r="C252" s="219" t="s">
        <v>864</v>
      </c>
      <c r="D252" s="219" t="s">
        <v>153</v>
      </c>
      <c r="E252" s="220" t="s">
        <v>2276</v>
      </c>
      <c r="F252" s="221" t="s">
        <v>2277</v>
      </c>
      <c r="G252" s="222" t="s">
        <v>1975</v>
      </c>
      <c r="H252" s="223">
        <v>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346</v>
      </c>
      <c r="AT252" s="230" t="s">
        <v>153</v>
      </c>
      <c r="AU252" s="230" t="s">
        <v>86</v>
      </c>
      <c r="AY252" s="18" t="s">
        <v>150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346</v>
      </c>
      <c r="BM252" s="230" t="s">
        <v>2278</v>
      </c>
    </row>
    <row r="253" s="2" customFormat="1" ht="16.5" customHeight="1">
      <c r="A253" s="39"/>
      <c r="B253" s="40"/>
      <c r="C253" s="219" t="s">
        <v>868</v>
      </c>
      <c r="D253" s="219" t="s">
        <v>153</v>
      </c>
      <c r="E253" s="220" t="s">
        <v>2279</v>
      </c>
      <c r="F253" s="221" t="s">
        <v>2280</v>
      </c>
      <c r="G253" s="222" t="s">
        <v>1975</v>
      </c>
      <c r="H253" s="223">
        <v>1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346</v>
      </c>
      <c r="AT253" s="230" t="s">
        <v>153</v>
      </c>
      <c r="AU253" s="230" t="s">
        <v>86</v>
      </c>
      <c r="AY253" s="18" t="s">
        <v>150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346</v>
      </c>
      <c r="BM253" s="230" t="s">
        <v>2281</v>
      </c>
    </row>
    <row r="254" s="2" customFormat="1" ht="24.15" customHeight="1">
      <c r="A254" s="39"/>
      <c r="B254" s="40"/>
      <c r="C254" s="219" t="s">
        <v>872</v>
      </c>
      <c r="D254" s="219" t="s">
        <v>153</v>
      </c>
      <c r="E254" s="220" t="s">
        <v>2282</v>
      </c>
      <c r="F254" s="221" t="s">
        <v>2283</v>
      </c>
      <c r="G254" s="222" t="s">
        <v>416</v>
      </c>
      <c r="H254" s="223">
        <v>9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661</v>
      </c>
      <c r="AT254" s="230" t="s">
        <v>153</v>
      </c>
      <c r="AU254" s="230" t="s">
        <v>86</v>
      </c>
      <c r="AY254" s="18" t="s">
        <v>150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661</v>
      </c>
      <c r="BM254" s="230" t="s">
        <v>2284</v>
      </c>
    </row>
    <row r="255" s="2" customFormat="1" ht="16.5" customHeight="1">
      <c r="A255" s="39"/>
      <c r="B255" s="40"/>
      <c r="C255" s="271" t="s">
        <v>883</v>
      </c>
      <c r="D255" s="271" t="s">
        <v>335</v>
      </c>
      <c r="E255" s="272" t="s">
        <v>2285</v>
      </c>
      <c r="F255" s="273" t="s">
        <v>2286</v>
      </c>
      <c r="G255" s="274" t="s">
        <v>416</v>
      </c>
      <c r="H255" s="275">
        <v>9</v>
      </c>
      <c r="I255" s="276"/>
      <c r="J255" s="277">
        <f>ROUND(I255*H255,2)</f>
        <v>0</v>
      </c>
      <c r="K255" s="273" t="s">
        <v>1</v>
      </c>
      <c r="L255" s="278"/>
      <c r="M255" s="293" t="s">
        <v>1</v>
      </c>
      <c r="N255" s="294" t="s">
        <v>41</v>
      </c>
      <c r="O255" s="246"/>
      <c r="P255" s="247">
        <f>O255*H255</f>
        <v>0</v>
      </c>
      <c r="Q255" s="247">
        <v>0.00025999999999999998</v>
      </c>
      <c r="R255" s="247">
        <f>Q255*H255</f>
        <v>0.0023399999999999996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1697</v>
      </c>
      <c r="AT255" s="230" t="s">
        <v>335</v>
      </c>
      <c r="AU255" s="230" t="s">
        <v>86</v>
      </c>
      <c r="AY255" s="18" t="s">
        <v>150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661</v>
      </c>
      <c r="BM255" s="230" t="s">
        <v>2287</v>
      </c>
    </row>
    <row r="256" s="2" customFormat="1" ht="6.96" customHeight="1">
      <c r="A256" s="39"/>
      <c r="B256" s="67"/>
      <c r="C256" s="68"/>
      <c r="D256" s="68"/>
      <c r="E256" s="68"/>
      <c r="F256" s="68"/>
      <c r="G256" s="68"/>
      <c r="H256" s="68"/>
      <c r="I256" s="68"/>
      <c r="J256" s="68"/>
      <c r="K256" s="68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q4t6Gjr8DTHzY1BIQHUkbf3W1LoutG0ogXzR5hrepl8VSToTtVokkynh97ogoLH4C9T0mAotQWooTU0saNSQjw==" hashValue="5Iz/GbsJ85jQkjzCJq1H+Q8ysdD5gfl4TUp/8dCFHLvPOhDMYQ2VSvZJCsyxizoMkxbDwwn8DovzAvKw4W8eYQ==" algorithmName="SHA-512" password="CC35"/>
  <autoFilter ref="C118:K25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ROUND((SUM(BE124:BE226)),  2)</f>
        <v>0</v>
      </c>
      <c r="G33" s="39"/>
      <c r="H33" s="39"/>
      <c r="I33" s="156">
        <v>0.20999999999999999</v>
      </c>
      <c r="J33" s="155">
        <f>ROUND(((SUM(BE124:BE226))*I33),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ROUND((SUM(BF124:BF226)),  2)</f>
        <v>0</v>
      </c>
      <c r="G34" s="39"/>
      <c r="H34" s="39"/>
      <c r="I34" s="156">
        <v>0.12</v>
      </c>
      <c r="J34" s="155">
        <f>ROUND(((SUM(BF124:BF226))*I34),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ROUND((SUM(BG124:BG226)),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ROUND((SUM(BH124:BH226)),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ROUND((SUM(BI124:BI226)),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01.4 - ZDRAVOTNĚ TECHNICKÉ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220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223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2289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2290</v>
      </c>
      <c r="E102" s="189"/>
      <c r="F102" s="189"/>
      <c r="G102" s="189"/>
      <c r="H102" s="189"/>
      <c r="I102" s="189"/>
      <c r="J102" s="190">
        <f>J170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2291</v>
      </c>
      <c r="E103" s="189"/>
      <c r="F103" s="189"/>
      <c r="G103" s="189"/>
      <c r="H103" s="189"/>
      <c r="I103" s="189"/>
      <c r="J103" s="190">
        <f>J191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2292</v>
      </c>
      <c r="E104" s="189"/>
      <c r="F104" s="189"/>
      <c r="G104" s="189"/>
      <c r="H104" s="189"/>
      <c r="I104" s="189"/>
      <c r="J104" s="190">
        <f>J221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PŘESTAVBA STÁVAJÍÍCÍ GARÁŽE PRO POŽÁRNÍ TECHNIKU NA POŽÁRNÍ ZBROJNICI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01.4 - ZDRAVOTNĚ TECHNICKÉ INSTALACE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DOLNÍ BRUSNICE</v>
      </c>
      <c r="G118" s="41"/>
      <c r="H118" s="41"/>
      <c r="I118" s="33" t="s">
        <v>22</v>
      </c>
      <c r="J118" s="80" t="str">
        <f>IF(J12="","",J12)</f>
        <v>10. 4. 2024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OBEC DOLNÍ BRUSNICE</v>
      </c>
      <c r="G120" s="41"/>
      <c r="H120" s="41"/>
      <c r="I120" s="33" t="s">
        <v>30</v>
      </c>
      <c r="J120" s="37" t="str">
        <f>E21</f>
        <v>ING. JAN KÁBRT, DVŮR KRÁLOVÉ NAD LABEM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ING. LUBOŠ KASPER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136</v>
      </c>
      <c r="D123" s="195" t="s">
        <v>61</v>
      </c>
      <c r="E123" s="195" t="s">
        <v>57</v>
      </c>
      <c r="F123" s="195" t="s">
        <v>58</v>
      </c>
      <c r="G123" s="195" t="s">
        <v>137</v>
      </c>
      <c r="H123" s="195" t="s">
        <v>138</v>
      </c>
      <c r="I123" s="195" t="s">
        <v>139</v>
      </c>
      <c r="J123" s="195" t="s">
        <v>129</v>
      </c>
      <c r="K123" s="196" t="s">
        <v>140</v>
      </c>
      <c r="L123" s="197"/>
      <c r="M123" s="101" t="s">
        <v>1</v>
      </c>
      <c r="N123" s="102" t="s">
        <v>40</v>
      </c>
      <c r="O123" s="102" t="s">
        <v>141</v>
      </c>
      <c r="P123" s="102" t="s">
        <v>142</v>
      </c>
      <c r="Q123" s="102" t="s">
        <v>143</v>
      </c>
      <c r="R123" s="102" t="s">
        <v>144</v>
      </c>
      <c r="S123" s="102" t="s">
        <v>145</v>
      </c>
      <c r="T123" s="103" t="s">
        <v>146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147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P125+P141</f>
        <v>0</v>
      </c>
      <c r="Q124" s="105"/>
      <c r="R124" s="200">
        <f>R125+R141</f>
        <v>0.56384000000000012</v>
      </c>
      <c r="S124" s="105"/>
      <c r="T124" s="201">
        <f>T125+T141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131</v>
      </c>
      <c r="BK124" s="202">
        <f>BK125+BK141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148</v>
      </c>
      <c r="F125" s="206" t="s">
        <v>149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P126+P136</f>
        <v>0</v>
      </c>
      <c r="Q125" s="211"/>
      <c r="R125" s="212">
        <f>R126+R136</f>
        <v>0</v>
      </c>
      <c r="S125" s="211"/>
      <c r="T125" s="213">
        <f>T126+T136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150</v>
      </c>
      <c r="BK125" s="216">
        <f>BK126+BK136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240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SUM(P127:P135)</f>
        <v>0</v>
      </c>
      <c r="Q126" s="211"/>
      <c r="R126" s="212">
        <f>SUM(R127:R135)</f>
        <v>0</v>
      </c>
      <c r="S126" s="211"/>
      <c r="T126" s="213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150</v>
      </c>
      <c r="BK126" s="216">
        <f>SUM(BK127:BK135)</f>
        <v>0</v>
      </c>
    </row>
    <row r="127" s="2" customFormat="1" ht="37.8" customHeight="1">
      <c r="A127" s="39"/>
      <c r="B127" s="40"/>
      <c r="C127" s="219" t="s">
        <v>84</v>
      </c>
      <c r="D127" s="219" t="s">
        <v>153</v>
      </c>
      <c r="E127" s="220" t="s">
        <v>2293</v>
      </c>
      <c r="F127" s="221" t="s">
        <v>2294</v>
      </c>
      <c r="G127" s="222" t="s">
        <v>156</v>
      </c>
      <c r="H127" s="223">
        <v>2.8039999999999998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157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157</v>
      </c>
      <c r="BM127" s="230" t="s">
        <v>2295</v>
      </c>
    </row>
    <row r="128" s="15" customFormat="1">
      <c r="A128" s="15"/>
      <c r="B128" s="261"/>
      <c r="C128" s="262"/>
      <c r="D128" s="234" t="s">
        <v>159</v>
      </c>
      <c r="E128" s="263" t="s">
        <v>1</v>
      </c>
      <c r="F128" s="264" t="s">
        <v>2296</v>
      </c>
      <c r="G128" s="262"/>
      <c r="H128" s="263" t="s">
        <v>1</v>
      </c>
      <c r="I128" s="265"/>
      <c r="J128" s="262"/>
      <c r="K128" s="262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159</v>
      </c>
      <c r="AU128" s="270" t="s">
        <v>86</v>
      </c>
      <c r="AV128" s="15" t="s">
        <v>84</v>
      </c>
      <c r="AW128" s="15" t="s">
        <v>32</v>
      </c>
      <c r="AX128" s="15" t="s">
        <v>76</v>
      </c>
      <c r="AY128" s="270" t="s">
        <v>150</v>
      </c>
    </row>
    <row r="129" s="13" customFormat="1">
      <c r="A129" s="13"/>
      <c r="B129" s="232"/>
      <c r="C129" s="233"/>
      <c r="D129" s="234" t="s">
        <v>159</v>
      </c>
      <c r="E129" s="235" t="s">
        <v>1</v>
      </c>
      <c r="F129" s="236" t="s">
        <v>2297</v>
      </c>
      <c r="G129" s="233"/>
      <c r="H129" s="237">
        <v>2.8039999999999998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159</v>
      </c>
      <c r="AU129" s="243" t="s">
        <v>86</v>
      </c>
      <c r="AV129" s="13" t="s">
        <v>86</v>
      </c>
      <c r="AW129" s="13" t="s">
        <v>32</v>
      </c>
      <c r="AX129" s="13" t="s">
        <v>76</v>
      </c>
      <c r="AY129" s="243" t="s">
        <v>150</v>
      </c>
    </row>
    <row r="130" s="14" customFormat="1">
      <c r="A130" s="14"/>
      <c r="B130" s="250"/>
      <c r="C130" s="251"/>
      <c r="D130" s="234" t="s">
        <v>159</v>
      </c>
      <c r="E130" s="252" t="s">
        <v>1</v>
      </c>
      <c r="F130" s="253" t="s">
        <v>254</v>
      </c>
      <c r="G130" s="251"/>
      <c r="H130" s="254">
        <v>2.8039999999999998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159</v>
      </c>
      <c r="AU130" s="260" t="s">
        <v>86</v>
      </c>
      <c r="AV130" s="14" t="s">
        <v>157</v>
      </c>
      <c r="AW130" s="14" t="s">
        <v>32</v>
      </c>
      <c r="AX130" s="14" t="s">
        <v>84</v>
      </c>
      <c r="AY130" s="260" t="s">
        <v>150</v>
      </c>
    </row>
    <row r="131" s="2" customFormat="1" ht="37.8" customHeight="1">
      <c r="A131" s="39"/>
      <c r="B131" s="40"/>
      <c r="C131" s="219" t="s">
        <v>86</v>
      </c>
      <c r="D131" s="219" t="s">
        <v>153</v>
      </c>
      <c r="E131" s="220" t="s">
        <v>2298</v>
      </c>
      <c r="F131" s="221" t="s">
        <v>2299</v>
      </c>
      <c r="G131" s="222" t="s">
        <v>156</v>
      </c>
      <c r="H131" s="223">
        <v>2.8039999999999998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157</v>
      </c>
      <c r="AT131" s="230" t="s">
        <v>153</v>
      </c>
      <c r="AU131" s="230" t="s">
        <v>86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157</v>
      </c>
      <c r="BM131" s="230" t="s">
        <v>2300</v>
      </c>
    </row>
    <row r="132" s="2" customFormat="1" ht="37.8" customHeight="1">
      <c r="A132" s="39"/>
      <c r="B132" s="40"/>
      <c r="C132" s="219" t="s">
        <v>167</v>
      </c>
      <c r="D132" s="219" t="s">
        <v>153</v>
      </c>
      <c r="E132" s="220" t="s">
        <v>2301</v>
      </c>
      <c r="F132" s="221" t="s">
        <v>2302</v>
      </c>
      <c r="G132" s="222" t="s">
        <v>156</v>
      </c>
      <c r="H132" s="223">
        <v>2.8039999999999998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157</v>
      </c>
      <c r="AT132" s="230" t="s">
        <v>153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157</v>
      </c>
      <c r="BM132" s="230" t="s">
        <v>2303</v>
      </c>
    </row>
    <row r="133" s="2" customFormat="1" ht="37.8" customHeight="1">
      <c r="A133" s="39"/>
      <c r="B133" s="40"/>
      <c r="C133" s="219" t="s">
        <v>157</v>
      </c>
      <c r="D133" s="219" t="s">
        <v>153</v>
      </c>
      <c r="E133" s="220" t="s">
        <v>297</v>
      </c>
      <c r="F133" s="221" t="s">
        <v>298</v>
      </c>
      <c r="G133" s="222" t="s">
        <v>156</v>
      </c>
      <c r="H133" s="223">
        <v>2.8039999999999998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157</v>
      </c>
      <c r="AT133" s="230" t="s">
        <v>153</v>
      </c>
      <c r="AU133" s="230" t="s">
        <v>86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157</v>
      </c>
      <c r="BM133" s="230" t="s">
        <v>2304</v>
      </c>
    </row>
    <row r="134" s="2" customFormat="1" ht="33" customHeight="1">
      <c r="A134" s="39"/>
      <c r="B134" s="40"/>
      <c r="C134" s="219" t="s">
        <v>283</v>
      </c>
      <c r="D134" s="219" t="s">
        <v>153</v>
      </c>
      <c r="E134" s="220" t="s">
        <v>316</v>
      </c>
      <c r="F134" s="221" t="s">
        <v>317</v>
      </c>
      <c r="G134" s="222" t="s">
        <v>165</v>
      </c>
      <c r="H134" s="223">
        <v>5.0469999999999997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157</v>
      </c>
      <c r="AT134" s="230" t="s">
        <v>153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157</v>
      </c>
      <c r="BM134" s="230" t="s">
        <v>2305</v>
      </c>
    </row>
    <row r="135" s="13" customFormat="1">
      <c r="A135" s="13"/>
      <c r="B135" s="232"/>
      <c r="C135" s="233"/>
      <c r="D135" s="234" t="s">
        <v>159</v>
      </c>
      <c r="E135" s="235" t="s">
        <v>1</v>
      </c>
      <c r="F135" s="236" t="s">
        <v>2306</v>
      </c>
      <c r="G135" s="233"/>
      <c r="H135" s="237">
        <v>5.0469999999999997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159</v>
      </c>
      <c r="AU135" s="243" t="s">
        <v>86</v>
      </c>
      <c r="AV135" s="13" t="s">
        <v>86</v>
      </c>
      <c r="AW135" s="13" t="s">
        <v>32</v>
      </c>
      <c r="AX135" s="13" t="s">
        <v>84</v>
      </c>
      <c r="AY135" s="243" t="s">
        <v>150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157</v>
      </c>
      <c r="F136" s="217" t="s">
        <v>552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SUM(P137:P140)</f>
        <v>0</v>
      </c>
      <c r="Q136" s="211"/>
      <c r="R136" s="212">
        <f>SUM(R137:R140)</f>
        <v>0</v>
      </c>
      <c r="S136" s="211"/>
      <c r="T136" s="213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150</v>
      </c>
      <c r="BK136" s="216">
        <f>SUM(BK137:BK140)</f>
        <v>0</v>
      </c>
    </row>
    <row r="137" s="2" customFormat="1" ht="24.15" customHeight="1">
      <c r="A137" s="39"/>
      <c r="B137" s="40"/>
      <c r="C137" s="219" t="s">
        <v>291</v>
      </c>
      <c r="D137" s="219" t="s">
        <v>153</v>
      </c>
      <c r="E137" s="220" t="s">
        <v>2307</v>
      </c>
      <c r="F137" s="221" t="s">
        <v>2308</v>
      </c>
      <c r="G137" s="222" t="s">
        <v>156</v>
      </c>
      <c r="H137" s="223">
        <v>2.8039999999999998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157</v>
      </c>
      <c r="AT137" s="230" t="s">
        <v>153</v>
      </c>
      <c r="AU137" s="230" t="s">
        <v>86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157</v>
      </c>
      <c r="BM137" s="230" t="s">
        <v>2309</v>
      </c>
    </row>
    <row r="138" s="15" customFormat="1">
      <c r="A138" s="15"/>
      <c r="B138" s="261"/>
      <c r="C138" s="262"/>
      <c r="D138" s="234" t="s">
        <v>159</v>
      </c>
      <c r="E138" s="263" t="s">
        <v>1</v>
      </c>
      <c r="F138" s="264" t="s">
        <v>2296</v>
      </c>
      <c r="G138" s="262"/>
      <c r="H138" s="263" t="s">
        <v>1</v>
      </c>
      <c r="I138" s="265"/>
      <c r="J138" s="262"/>
      <c r="K138" s="262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159</v>
      </c>
      <c r="AU138" s="270" t="s">
        <v>86</v>
      </c>
      <c r="AV138" s="15" t="s">
        <v>84</v>
      </c>
      <c r="AW138" s="15" t="s">
        <v>32</v>
      </c>
      <c r="AX138" s="15" t="s">
        <v>76</v>
      </c>
      <c r="AY138" s="270" t="s">
        <v>150</v>
      </c>
    </row>
    <row r="139" s="13" customFormat="1">
      <c r="A139" s="13"/>
      <c r="B139" s="232"/>
      <c r="C139" s="233"/>
      <c r="D139" s="234" t="s">
        <v>159</v>
      </c>
      <c r="E139" s="235" t="s">
        <v>1</v>
      </c>
      <c r="F139" s="236" t="s">
        <v>2297</v>
      </c>
      <c r="G139" s="233"/>
      <c r="H139" s="237">
        <v>2.8039999999999998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159</v>
      </c>
      <c r="AU139" s="243" t="s">
        <v>86</v>
      </c>
      <c r="AV139" s="13" t="s">
        <v>86</v>
      </c>
      <c r="AW139" s="13" t="s">
        <v>32</v>
      </c>
      <c r="AX139" s="13" t="s">
        <v>76</v>
      </c>
      <c r="AY139" s="243" t="s">
        <v>150</v>
      </c>
    </row>
    <row r="140" s="14" customFormat="1">
      <c r="A140" s="14"/>
      <c r="B140" s="250"/>
      <c r="C140" s="251"/>
      <c r="D140" s="234" t="s">
        <v>159</v>
      </c>
      <c r="E140" s="252" t="s">
        <v>1</v>
      </c>
      <c r="F140" s="253" t="s">
        <v>254</v>
      </c>
      <c r="G140" s="251"/>
      <c r="H140" s="254">
        <v>2.8039999999999998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159</v>
      </c>
      <c r="AU140" s="260" t="s">
        <v>86</v>
      </c>
      <c r="AV140" s="14" t="s">
        <v>157</v>
      </c>
      <c r="AW140" s="14" t="s">
        <v>32</v>
      </c>
      <c r="AX140" s="14" t="s">
        <v>84</v>
      </c>
      <c r="AY140" s="260" t="s">
        <v>150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925</v>
      </c>
      <c r="F141" s="206" t="s">
        <v>926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P142+P170+P191+P221</f>
        <v>0</v>
      </c>
      <c r="Q141" s="211"/>
      <c r="R141" s="212">
        <f>R142+R170+R191+R221</f>
        <v>0.56384000000000012</v>
      </c>
      <c r="S141" s="211"/>
      <c r="T141" s="213">
        <f>T142+T170+T191+T221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75</v>
      </c>
      <c r="AU141" s="215" t="s">
        <v>76</v>
      </c>
      <c r="AY141" s="214" t="s">
        <v>150</v>
      </c>
      <c r="BK141" s="216">
        <f>BK142+BK170+BK191+BK221</f>
        <v>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2310</v>
      </c>
      <c r="F142" s="217" t="s">
        <v>2311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SUM(P143:P169)</f>
        <v>0</v>
      </c>
      <c r="Q142" s="211"/>
      <c r="R142" s="212">
        <f>SUM(R143:R169)</f>
        <v>0.15547000000000003</v>
      </c>
      <c r="S142" s="211"/>
      <c r="T142" s="213">
        <f>SUM(T143:T169)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86</v>
      </c>
      <c r="AT142" s="215" t="s">
        <v>75</v>
      </c>
      <c r="AU142" s="215" t="s">
        <v>84</v>
      </c>
      <c r="AY142" s="214" t="s">
        <v>150</v>
      </c>
      <c r="BK142" s="216">
        <f>SUM(BK143:BK169)</f>
        <v>0</v>
      </c>
    </row>
    <row r="143" s="2" customFormat="1" ht="21.75" customHeight="1">
      <c r="A143" s="39"/>
      <c r="B143" s="40"/>
      <c r="C143" s="219" t="s">
        <v>296</v>
      </c>
      <c r="D143" s="219" t="s">
        <v>153</v>
      </c>
      <c r="E143" s="220" t="s">
        <v>2312</v>
      </c>
      <c r="F143" s="221" t="s">
        <v>2313</v>
      </c>
      <c r="G143" s="222" t="s">
        <v>349</v>
      </c>
      <c r="H143" s="223">
        <v>13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0.00142</v>
      </c>
      <c r="R143" s="228">
        <f>Q143*H143</f>
        <v>0.018460000000000001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346</v>
      </c>
      <c r="AT143" s="230" t="s">
        <v>153</v>
      </c>
      <c r="AU143" s="230" t="s">
        <v>86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346</v>
      </c>
      <c r="BM143" s="230" t="s">
        <v>2314</v>
      </c>
    </row>
    <row r="144" s="13" customFormat="1">
      <c r="A144" s="13"/>
      <c r="B144" s="232"/>
      <c r="C144" s="233"/>
      <c r="D144" s="234" t="s">
        <v>159</v>
      </c>
      <c r="E144" s="235" t="s">
        <v>1</v>
      </c>
      <c r="F144" s="236" t="s">
        <v>2315</v>
      </c>
      <c r="G144" s="233"/>
      <c r="H144" s="237">
        <v>13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159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150</v>
      </c>
    </row>
    <row r="145" s="2" customFormat="1" ht="21.75" customHeight="1">
      <c r="A145" s="39"/>
      <c r="B145" s="40"/>
      <c r="C145" s="219" t="s">
        <v>304</v>
      </c>
      <c r="D145" s="219" t="s">
        <v>153</v>
      </c>
      <c r="E145" s="220" t="s">
        <v>2316</v>
      </c>
      <c r="F145" s="221" t="s">
        <v>2317</v>
      </c>
      <c r="G145" s="222" t="s">
        <v>349</v>
      </c>
      <c r="H145" s="223">
        <v>17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0.00197</v>
      </c>
      <c r="R145" s="228">
        <f>Q145*H145</f>
        <v>0.033489999999999999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346</v>
      </c>
      <c r="AT145" s="230" t="s">
        <v>153</v>
      </c>
      <c r="AU145" s="230" t="s">
        <v>86</v>
      </c>
      <c r="AY145" s="18" t="s">
        <v>150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346</v>
      </c>
      <c r="BM145" s="230" t="s">
        <v>2318</v>
      </c>
    </row>
    <row r="146" s="13" customFormat="1">
      <c r="A146" s="13"/>
      <c r="B146" s="232"/>
      <c r="C146" s="233"/>
      <c r="D146" s="234" t="s">
        <v>159</v>
      </c>
      <c r="E146" s="235" t="s">
        <v>1</v>
      </c>
      <c r="F146" s="236" t="s">
        <v>2319</v>
      </c>
      <c r="G146" s="233"/>
      <c r="H146" s="237">
        <v>17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159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150</v>
      </c>
    </row>
    <row r="147" s="2" customFormat="1" ht="16.5" customHeight="1">
      <c r="A147" s="39"/>
      <c r="B147" s="40"/>
      <c r="C147" s="219" t="s">
        <v>151</v>
      </c>
      <c r="D147" s="219" t="s">
        <v>153</v>
      </c>
      <c r="E147" s="220" t="s">
        <v>2320</v>
      </c>
      <c r="F147" s="221" t="s">
        <v>2321</v>
      </c>
      <c r="G147" s="222" t="s">
        <v>349</v>
      </c>
      <c r="H147" s="223">
        <v>9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0.00072999999999999996</v>
      </c>
      <c r="R147" s="228">
        <f>Q147*H147</f>
        <v>0.0065699999999999995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346</v>
      </c>
      <c r="AT147" s="230" t="s">
        <v>153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346</v>
      </c>
      <c r="BM147" s="230" t="s">
        <v>2322</v>
      </c>
    </row>
    <row r="148" s="13" customFormat="1">
      <c r="A148" s="13"/>
      <c r="B148" s="232"/>
      <c r="C148" s="233"/>
      <c r="D148" s="234" t="s">
        <v>159</v>
      </c>
      <c r="E148" s="235" t="s">
        <v>1</v>
      </c>
      <c r="F148" s="236" t="s">
        <v>2323</v>
      </c>
      <c r="G148" s="233"/>
      <c r="H148" s="237">
        <v>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159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150</v>
      </c>
    </row>
    <row r="149" s="14" customFormat="1">
      <c r="A149" s="14"/>
      <c r="B149" s="250"/>
      <c r="C149" s="251"/>
      <c r="D149" s="234" t="s">
        <v>159</v>
      </c>
      <c r="E149" s="252" t="s">
        <v>1</v>
      </c>
      <c r="F149" s="253" t="s">
        <v>254</v>
      </c>
      <c r="G149" s="251"/>
      <c r="H149" s="254">
        <v>9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159</v>
      </c>
      <c r="AU149" s="260" t="s">
        <v>86</v>
      </c>
      <c r="AV149" s="14" t="s">
        <v>157</v>
      </c>
      <c r="AW149" s="14" t="s">
        <v>32</v>
      </c>
      <c r="AX149" s="14" t="s">
        <v>84</v>
      </c>
      <c r="AY149" s="260" t="s">
        <v>150</v>
      </c>
    </row>
    <row r="150" s="2" customFormat="1" ht="16.5" customHeight="1">
      <c r="A150" s="39"/>
      <c r="B150" s="40"/>
      <c r="C150" s="219" t="s">
        <v>315</v>
      </c>
      <c r="D150" s="219" t="s">
        <v>153</v>
      </c>
      <c r="E150" s="220" t="s">
        <v>2324</v>
      </c>
      <c r="F150" s="221" t="s">
        <v>2325</v>
      </c>
      <c r="G150" s="222" t="s">
        <v>349</v>
      </c>
      <c r="H150" s="223">
        <v>23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0.00157</v>
      </c>
      <c r="R150" s="228">
        <f>Q150*H150</f>
        <v>0.036110000000000003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346</v>
      </c>
      <c r="AT150" s="230" t="s">
        <v>153</v>
      </c>
      <c r="AU150" s="230" t="s">
        <v>86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346</v>
      </c>
      <c r="BM150" s="230" t="s">
        <v>2326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2327</v>
      </c>
      <c r="G151" s="233"/>
      <c r="H151" s="237">
        <v>23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86</v>
      </c>
      <c r="AV151" s="13" t="s">
        <v>86</v>
      </c>
      <c r="AW151" s="13" t="s">
        <v>32</v>
      </c>
      <c r="AX151" s="13" t="s">
        <v>84</v>
      </c>
      <c r="AY151" s="243" t="s">
        <v>150</v>
      </c>
    </row>
    <row r="152" s="2" customFormat="1" ht="16.5" customHeight="1">
      <c r="A152" s="39"/>
      <c r="B152" s="40"/>
      <c r="C152" s="219" t="s">
        <v>320</v>
      </c>
      <c r="D152" s="219" t="s">
        <v>153</v>
      </c>
      <c r="E152" s="220" t="s">
        <v>2328</v>
      </c>
      <c r="F152" s="221" t="s">
        <v>2329</v>
      </c>
      <c r="G152" s="222" t="s">
        <v>349</v>
      </c>
      <c r="H152" s="223">
        <v>12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0.00036000000000000002</v>
      </c>
      <c r="R152" s="228">
        <f>Q152*H152</f>
        <v>0.0043200000000000001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346</v>
      </c>
      <c r="AT152" s="230" t="s">
        <v>153</v>
      </c>
      <c r="AU152" s="230" t="s">
        <v>86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346</v>
      </c>
      <c r="BM152" s="230" t="s">
        <v>2330</v>
      </c>
    </row>
    <row r="153" s="13" customFormat="1">
      <c r="A153" s="13"/>
      <c r="B153" s="232"/>
      <c r="C153" s="233"/>
      <c r="D153" s="234" t="s">
        <v>159</v>
      </c>
      <c r="E153" s="235" t="s">
        <v>1</v>
      </c>
      <c r="F153" s="236" t="s">
        <v>2331</v>
      </c>
      <c r="G153" s="233"/>
      <c r="H153" s="237">
        <v>12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159</v>
      </c>
      <c r="AU153" s="243" t="s">
        <v>86</v>
      </c>
      <c r="AV153" s="13" t="s">
        <v>86</v>
      </c>
      <c r="AW153" s="13" t="s">
        <v>32</v>
      </c>
      <c r="AX153" s="13" t="s">
        <v>84</v>
      </c>
      <c r="AY153" s="243" t="s">
        <v>150</v>
      </c>
    </row>
    <row r="154" s="2" customFormat="1" ht="16.5" customHeight="1">
      <c r="A154" s="39"/>
      <c r="B154" s="40"/>
      <c r="C154" s="219" t="s">
        <v>8</v>
      </c>
      <c r="D154" s="219" t="s">
        <v>153</v>
      </c>
      <c r="E154" s="220" t="s">
        <v>2332</v>
      </c>
      <c r="F154" s="221" t="s">
        <v>2333</v>
      </c>
      <c r="G154" s="222" t="s">
        <v>349</v>
      </c>
      <c r="H154" s="223">
        <v>34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0.00046999999999999999</v>
      </c>
      <c r="R154" s="228">
        <f>Q154*H154</f>
        <v>0.015980000000000001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346</v>
      </c>
      <c r="AT154" s="230" t="s">
        <v>153</v>
      </c>
      <c r="AU154" s="230" t="s">
        <v>86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346</v>
      </c>
      <c r="BM154" s="230" t="s">
        <v>2334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2335</v>
      </c>
      <c r="G155" s="233"/>
      <c r="H155" s="237">
        <v>34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84</v>
      </c>
      <c r="AY155" s="243" t="s">
        <v>150</v>
      </c>
    </row>
    <row r="156" s="2" customFormat="1" ht="16.5" customHeight="1">
      <c r="A156" s="39"/>
      <c r="B156" s="40"/>
      <c r="C156" s="219" t="s">
        <v>329</v>
      </c>
      <c r="D156" s="219" t="s">
        <v>153</v>
      </c>
      <c r="E156" s="220" t="s">
        <v>2336</v>
      </c>
      <c r="F156" s="221" t="s">
        <v>2337</v>
      </c>
      <c r="G156" s="222" t="s">
        <v>349</v>
      </c>
      <c r="H156" s="223">
        <v>22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0.00157</v>
      </c>
      <c r="R156" s="228">
        <f>Q156*H156</f>
        <v>0.034540000000000001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346</v>
      </c>
      <c r="AT156" s="230" t="s">
        <v>153</v>
      </c>
      <c r="AU156" s="230" t="s">
        <v>86</v>
      </c>
      <c r="AY156" s="18" t="s">
        <v>150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346</v>
      </c>
      <c r="BM156" s="230" t="s">
        <v>2338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2339</v>
      </c>
      <c r="G157" s="233"/>
      <c r="H157" s="237">
        <v>22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150</v>
      </c>
    </row>
    <row r="158" s="2" customFormat="1" ht="16.5" customHeight="1">
      <c r="A158" s="39"/>
      <c r="B158" s="40"/>
      <c r="C158" s="219" t="s">
        <v>334</v>
      </c>
      <c r="D158" s="219" t="s">
        <v>153</v>
      </c>
      <c r="E158" s="220" t="s">
        <v>2340</v>
      </c>
      <c r="F158" s="221" t="s">
        <v>2341</v>
      </c>
      <c r="G158" s="222" t="s">
        <v>349</v>
      </c>
      <c r="H158" s="223">
        <v>4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0.0015</v>
      </c>
      <c r="R158" s="228">
        <f>Q158*H158</f>
        <v>0.0060000000000000001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346</v>
      </c>
      <c r="AT158" s="230" t="s">
        <v>153</v>
      </c>
      <c r="AU158" s="230" t="s">
        <v>86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346</v>
      </c>
      <c r="BM158" s="230" t="s">
        <v>2342</v>
      </c>
    </row>
    <row r="159" s="13" customFormat="1">
      <c r="A159" s="13"/>
      <c r="B159" s="232"/>
      <c r="C159" s="233"/>
      <c r="D159" s="234" t="s">
        <v>159</v>
      </c>
      <c r="E159" s="235" t="s">
        <v>1</v>
      </c>
      <c r="F159" s="236" t="s">
        <v>1095</v>
      </c>
      <c r="G159" s="233"/>
      <c r="H159" s="237">
        <v>4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159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150</v>
      </c>
    </row>
    <row r="160" s="2" customFormat="1" ht="16.5" customHeight="1">
      <c r="A160" s="39"/>
      <c r="B160" s="40"/>
      <c r="C160" s="219" t="s">
        <v>341</v>
      </c>
      <c r="D160" s="219" t="s">
        <v>153</v>
      </c>
      <c r="E160" s="220" t="s">
        <v>2343</v>
      </c>
      <c r="F160" s="221" t="s">
        <v>2344</v>
      </c>
      <c r="G160" s="222" t="s">
        <v>416</v>
      </c>
      <c r="H160" s="223">
        <v>3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346</v>
      </c>
      <c r="AT160" s="230" t="s">
        <v>153</v>
      </c>
      <c r="AU160" s="230" t="s">
        <v>86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346</v>
      </c>
      <c r="BM160" s="230" t="s">
        <v>2345</v>
      </c>
    </row>
    <row r="161" s="13" customFormat="1">
      <c r="A161" s="13"/>
      <c r="B161" s="232"/>
      <c r="C161" s="233"/>
      <c r="D161" s="234" t="s">
        <v>159</v>
      </c>
      <c r="E161" s="235" t="s">
        <v>1</v>
      </c>
      <c r="F161" s="236" t="s">
        <v>2346</v>
      </c>
      <c r="G161" s="233"/>
      <c r="H161" s="237">
        <v>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159</v>
      </c>
      <c r="AU161" s="243" t="s">
        <v>86</v>
      </c>
      <c r="AV161" s="13" t="s">
        <v>86</v>
      </c>
      <c r="AW161" s="13" t="s">
        <v>32</v>
      </c>
      <c r="AX161" s="13" t="s">
        <v>76</v>
      </c>
      <c r="AY161" s="243" t="s">
        <v>150</v>
      </c>
    </row>
    <row r="162" s="14" customFormat="1">
      <c r="A162" s="14"/>
      <c r="B162" s="250"/>
      <c r="C162" s="251"/>
      <c r="D162" s="234" t="s">
        <v>159</v>
      </c>
      <c r="E162" s="252" t="s">
        <v>1</v>
      </c>
      <c r="F162" s="253" t="s">
        <v>254</v>
      </c>
      <c r="G162" s="251"/>
      <c r="H162" s="254">
        <v>3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159</v>
      </c>
      <c r="AU162" s="260" t="s">
        <v>86</v>
      </c>
      <c r="AV162" s="14" t="s">
        <v>157</v>
      </c>
      <c r="AW162" s="14" t="s">
        <v>32</v>
      </c>
      <c r="AX162" s="14" t="s">
        <v>84</v>
      </c>
      <c r="AY162" s="260" t="s">
        <v>150</v>
      </c>
    </row>
    <row r="163" s="2" customFormat="1" ht="16.5" customHeight="1">
      <c r="A163" s="39"/>
      <c r="B163" s="40"/>
      <c r="C163" s="219" t="s">
        <v>346</v>
      </c>
      <c r="D163" s="219" t="s">
        <v>153</v>
      </c>
      <c r="E163" s="220" t="s">
        <v>2347</v>
      </c>
      <c r="F163" s="221" t="s">
        <v>2348</v>
      </c>
      <c r="G163" s="222" t="s">
        <v>416</v>
      </c>
      <c r="H163" s="223">
        <v>10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346</v>
      </c>
      <c r="AT163" s="230" t="s">
        <v>153</v>
      </c>
      <c r="AU163" s="230" t="s">
        <v>86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346</v>
      </c>
      <c r="BM163" s="230" t="s">
        <v>2349</v>
      </c>
    </row>
    <row r="164" s="13" customFormat="1">
      <c r="A164" s="13"/>
      <c r="B164" s="232"/>
      <c r="C164" s="233"/>
      <c r="D164" s="234" t="s">
        <v>159</v>
      </c>
      <c r="E164" s="235" t="s">
        <v>1</v>
      </c>
      <c r="F164" s="236" t="s">
        <v>2350</v>
      </c>
      <c r="G164" s="233"/>
      <c r="H164" s="237">
        <v>10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159</v>
      </c>
      <c r="AU164" s="243" t="s">
        <v>86</v>
      </c>
      <c r="AV164" s="13" t="s">
        <v>86</v>
      </c>
      <c r="AW164" s="13" t="s">
        <v>32</v>
      </c>
      <c r="AX164" s="13" t="s">
        <v>84</v>
      </c>
      <c r="AY164" s="243" t="s">
        <v>150</v>
      </c>
    </row>
    <row r="165" s="2" customFormat="1" ht="21.75" customHeight="1">
      <c r="A165" s="39"/>
      <c r="B165" s="40"/>
      <c r="C165" s="219" t="s">
        <v>351</v>
      </c>
      <c r="D165" s="219" t="s">
        <v>153</v>
      </c>
      <c r="E165" s="220" t="s">
        <v>2351</v>
      </c>
      <c r="F165" s="221" t="s">
        <v>2352</v>
      </c>
      <c r="G165" s="222" t="s">
        <v>416</v>
      </c>
      <c r="H165" s="223">
        <v>3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346</v>
      </c>
      <c r="AT165" s="230" t="s">
        <v>153</v>
      </c>
      <c r="AU165" s="230" t="s">
        <v>86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346</v>
      </c>
      <c r="BM165" s="230" t="s">
        <v>2353</v>
      </c>
    </row>
    <row r="166" s="13" customFormat="1">
      <c r="A166" s="13"/>
      <c r="B166" s="232"/>
      <c r="C166" s="233"/>
      <c r="D166" s="234" t="s">
        <v>159</v>
      </c>
      <c r="E166" s="235" t="s">
        <v>1</v>
      </c>
      <c r="F166" s="236" t="s">
        <v>2346</v>
      </c>
      <c r="G166" s="233"/>
      <c r="H166" s="237">
        <v>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159</v>
      </c>
      <c r="AU166" s="243" t="s">
        <v>86</v>
      </c>
      <c r="AV166" s="13" t="s">
        <v>86</v>
      </c>
      <c r="AW166" s="13" t="s">
        <v>32</v>
      </c>
      <c r="AX166" s="13" t="s">
        <v>84</v>
      </c>
      <c r="AY166" s="243" t="s">
        <v>150</v>
      </c>
    </row>
    <row r="167" s="2" customFormat="1" ht="21.75" customHeight="1">
      <c r="A167" s="39"/>
      <c r="B167" s="40"/>
      <c r="C167" s="219" t="s">
        <v>359</v>
      </c>
      <c r="D167" s="219" t="s">
        <v>153</v>
      </c>
      <c r="E167" s="220" t="s">
        <v>2354</v>
      </c>
      <c r="F167" s="221" t="s">
        <v>2355</v>
      </c>
      <c r="G167" s="222" t="s">
        <v>349</v>
      </c>
      <c r="H167" s="223">
        <v>72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346</v>
      </c>
      <c r="AT167" s="230" t="s">
        <v>153</v>
      </c>
      <c r="AU167" s="230" t="s">
        <v>86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346</v>
      </c>
      <c r="BM167" s="230" t="s">
        <v>2356</v>
      </c>
    </row>
    <row r="168" s="13" customFormat="1">
      <c r="A168" s="13"/>
      <c r="B168" s="232"/>
      <c r="C168" s="233"/>
      <c r="D168" s="234" t="s">
        <v>159</v>
      </c>
      <c r="E168" s="235" t="s">
        <v>1</v>
      </c>
      <c r="F168" s="236" t="s">
        <v>2357</v>
      </c>
      <c r="G168" s="233"/>
      <c r="H168" s="237">
        <v>72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159</v>
      </c>
      <c r="AU168" s="243" t="s">
        <v>86</v>
      </c>
      <c r="AV168" s="13" t="s">
        <v>86</v>
      </c>
      <c r="AW168" s="13" t="s">
        <v>32</v>
      </c>
      <c r="AX168" s="13" t="s">
        <v>84</v>
      </c>
      <c r="AY168" s="243" t="s">
        <v>150</v>
      </c>
    </row>
    <row r="169" s="2" customFormat="1" ht="24.15" customHeight="1">
      <c r="A169" s="39"/>
      <c r="B169" s="40"/>
      <c r="C169" s="219" t="s">
        <v>367</v>
      </c>
      <c r="D169" s="219" t="s">
        <v>153</v>
      </c>
      <c r="E169" s="220" t="s">
        <v>2358</v>
      </c>
      <c r="F169" s="221" t="s">
        <v>2359</v>
      </c>
      <c r="G169" s="222" t="s">
        <v>982</v>
      </c>
      <c r="H169" s="292"/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346</v>
      </c>
      <c r="AT169" s="230" t="s">
        <v>153</v>
      </c>
      <c r="AU169" s="230" t="s">
        <v>86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346</v>
      </c>
      <c r="BM169" s="230" t="s">
        <v>2360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2361</v>
      </c>
      <c r="F170" s="217" t="s">
        <v>2362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SUM(P171:P190)</f>
        <v>0</v>
      </c>
      <c r="Q170" s="211"/>
      <c r="R170" s="212">
        <f>SUM(R171:R190)</f>
        <v>0.044650000000000009</v>
      </c>
      <c r="S170" s="211"/>
      <c r="T170" s="21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86</v>
      </c>
      <c r="AT170" s="215" t="s">
        <v>75</v>
      </c>
      <c r="AU170" s="215" t="s">
        <v>84</v>
      </c>
      <c r="AY170" s="214" t="s">
        <v>150</v>
      </c>
      <c r="BK170" s="216">
        <f>SUM(BK171:BK190)</f>
        <v>0</v>
      </c>
    </row>
    <row r="171" s="2" customFormat="1" ht="24.15" customHeight="1">
      <c r="A171" s="39"/>
      <c r="B171" s="40"/>
      <c r="C171" s="219" t="s">
        <v>372</v>
      </c>
      <c r="D171" s="219" t="s">
        <v>153</v>
      </c>
      <c r="E171" s="220" t="s">
        <v>2363</v>
      </c>
      <c r="F171" s="221" t="s">
        <v>2364</v>
      </c>
      <c r="G171" s="222" t="s">
        <v>349</v>
      </c>
      <c r="H171" s="223">
        <v>12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0.00014999999999999999</v>
      </c>
      <c r="R171" s="228">
        <f>Q171*H171</f>
        <v>0.0018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346</v>
      </c>
      <c r="AT171" s="230" t="s">
        <v>153</v>
      </c>
      <c r="AU171" s="230" t="s">
        <v>86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346</v>
      </c>
      <c r="BM171" s="230" t="s">
        <v>2365</v>
      </c>
    </row>
    <row r="172" s="2" customFormat="1" ht="24.15" customHeight="1">
      <c r="A172" s="39"/>
      <c r="B172" s="40"/>
      <c r="C172" s="219" t="s">
        <v>7</v>
      </c>
      <c r="D172" s="219" t="s">
        <v>153</v>
      </c>
      <c r="E172" s="220" t="s">
        <v>2366</v>
      </c>
      <c r="F172" s="221" t="s">
        <v>2367</v>
      </c>
      <c r="G172" s="222" t="s">
        <v>349</v>
      </c>
      <c r="H172" s="223">
        <v>18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0.00020000000000000001</v>
      </c>
      <c r="R172" s="228">
        <f>Q172*H172</f>
        <v>0.0036000000000000003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346</v>
      </c>
      <c r="AT172" s="230" t="s">
        <v>153</v>
      </c>
      <c r="AU172" s="230" t="s">
        <v>86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346</v>
      </c>
      <c r="BM172" s="230" t="s">
        <v>2368</v>
      </c>
    </row>
    <row r="173" s="2" customFormat="1" ht="24.15" customHeight="1">
      <c r="A173" s="39"/>
      <c r="B173" s="40"/>
      <c r="C173" s="219" t="s">
        <v>383</v>
      </c>
      <c r="D173" s="219" t="s">
        <v>153</v>
      </c>
      <c r="E173" s="220" t="s">
        <v>2369</v>
      </c>
      <c r="F173" s="221" t="s">
        <v>2370</v>
      </c>
      <c r="G173" s="222" t="s">
        <v>349</v>
      </c>
      <c r="H173" s="223">
        <v>32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0.00034000000000000002</v>
      </c>
      <c r="R173" s="228">
        <f>Q173*H173</f>
        <v>0.010880000000000001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346</v>
      </c>
      <c r="AT173" s="230" t="s">
        <v>153</v>
      </c>
      <c r="AU173" s="230" t="s">
        <v>86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346</v>
      </c>
      <c r="BM173" s="230" t="s">
        <v>2371</v>
      </c>
    </row>
    <row r="174" s="2" customFormat="1" ht="24.15" customHeight="1">
      <c r="A174" s="39"/>
      <c r="B174" s="40"/>
      <c r="C174" s="219" t="s">
        <v>404</v>
      </c>
      <c r="D174" s="219" t="s">
        <v>153</v>
      </c>
      <c r="E174" s="220" t="s">
        <v>2372</v>
      </c>
      <c r="F174" s="221" t="s">
        <v>2373</v>
      </c>
      <c r="G174" s="222" t="s">
        <v>349</v>
      </c>
      <c r="H174" s="223">
        <v>11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0.00059000000000000003</v>
      </c>
      <c r="R174" s="228">
        <f>Q174*H174</f>
        <v>0.0064900000000000001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346</v>
      </c>
      <c r="AT174" s="230" t="s">
        <v>153</v>
      </c>
      <c r="AU174" s="230" t="s">
        <v>86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346</v>
      </c>
      <c r="BM174" s="230" t="s">
        <v>2374</v>
      </c>
    </row>
    <row r="175" s="2" customFormat="1" ht="37.8" customHeight="1">
      <c r="A175" s="39"/>
      <c r="B175" s="40"/>
      <c r="C175" s="219" t="s">
        <v>409</v>
      </c>
      <c r="D175" s="219" t="s">
        <v>153</v>
      </c>
      <c r="E175" s="220" t="s">
        <v>2375</v>
      </c>
      <c r="F175" s="221" t="s">
        <v>2376</v>
      </c>
      <c r="G175" s="222" t="s">
        <v>349</v>
      </c>
      <c r="H175" s="223">
        <v>30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0.00012</v>
      </c>
      <c r="R175" s="228">
        <f>Q175*H175</f>
        <v>0.0035999999999999999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346</v>
      </c>
      <c r="AT175" s="230" t="s">
        <v>153</v>
      </c>
      <c r="AU175" s="230" t="s">
        <v>86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346</v>
      </c>
      <c r="BM175" s="230" t="s">
        <v>2377</v>
      </c>
    </row>
    <row r="176" s="13" customFormat="1">
      <c r="A176" s="13"/>
      <c r="B176" s="232"/>
      <c r="C176" s="233"/>
      <c r="D176" s="234" t="s">
        <v>159</v>
      </c>
      <c r="E176" s="235" t="s">
        <v>1</v>
      </c>
      <c r="F176" s="236" t="s">
        <v>2378</v>
      </c>
      <c r="G176" s="233"/>
      <c r="H176" s="237">
        <v>30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159</v>
      </c>
      <c r="AU176" s="243" t="s">
        <v>86</v>
      </c>
      <c r="AV176" s="13" t="s">
        <v>86</v>
      </c>
      <c r="AW176" s="13" t="s">
        <v>32</v>
      </c>
      <c r="AX176" s="13" t="s">
        <v>84</v>
      </c>
      <c r="AY176" s="243" t="s">
        <v>150</v>
      </c>
    </row>
    <row r="177" s="2" customFormat="1" ht="37.8" customHeight="1">
      <c r="A177" s="39"/>
      <c r="B177" s="40"/>
      <c r="C177" s="219" t="s">
        <v>413</v>
      </c>
      <c r="D177" s="219" t="s">
        <v>153</v>
      </c>
      <c r="E177" s="220" t="s">
        <v>2379</v>
      </c>
      <c r="F177" s="221" t="s">
        <v>2380</v>
      </c>
      <c r="G177" s="222" t="s">
        <v>349</v>
      </c>
      <c r="H177" s="223">
        <v>43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0.00016000000000000001</v>
      </c>
      <c r="R177" s="228">
        <f>Q177*H177</f>
        <v>0.0068800000000000007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346</v>
      </c>
      <c r="AT177" s="230" t="s">
        <v>153</v>
      </c>
      <c r="AU177" s="230" t="s">
        <v>86</v>
      </c>
      <c r="AY177" s="18" t="s">
        <v>150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346</v>
      </c>
      <c r="BM177" s="230" t="s">
        <v>2381</v>
      </c>
    </row>
    <row r="178" s="13" customFormat="1">
      <c r="A178" s="13"/>
      <c r="B178" s="232"/>
      <c r="C178" s="233"/>
      <c r="D178" s="234" t="s">
        <v>159</v>
      </c>
      <c r="E178" s="235" t="s">
        <v>1</v>
      </c>
      <c r="F178" s="236" t="s">
        <v>2382</v>
      </c>
      <c r="G178" s="233"/>
      <c r="H178" s="237">
        <v>43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159</v>
      </c>
      <c r="AU178" s="243" t="s">
        <v>86</v>
      </c>
      <c r="AV178" s="13" t="s">
        <v>86</v>
      </c>
      <c r="AW178" s="13" t="s">
        <v>32</v>
      </c>
      <c r="AX178" s="13" t="s">
        <v>84</v>
      </c>
      <c r="AY178" s="243" t="s">
        <v>150</v>
      </c>
    </row>
    <row r="179" s="2" customFormat="1" ht="16.5" customHeight="1">
      <c r="A179" s="39"/>
      <c r="B179" s="40"/>
      <c r="C179" s="219" t="s">
        <v>419</v>
      </c>
      <c r="D179" s="219" t="s">
        <v>153</v>
      </c>
      <c r="E179" s="220" t="s">
        <v>2383</v>
      </c>
      <c r="F179" s="221" t="s">
        <v>2384</v>
      </c>
      <c r="G179" s="222" t="s">
        <v>416</v>
      </c>
      <c r="H179" s="223">
        <v>24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346</v>
      </c>
      <c r="AT179" s="230" t="s">
        <v>153</v>
      </c>
      <c r="AU179" s="230" t="s">
        <v>86</v>
      </c>
      <c r="AY179" s="18" t="s">
        <v>150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346</v>
      </c>
      <c r="BM179" s="230" t="s">
        <v>2385</v>
      </c>
    </row>
    <row r="180" s="13" customFormat="1">
      <c r="A180" s="13"/>
      <c r="B180" s="232"/>
      <c r="C180" s="233"/>
      <c r="D180" s="234" t="s">
        <v>159</v>
      </c>
      <c r="E180" s="235" t="s">
        <v>1</v>
      </c>
      <c r="F180" s="236" t="s">
        <v>2386</v>
      </c>
      <c r="G180" s="233"/>
      <c r="H180" s="237">
        <v>24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159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150</v>
      </c>
    </row>
    <row r="181" s="2" customFormat="1" ht="16.5" customHeight="1">
      <c r="A181" s="39"/>
      <c r="B181" s="40"/>
      <c r="C181" s="219" t="s">
        <v>424</v>
      </c>
      <c r="D181" s="219" t="s">
        <v>153</v>
      </c>
      <c r="E181" s="220" t="s">
        <v>2387</v>
      </c>
      <c r="F181" s="221" t="s">
        <v>2388</v>
      </c>
      <c r="G181" s="222" t="s">
        <v>416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0.00132</v>
      </c>
      <c r="R181" s="228">
        <f>Q181*H181</f>
        <v>0.00132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346</v>
      </c>
      <c r="AT181" s="230" t="s">
        <v>153</v>
      </c>
      <c r="AU181" s="230" t="s">
        <v>86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346</v>
      </c>
      <c r="BM181" s="230" t="s">
        <v>2389</v>
      </c>
    </row>
    <row r="182" s="2" customFormat="1" ht="21.75" customHeight="1">
      <c r="A182" s="39"/>
      <c r="B182" s="40"/>
      <c r="C182" s="219" t="s">
        <v>437</v>
      </c>
      <c r="D182" s="219" t="s">
        <v>153</v>
      </c>
      <c r="E182" s="220" t="s">
        <v>2390</v>
      </c>
      <c r="F182" s="221" t="s">
        <v>2391</v>
      </c>
      <c r="G182" s="222" t="s">
        <v>416</v>
      </c>
      <c r="H182" s="223">
        <v>1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0.00132</v>
      </c>
      <c r="R182" s="228">
        <f>Q182*H182</f>
        <v>0.00132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346</v>
      </c>
      <c r="AT182" s="230" t="s">
        <v>153</v>
      </c>
      <c r="AU182" s="230" t="s">
        <v>86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346</v>
      </c>
      <c r="BM182" s="230" t="s">
        <v>2392</v>
      </c>
    </row>
    <row r="183" s="2" customFormat="1" ht="24.15" customHeight="1">
      <c r="A183" s="39"/>
      <c r="B183" s="40"/>
      <c r="C183" s="219" t="s">
        <v>443</v>
      </c>
      <c r="D183" s="219" t="s">
        <v>153</v>
      </c>
      <c r="E183" s="220" t="s">
        <v>2393</v>
      </c>
      <c r="F183" s="221" t="s">
        <v>2394</v>
      </c>
      <c r="G183" s="222" t="s">
        <v>416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0.00081999999999999998</v>
      </c>
      <c r="R183" s="228">
        <f>Q183*H183</f>
        <v>0.00081999999999999998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346</v>
      </c>
      <c r="AT183" s="230" t="s">
        <v>153</v>
      </c>
      <c r="AU183" s="230" t="s">
        <v>86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346</v>
      </c>
      <c r="BM183" s="230" t="s">
        <v>2395</v>
      </c>
    </row>
    <row r="184" s="2" customFormat="1" ht="24.15" customHeight="1">
      <c r="A184" s="39"/>
      <c r="B184" s="40"/>
      <c r="C184" s="219" t="s">
        <v>469</v>
      </c>
      <c r="D184" s="219" t="s">
        <v>153</v>
      </c>
      <c r="E184" s="220" t="s">
        <v>2396</v>
      </c>
      <c r="F184" s="221" t="s">
        <v>2397</v>
      </c>
      <c r="G184" s="222" t="s">
        <v>416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0.0034299999999999999</v>
      </c>
      <c r="R184" s="228">
        <f>Q184*H184</f>
        <v>0.0034299999999999999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346</v>
      </c>
      <c r="AT184" s="230" t="s">
        <v>153</v>
      </c>
      <c r="AU184" s="230" t="s">
        <v>86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346</v>
      </c>
      <c r="BM184" s="230" t="s">
        <v>2398</v>
      </c>
    </row>
    <row r="185" s="2" customFormat="1" ht="24.15" customHeight="1">
      <c r="A185" s="39"/>
      <c r="B185" s="40"/>
      <c r="C185" s="219" t="s">
        <v>484</v>
      </c>
      <c r="D185" s="219" t="s">
        <v>153</v>
      </c>
      <c r="E185" s="220" t="s">
        <v>2399</v>
      </c>
      <c r="F185" s="221" t="s">
        <v>2400</v>
      </c>
      <c r="G185" s="222" t="s">
        <v>416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0.00042999999999999999</v>
      </c>
      <c r="R185" s="228">
        <f>Q185*H185</f>
        <v>0.00042999999999999999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346</v>
      </c>
      <c r="AT185" s="230" t="s">
        <v>153</v>
      </c>
      <c r="AU185" s="230" t="s">
        <v>86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346</v>
      </c>
      <c r="BM185" s="230" t="s">
        <v>2401</v>
      </c>
    </row>
    <row r="186" s="2" customFormat="1" ht="33" customHeight="1">
      <c r="A186" s="39"/>
      <c r="B186" s="40"/>
      <c r="C186" s="219" t="s">
        <v>489</v>
      </c>
      <c r="D186" s="219" t="s">
        <v>153</v>
      </c>
      <c r="E186" s="220" t="s">
        <v>2402</v>
      </c>
      <c r="F186" s="221" t="s">
        <v>2403</v>
      </c>
      <c r="G186" s="222" t="s">
        <v>416</v>
      </c>
      <c r="H186" s="223">
        <v>1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0.00189</v>
      </c>
      <c r="R186" s="228">
        <f>Q186*H186</f>
        <v>0.00189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346</v>
      </c>
      <c r="AT186" s="230" t="s">
        <v>153</v>
      </c>
      <c r="AU186" s="230" t="s">
        <v>86</v>
      </c>
      <c r="AY186" s="18" t="s">
        <v>150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346</v>
      </c>
      <c r="BM186" s="230" t="s">
        <v>2404</v>
      </c>
    </row>
    <row r="187" s="2" customFormat="1" ht="21.75" customHeight="1">
      <c r="A187" s="39"/>
      <c r="B187" s="40"/>
      <c r="C187" s="219" t="s">
        <v>495</v>
      </c>
      <c r="D187" s="219" t="s">
        <v>153</v>
      </c>
      <c r="E187" s="220" t="s">
        <v>2405</v>
      </c>
      <c r="F187" s="221" t="s">
        <v>2406</v>
      </c>
      <c r="G187" s="222" t="s">
        <v>349</v>
      </c>
      <c r="H187" s="223">
        <v>73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1.0000000000000001E-05</v>
      </c>
      <c r="R187" s="228">
        <f>Q187*H187</f>
        <v>0.00073000000000000007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346</v>
      </c>
      <c r="AT187" s="230" t="s">
        <v>153</v>
      </c>
      <c r="AU187" s="230" t="s">
        <v>86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346</v>
      </c>
      <c r="BM187" s="230" t="s">
        <v>2407</v>
      </c>
    </row>
    <row r="188" s="2" customFormat="1" ht="24.15" customHeight="1">
      <c r="A188" s="39"/>
      <c r="B188" s="40"/>
      <c r="C188" s="219" t="s">
        <v>500</v>
      </c>
      <c r="D188" s="219" t="s">
        <v>153</v>
      </c>
      <c r="E188" s="220" t="s">
        <v>2408</v>
      </c>
      <c r="F188" s="221" t="s">
        <v>2409</v>
      </c>
      <c r="G188" s="222" t="s">
        <v>349</v>
      </c>
      <c r="H188" s="223">
        <v>73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2.0000000000000002E-05</v>
      </c>
      <c r="R188" s="228">
        <f>Q188*H188</f>
        <v>0.0014600000000000001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346</v>
      </c>
      <c r="AT188" s="230" t="s">
        <v>153</v>
      </c>
      <c r="AU188" s="230" t="s">
        <v>86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346</v>
      </c>
      <c r="BM188" s="230" t="s">
        <v>2410</v>
      </c>
    </row>
    <row r="189" s="13" customFormat="1">
      <c r="A189" s="13"/>
      <c r="B189" s="232"/>
      <c r="C189" s="233"/>
      <c r="D189" s="234" t="s">
        <v>159</v>
      </c>
      <c r="E189" s="235" t="s">
        <v>1</v>
      </c>
      <c r="F189" s="236" t="s">
        <v>2411</v>
      </c>
      <c r="G189" s="233"/>
      <c r="H189" s="237">
        <v>73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159</v>
      </c>
      <c r="AU189" s="243" t="s">
        <v>86</v>
      </c>
      <c r="AV189" s="13" t="s">
        <v>86</v>
      </c>
      <c r="AW189" s="13" t="s">
        <v>32</v>
      </c>
      <c r="AX189" s="13" t="s">
        <v>84</v>
      </c>
      <c r="AY189" s="243" t="s">
        <v>150</v>
      </c>
    </row>
    <row r="190" s="2" customFormat="1" ht="24.15" customHeight="1">
      <c r="A190" s="39"/>
      <c r="B190" s="40"/>
      <c r="C190" s="219" t="s">
        <v>505</v>
      </c>
      <c r="D190" s="219" t="s">
        <v>153</v>
      </c>
      <c r="E190" s="220" t="s">
        <v>2412</v>
      </c>
      <c r="F190" s="221" t="s">
        <v>2413</v>
      </c>
      <c r="G190" s="222" t="s">
        <v>982</v>
      </c>
      <c r="H190" s="292"/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346</v>
      </c>
      <c r="AT190" s="230" t="s">
        <v>153</v>
      </c>
      <c r="AU190" s="230" t="s">
        <v>86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346</v>
      </c>
      <c r="BM190" s="230" t="s">
        <v>2414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2415</v>
      </c>
      <c r="F191" s="217" t="s">
        <v>2416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SUM(P192:P220)</f>
        <v>0</v>
      </c>
      <c r="Q191" s="211"/>
      <c r="R191" s="212">
        <f>SUM(R192:R220)</f>
        <v>0.30782000000000004</v>
      </c>
      <c r="S191" s="211"/>
      <c r="T191" s="213">
        <f>SUM(T192:T220)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86</v>
      </c>
      <c r="AT191" s="215" t="s">
        <v>75</v>
      </c>
      <c r="AU191" s="215" t="s">
        <v>84</v>
      </c>
      <c r="AY191" s="214" t="s">
        <v>150</v>
      </c>
      <c r="BK191" s="216">
        <f>SUM(BK192:BK220)</f>
        <v>0</v>
      </c>
    </row>
    <row r="192" s="2" customFormat="1" ht="24.15" customHeight="1">
      <c r="A192" s="39"/>
      <c r="B192" s="40"/>
      <c r="C192" s="219" t="s">
        <v>509</v>
      </c>
      <c r="D192" s="219" t="s">
        <v>153</v>
      </c>
      <c r="E192" s="220" t="s">
        <v>2417</v>
      </c>
      <c r="F192" s="221" t="s">
        <v>2418</v>
      </c>
      <c r="G192" s="222" t="s">
        <v>2419</v>
      </c>
      <c r="H192" s="223">
        <v>3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0.016969999999999999</v>
      </c>
      <c r="R192" s="228">
        <f>Q192*H192</f>
        <v>0.050909999999999997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346</v>
      </c>
      <c r="AT192" s="230" t="s">
        <v>153</v>
      </c>
      <c r="AU192" s="230" t="s">
        <v>86</v>
      </c>
      <c r="AY192" s="18" t="s">
        <v>150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346</v>
      </c>
      <c r="BM192" s="230" t="s">
        <v>2420</v>
      </c>
    </row>
    <row r="193" s="2" customFormat="1" ht="33" customHeight="1">
      <c r="A193" s="39"/>
      <c r="B193" s="40"/>
      <c r="C193" s="219" t="s">
        <v>514</v>
      </c>
      <c r="D193" s="219" t="s">
        <v>153</v>
      </c>
      <c r="E193" s="220" t="s">
        <v>2421</v>
      </c>
      <c r="F193" s="221" t="s">
        <v>2422</v>
      </c>
      <c r="G193" s="222" t="s">
        <v>2419</v>
      </c>
      <c r="H193" s="223">
        <v>2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0.013820000000000001</v>
      </c>
      <c r="R193" s="228">
        <f>Q193*H193</f>
        <v>0.027640000000000001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346</v>
      </c>
      <c r="AT193" s="230" t="s">
        <v>153</v>
      </c>
      <c r="AU193" s="230" t="s">
        <v>86</v>
      </c>
      <c r="AY193" s="18" t="s">
        <v>150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346</v>
      </c>
      <c r="BM193" s="230" t="s">
        <v>2423</v>
      </c>
    </row>
    <row r="194" s="2" customFormat="1" ht="24.15" customHeight="1">
      <c r="A194" s="39"/>
      <c r="B194" s="40"/>
      <c r="C194" s="219" t="s">
        <v>519</v>
      </c>
      <c r="D194" s="219" t="s">
        <v>153</v>
      </c>
      <c r="E194" s="220" t="s">
        <v>2424</v>
      </c>
      <c r="F194" s="221" t="s">
        <v>2425</v>
      </c>
      <c r="G194" s="222" t="s">
        <v>2419</v>
      </c>
      <c r="H194" s="223">
        <v>5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0.016469999999999999</v>
      </c>
      <c r="R194" s="228">
        <f>Q194*H194</f>
        <v>0.082349999999999993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346</v>
      </c>
      <c r="AT194" s="230" t="s">
        <v>153</v>
      </c>
      <c r="AU194" s="230" t="s">
        <v>86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346</v>
      </c>
      <c r="BM194" s="230" t="s">
        <v>2426</v>
      </c>
    </row>
    <row r="195" s="2" customFormat="1" ht="21.75" customHeight="1">
      <c r="A195" s="39"/>
      <c r="B195" s="40"/>
      <c r="C195" s="219" t="s">
        <v>523</v>
      </c>
      <c r="D195" s="219" t="s">
        <v>153</v>
      </c>
      <c r="E195" s="220" t="s">
        <v>2427</v>
      </c>
      <c r="F195" s="221" t="s">
        <v>2428</v>
      </c>
      <c r="G195" s="222" t="s">
        <v>2419</v>
      </c>
      <c r="H195" s="223">
        <v>2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0.01452</v>
      </c>
      <c r="R195" s="228">
        <f>Q195*H195</f>
        <v>0.02904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346</v>
      </c>
      <c r="AT195" s="230" t="s">
        <v>153</v>
      </c>
      <c r="AU195" s="230" t="s">
        <v>86</v>
      </c>
      <c r="AY195" s="18" t="s">
        <v>150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346</v>
      </c>
      <c r="BM195" s="230" t="s">
        <v>2429</v>
      </c>
    </row>
    <row r="196" s="2" customFormat="1" ht="33" customHeight="1">
      <c r="A196" s="39"/>
      <c r="B196" s="40"/>
      <c r="C196" s="219" t="s">
        <v>527</v>
      </c>
      <c r="D196" s="219" t="s">
        <v>153</v>
      </c>
      <c r="E196" s="220" t="s">
        <v>2430</v>
      </c>
      <c r="F196" s="221" t="s">
        <v>2431</v>
      </c>
      <c r="G196" s="222" t="s">
        <v>2419</v>
      </c>
      <c r="H196" s="223">
        <v>2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0.032370000000000003</v>
      </c>
      <c r="R196" s="228">
        <f>Q196*H196</f>
        <v>0.064740000000000006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346</v>
      </c>
      <c r="AT196" s="230" t="s">
        <v>153</v>
      </c>
      <c r="AU196" s="230" t="s">
        <v>86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346</v>
      </c>
      <c r="BM196" s="230" t="s">
        <v>2432</v>
      </c>
    </row>
    <row r="197" s="2" customFormat="1" ht="16.5" customHeight="1">
      <c r="A197" s="39"/>
      <c r="B197" s="40"/>
      <c r="C197" s="219" t="s">
        <v>531</v>
      </c>
      <c r="D197" s="219" t="s">
        <v>153</v>
      </c>
      <c r="E197" s="220" t="s">
        <v>2433</v>
      </c>
      <c r="F197" s="221" t="s">
        <v>2434</v>
      </c>
      <c r="G197" s="222" t="s">
        <v>416</v>
      </c>
      <c r="H197" s="223">
        <v>7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346</v>
      </c>
      <c r="AT197" s="230" t="s">
        <v>153</v>
      </c>
      <c r="AU197" s="230" t="s">
        <v>86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346</v>
      </c>
      <c r="BM197" s="230" t="s">
        <v>2435</v>
      </c>
    </row>
    <row r="198" s="13" customFormat="1">
      <c r="A198" s="13"/>
      <c r="B198" s="232"/>
      <c r="C198" s="233"/>
      <c r="D198" s="234" t="s">
        <v>159</v>
      </c>
      <c r="E198" s="235" t="s">
        <v>1</v>
      </c>
      <c r="F198" s="236" t="s">
        <v>2436</v>
      </c>
      <c r="G198" s="233"/>
      <c r="H198" s="237">
        <v>7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159</v>
      </c>
      <c r="AU198" s="243" t="s">
        <v>86</v>
      </c>
      <c r="AV198" s="13" t="s">
        <v>86</v>
      </c>
      <c r="AW198" s="13" t="s">
        <v>32</v>
      </c>
      <c r="AX198" s="13" t="s">
        <v>84</v>
      </c>
      <c r="AY198" s="243" t="s">
        <v>150</v>
      </c>
    </row>
    <row r="199" s="2" customFormat="1" ht="16.5" customHeight="1">
      <c r="A199" s="39"/>
      <c r="B199" s="40"/>
      <c r="C199" s="271" t="s">
        <v>536</v>
      </c>
      <c r="D199" s="271" t="s">
        <v>335</v>
      </c>
      <c r="E199" s="272" t="s">
        <v>2437</v>
      </c>
      <c r="F199" s="273" t="s">
        <v>2438</v>
      </c>
      <c r="G199" s="274" t="s">
        <v>416</v>
      </c>
      <c r="H199" s="275">
        <v>7</v>
      </c>
      <c r="I199" s="276"/>
      <c r="J199" s="277">
        <f>ROUND(I199*H199,2)</f>
        <v>0</v>
      </c>
      <c r="K199" s="273" t="s">
        <v>1</v>
      </c>
      <c r="L199" s="278"/>
      <c r="M199" s="279" t="s">
        <v>1</v>
      </c>
      <c r="N199" s="280" t="s">
        <v>41</v>
      </c>
      <c r="O199" s="92"/>
      <c r="P199" s="228">
        <f>O199*H199</f>
        <v>0</v>
      </c>
      <c r="Q199" s="228">
        <v>0.00050000000000000001</v>
      </c>
      <c r="R199" s="228">
        <f>Q199*H199</f>
        <v>0.0035000000000000001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489</v>
      </c>
      <c r="AT199" s="230" t="s">
        <v>335</v>
      </c>
      <c r="AU199" s="230" t="s">
        <v>86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346</v>
      </c>
      <c r="BM199" s="230" t="s">
        <v>2439</v>
      </c>
    </row>
    <row r="200" s="2" customFormat="1" ht="16.5" customHeight="1">
      <c r="A200" s="39"/>
      <c r="B200" s="40"/>
      <c r="C200" s="219" t="s">
        <v>546</v>
      </c>
      <c r="D200" s="219" t="s">
        <v>153</v>
      </c>
      <c r="E200" s="220" t="s">
        <v>2440</v>
      </c>
      <c r="F200" s="221" t="s">
        <v>2441</v>
      </c>
      <c r="G200" s="222" t="s">
        <v>416</v>
      </c>
      <c r="H200" s="223">
        <v>3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346</v>
      </c>
      <c r="AT200" s="230" t="s">
        <v>153</v>
      </c>
      <c r="AU200" s="230" t="s">
        <v>86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346</v>
      </c>
      <c r="BM200" s="230" t="s">
        <v>2442</v>
      </c>
    </row>
    <row r="201" s="2" customFormat="1" ht="21.75" customHeight="1">
      <c r="A201" s="39"/>
      <c r="B201" s="40"/>
      <c r="C201" s="271" t="s">
        <v>553</v>
      </c>
      <c r="D201" s="271" t="s">
        <v>335</v>
      </c>
      <c r="E201" s="272" t="s">
        <v>2443</v>
      </c>
      <c r="F201" s="273" t="s">
        <v>2444</v>
      </c>
      <c r="G201" s="274" t="s">
        <v>416</v>
      </c>
      <c r="H201" s="275">
        <v>3</v>
      </c>
      <c r="I201" s="276"/>
      <c r="J201" s="277">
        <f>ROUND(I201*H201,2)</f>
        <v>0</v>
      </c>
      <c r="K201" s="273" t="s">
        <v>1</v>
      </c>
      <c r="L201" s="278"/>
      <c r="M201" s="279" t="s">
        <v>1</v>
      </c>
      <c r="N201" s="280" t="s">
        <v>41</v>
      </c>
      <c r="O201" s="92"/>
      <c r="P201" s="228">
        <f>O201*H201</f>
        <v>0</v>
      </c>
      <c r="Q201" s="228">
        <v>0.00050000000000000001</v>
      </c>
      <c r="R201" s="228">
        <f>Q201*H201</f>
        <v>0.0015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489</v>
      </c>
      <c r="AT201" s="230" t="s">
        <v>335</v>
      </c>
      <c r="AU201" s="230" t="s">
        <v>86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346</v>
      </c>
      <c r="BM201" s="230" t="s">
        <v>2445</v>
      </c>
    </row>
    <row r="202" s="2" customFormat="1" ht="16.5" customHeight="1">
      <c r="A202" s="39"/>
      <c r="B202" s="40"/>
      <c r="C202" s="219" t="s">
        <v>558</v>
      </c>
      <c r="D202" s="219" t="s">
        <v>153</v>
      </c>
      <c r="E202" s="220" t="s">
        <v>2446</v>
      </c>
      <c r="F202" s="221" t="s">
        <v>2447</v>
      </c>
      <c r="G202" s="222" t="s">
        <v>416</v>
      </c>
      <c r="H202" s="223">
        <v>3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346</v>
      </c>
      <c r="AT202" s="230" t="s">
        <v>153</v>
      </c>
      <c r="AU202" s="230" t="s">
        <v>86</v>
      </c>
      <c r="AY202" s="18" t="s">
        <v>150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346</v>
      </c>
      <c r="BM202" s="230" t="s">
        <v>2448</v>
      </c>
    </row>
    <row r="203" s="2" customFormat="1" ht="24.15" customHeight="1">
      <c r="A203" s="39"/>
      <c r="B203" s="40"/>
      <c r="C203" s="271" t="s">
        <v>563</v>
      </c>
      <c r="D203" s="271" t="s">
        <v>335</v>
      </c>
      <c r="E203" s="272" t="s">
        <v>2449</v>
      </c>
      <c r="F203" s="273" t="s">
        <v>2450</v>
      </c>
      <c r="G203" s="274" t="s">
        <v>416</v>
      </c>
      <c r="H203" s="275">
        <v>3</v>
      </c>
      <c r="I203" s="276"/>
      <c r="J203" s="277">
        <f>ROUND(I203*H203,2)</f>
        <v>0</v>
      </c>
      <c r="K203" s="273" t="s">
        <v>1</v>
      </c>
      <c r="L203" s="278"/>
      <c r="M203" s="279" t="s">
        <v>1</v>
      </c>
      <c r="N203" s="280" t="s">
        <v>41</v>
      </c>
      <c r="O203" s="92"/>
      <c r="P203" s="228">
        <f>O203*H203</f>
        <v>0</v>
      </c>
      <c r="Q203" s="228">
        <v>0.0012999999999999999</v>
      </c>
      <c r="R203" s="228">
        <f>Q203*H203</f>
        <v>0.0038999999999999998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489</v>
      </c>
      <c r="AT203" s="230" t="s">
        <v>335</v>
      </c>
      <c r="AU203" s="230" t="s">
        <v>86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346</v>
      </c>
      <c r="BM203" s="230" t="s">
        <v>2451</v>
      </c>
    </row>
    <row r="204" s="2" customFormat="1" ht="16.5" customHeight="1">
      <c r="A204" s="39"/>
      <c r="B204" s="40"/>
      <c r="C204" s="219" t="s">
        <v>570</v>
      </c>
      <c r="D204" s="219" t="s">
        <v>153</v>
      </c>
      <c r="E204" s="220" t="s">
        <v>2452</v>
      </c>
      <c r="F204" s="221" t="s">
        <v>2453</v>
      </c>
      <c r="G204" s="222" t="s">
        <v>416</v>
      </c>
      <c r="H204" s="223">
        <v>10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346</v>
      </c>
      <c r="AT204" s="230" t="s">
        <v>153</v>
      </c>
      <c r="AU204" s="230" t="s">
        <v>86</v>
      </c>
      <c r="AY204" s="18" t="s">
        <v>150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346</v>
      </c>
      <c r="BM204" s="230" t="s">
        <v>2454</v>
      </c>
    </row>
    <row r="205" s="13" customFormat="1">
      <c r="A205" s="13"/>
      <c r="B205" s="232"/>
      <c r="C205" s="233"/>
      <c r="D205" s="234" t="s">
        <v>159</v>
      </c>
      <c r="E205" s="235" t="s">
        <v>1</v>
      </c>
      <c r="F205" s="236" t="s">
        <v>2455</v>
      </c>
      <c r="G205" s="233"/>
      <c r="H205" s="237">
        <v>10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159</v>
      </c>
      <c r="AU205" s="243" t="s">
        <v>86</v>
      </c>
      <c r="AV205" s="13" t="s">
        <v>86</v>
      </c>
      <c r="AW205" s="13" t="s">
        <v>32</v>
      </c>
      <c r="AX205" s="13" t="s">
        <v>84</v>
      </c>
      <c r="AY205" s="243" t="s">
        <v>150</v>
      </c>
    </row>
    <row r="206" s="2" customFormat="1" ht="16.5" customHeight="1">
      <c r="A206" s="39"/>
      <c r="B206" s="40"/>
      <c r="C206" s="271" t="s">
        <v>575</v>
      </c>
      <c r="D206" s="271" t="s">
        <v>335</v>
      </c>
      <c r="E206" s="272" t="s">
        <v>2456</v>
      </c>
      <c r="F206" s="273" t="s">
        <v>2457</v>
      </c>
      <c r="G206" s="274" t="s">
        <v>416</v>
      </c>
      <c r="H206" s="275">
        <v>10</v>
      </c>
      <c r="I206" s="276"/>
      <c r="J206" s="277">
        <f>ROUND(I206*H206,2)</f>
        <v>0</v>
      </c>
      <c r="K206" s="273" t="s">
        <v>1</v>
      </c>
      <c r="L206" s="278"/>
      <c r="M206" s="279" t="s">
        <v>1</v>
      </c>
      <c r="N206" s="280" t="s">
        <v>41</v>
      </c>
      <c r="O206" s="92"/>
      <c r="P206" s="228">
        <f>O206*H206</f>
        <v>0</v>
      </c>
      <c r="Q206" s="228">
        <v>0.00012</v>
      </c>
      <c r="R206" s="228">
        <f>Q206*H206</f>
        <v>0.0012000000000000001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489</v>
      </c>
      <c r="AT206" s="230" t="s">
        <v>335</v>
      </c>
      <c r="AU206" s="230" t="s">
        <v>86</v>
      </c>
      <c r="AY206" s="18" t="s">
        <v>150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346</v>
      </c>
      <c r="BM206" s="230" t="s">
        <v>2458</v>
      </c>
    </row>
    <row r="207" s="2" customFormat="1" ht="33" customHeight="1">
      <c r="A207" s="39"/>
      <c r="B207" s="40"/>
      <c r="C207" s="219" t="s">
        <v>581</v>
      </c>
      <c r="D207" s="219" t="s">
        <v>153</v>
      </c>
      <c r="E207" s="220" t="s">
        <v>2459</v>
      </c>
      <c r="F207" s="221" t="s">
        <v>2460</v>
      </c>
      <c r="G207" s="222" t="s">
        <v>2419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0.0049300000000000004</v>
      </c>
      <c r="R207" s="228">
        <f>Q207*H207</f>
        <v>0.0049300000000000004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346</v>
      </c>
      <c r="AT207" s="230" t="s">
        <v>153</v>
      </c>
      <c r="AU207" s="230" t="s">
        <v>86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346</v>
      </c>
      <c r="BM207" s="230" t="s">
        <v>2461</v>
      </c>
    </row>
    <row r="208" s="2" customFormat="1" ht="24.15" customHeight="1">
      <c r="A208" s="39"/>
      <c r="B208" s="40"/>
      <c r="C208" s="219" t="s">
        <v>586</v>
      </c>
      <c r="D208" s="219" t="s">
        <v>153</v>
      </c>
      <c r="E208" s="220" t="s">
        <v>2462</v>
      </c>
      <c r="F208" s="221" t="s">
        <v>2463</v>
      </c>
      <c r="G208" s="222" t="s">
        <v>2419</v>
      </c>
      <c r="H208" s="223">
        <v>1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0.014749999999999999</v>
      </c>
      <c r="R208" s="228">
        <f>Q208*H208</f>
        <v>0.014749999999999999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346</v>
      </c>
      <c r="AT208" s="230" t="s">
        <v>153</v>
      </c>
      <c r="AU208" s="230" t="s">
        <v>86</v>
      </c>
      <c r="AY208" s="18" t="s">
        <v>150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346</v>
      </c>
      <c r="BM208" s="230" t="s">
        <v>2464</v>
      </c>
    </row>
    <row r="209" s="2" customFormat="1" ht="21.75" customHeight="1">
      <c r="A209" s="39"/>
      <c r="B209" s="40"/>
      <c r="C209" s="219" t="s">
        <v>591</v>
      </c>
      <c r="D209" s="219" t="s">
        <v>153</v>
      </c>
      <c r="E209" s="220" t="s">
        <v>2465</v>
      </c>
      <c r="F209" s="221" t="s">
        <v>2466</v>
      </c>
      <c r="G209" s="222" t="s">
        <v>2419</v>
      </c>
      <c r="H209" s="223">
        <v>15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9.0000000000000006E-05</v>
      </c>
      <c r="R209" s="228">
        <f>Q209*H209</f>
        <v>0.0013500000000000001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346</v>
      </c>
      <c r="AT209" s="230" t="s">
        <v>153</v>
      </c>
      <c r="AU209" s="230" t="s">
        <v>86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346</v>
      </c>
      <c r="BM209" s="230" t="s">
        <v>2467</v>
      </c>
    </row>
    <row r="210" s="13" customFormat="1">
      <c r="A210" s="13"/>
      <c r="B210" s="232"/>
      <c r="C210" s="233"/>
      <c r="D210" s="234" t="s">
        <v>159</v>
      </c>
      <c r="E210" s="235" t="s">
        <v>1</v>
      </c>
      <c r="F210" s="236" t="s">
        <v>2468</v>
      </c>
      <c r="G210" s="233"/>
      <c r="H210" s="237">
        <v>15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159</v>
      </c>
      <c r="AU210" s="243" t="s">
        <v>86</v>
      </c>
      <c r="AV210" s="13" t="s">
        <v>86</v>
      </c>
      <c r="AW210" s="13" t="s">
        <v>32</v>
      </c>
      <c r="AX210" s="13" t="s">
        <v>84</v>
      </c>
      <c r="AY210" s="243" t="s">
        <v>150</v>
      </c>
    </row>
    <row r="211" s="2" customFormat="1" ht="16.5" customHeight="1">
      <c r="A211" s="39"/>
      <c r="B211" s="40"/>
      <c r="C211" s="271" t="s">
        <v>595</v>
      </c>
      <c r="D211" s="271" t="s">
        <v>335</v>
      </c>
      <c r="E211" s="272" t="s">
        <v>2469</v>
      </c>
      <c r="F211" s="273" t="s">
        <v>2470</v>
      </c>
      <c r="G211" s="274" t="s">
        <v>416</v>
      </c>
      <c r="H211" s="275">
        <v>15</v>
      </c>
      <c r="I211" s="276"/>
      <c r="J211" s="277">
        <f>ROUND(I211*H211,2)</f>
        <v>0</v>
      </c>
      <c r="K211" s="273" t="s">
        <v>1</v>
      </c>
      <c r="L211" s="278"/>
      <c r="M211" s="279" t="s">
        <v>1</v>
      </c>
      <c r="N211" s="280" t="s">
        <v>41</v>
      </c>
      <c r="O211" s="92"/>
      <c r="P211" s="228">
        <f>O211*H211</f>
        <v>0</v>
      </c>
      <c r="Q211" s="228">
        <v>0.00014999999999999999</v>
      </c>
      <c r="R211" s="228">
        <f>Q211*H211</f>
        <v>0.0022499999999999998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489</v>
      </c>
      <c r="AT211" s="230" t="s">
        <v>335</v>
      </c>
      <c r="AU211" s="230" t="s">
        <v>86</v>
      </c>
      <c r="AY211" s="18" t="s">
        <v>150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346</v>
      </c>
      <c r="BM211" s="230" t="s">
        <v>2471</v>
      </c>
    </row>
    <row r="212" s="2" customFormat="1" ht="24.15" customHeight="1">
      <c r="A212" s="39"/>
      <c r="B212" s="40"/>
      <c r="C212" s="219" t="s">
        <v>607</v>
      </c>
      <c r="D212" s="219" t="s">
        <v>153</v>
      </c>
      <c r="E212" s="220" t="s">
        <v>2472</v>
      </c>
      <c r="F212" s="221" t="s">
        <v>2473</v>
      </c>
      <c r="G212" s="222" t="s">
        <v>2419</v>
      </c>
      <c r="H212" s="223">
        <v>1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0.0018</v>
      </c>
      <c r="R212" s="228">
        <f>Q212*H212</f>
        <v>0.0018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346</v>
      </c>
      <c r="AT212" s="230" t="s">
        <v>153</v>
      </c>
      <c r="AU212" s="230" t="s">
        <v>86</v>
      </c>
      <c r="AY212" s="18" t="s">
        <v>150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346</v>
      </c>
      <c r="BM212" s="230" t="s">
        <v>2474</v>
      </c>
    </row>
    <row r="213" s="2" customFormat="1" ht="16.5" customHeight="1">
      <c r="A213" s="39"/>
      <c r="B213" s="40"/>
      <c r="C213" s="219" t="s">
        <v>612</v>
      </c>
      <c r="D213" s="219" t="s">
        <v>153</v>
      </c>
      <c r="E213" s="220" t="s">
        <v>2475</v>
      </c>
      <c r="F213" s="221" t="s">
        <v>2476</v>
      </c>
      <c r="G213" s="222" t="s">
        <v>2419</v>
      </c>
      <c r="H213" s="223">
        <v>5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0.0018400000000000001</v>
      </c>
      <c r="R213" s="228">
        <f>Q213*H213</f>
        <v>0.0091999999999999998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346</v>
      </c>
      <c r="AT213" s="230" t="s">
        <v>153</v>
      </c>
      <c r="AU213" s="230" t="s">
        <v>86</v>
      </c>
      <c r="AY213" s="18" t="s">
        <v>150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346</v>
      </c>
      <c r="BM213" s="230" t="s">
        <v>2477</v>
      </c>
    </row>
    <row r="214" s="2" customFormat="1" ht="16.5" customHeight="1">
      <c r="A214" s="39"/>
      <c r="B214" s="40"/>
      <c r="C214" s="219" t="s">
        <v>616</v>
      </c>
      <c r="D214" s="219" t="s">
        <v>153</v>
      </c>
      <c r="E214" s="220" t="s">
        <v>2478</v>
      </c>
      <c r="F214" s="221" t="s">
        <v>2479</v>
      </c>
      <c r="G214" s="222" t="s">
        <v>2419</v>
      </c>
      <c r="H214" s="223">
        <v>2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0.0018400000000000001</v>
      </c>
      <c r="R214" s="228">
        <f>Q214*H214</f>
        <v>0.0036800000000000001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346</v>
      </c>
      <c r="AT214" s="230" t="s">
        <v>153</v>
      </c>
      <c r="AU214" s="230" t="s">
        <v>86</v>
      </c>
      <c r="AY214" s="18" t="s">
        <v>150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346</v>
      </c>
      <c r="BM214" s="230" t="s">
        <v>2480</v>
      </c>
    </row>
    <row r="215" s="2" customFormat="1" ht="16.5" customHeight="1">
      <c r="A215" s="39"/>
      <c r="B215" s="40"/>
      <c r="C215" s="219" t="s">
        <v>623</v>
      </c>
      <c r="D215" s="219" t="s">
        <v>153</v>
      </c>
      <c r="E215" s="220" t="s">
        <v>2481</v>
      </c>
      <c r="F215" s="221" t="s">
        <v>2482</v>
      </c>
      <c r="G215" s="222" t="s">
        <v>416</v>
      </c>
      <c r="H215" s="223">
        <v>1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0.00016000000000000001</v>
      </c>
      <c r="R215" s="228">
        <f>Q215*H215</f>
        <v>0.00016000000000000001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346</v>
      </c>
      <c r="AT215" s="230" t="s">
        <v>153</v>
      </c>
      <c r="AU215" s="230" t="s">
        <v>86</v>
      </c>
      <c r="AY215" s="18" t="s">
        <v>150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346</v>
      </c>
      <c r="BM215" s="230" t="s">
        <v>2483</v>
      </c>
    </row>
    <row r="216" s="2" customFormat="1" ht="16.5" customHeight="1">
      <c r="A216" s="39"/>
      <c r="B216" s="40"/>
      <c r="C216" s="219" t="s">
        <v>629</v>
      </c>
      <c r="D216" s="219" t="s">
        <v>153</v>
      </c>
      <c r="E216" s="220" t="s">
        <v>2484</v>
      </c>
      <c r="F216" s="221" t="s">
        <v>2485</v>
      </c>
      <c r="G216" s="222" t="s">
        <v>416</v>
      </c>
      <c r="H216" s="223">
        <v>5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0.00013999999999999999</v>
      </c>
      <c r="R216" s="228">
        <f>Q216*H216</f>
        <v>0.00069999999999999988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346</v>
      </c>
      <c r="AT216" s="230" t="s">
        <v>153</v>
      </c>
      <c r="AU216" s="230" t="s">
        <v>86</v>
      </c>
      <c r="AY216" s="18" t="s">
        <v>150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346</v>
      </c>
      <c r="BM216" s="230" t="s">
        <v>2486</v>
      </c>
    </row>
    <row r="217" s="2" customFormat="1" ht="16.5" customHeight="1">
      <c r="A217" s="39"/>
      <c r="B217" s="40"/>
      <c r="C217" s="219" t="s">
        <v>633</v>
      </c>
      <c r="D217" s="219" t="s">
        <v>153</v>
      </c>
      <c r="E217" s="220" t="s">
        <v>2487</v>
      </c>
      <c r="F217" s="221" t="s">
        <v>2488</v>
      </c>
      <c r="G217" s="222" t="s">
        <v>416</v>
      </c>
      <c r="H217" s="223">
        <v>5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0.00024000000000000001</v>
      </c>
      <c r="R217" s="228">
        <f>Q217*H217</f>
        <v>0.0012000000000000001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346</v>
      </c>
      <c r="AT217" s="230" t="s">
        <v>153</v>
      </c>
      <c r="AU217" s="230" t="s">
        <v>86</v>
      </c>
      <c r="AY217" s="18" t="s">
        <v>150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346</v>
      </c>
      <c r="BM217" s="230" t="s">
        <v>2489</v>
      </c>
    </row>
    <row r="218" s="2" customFormat="1" ht="16.5" customHeight="1">
      <c r="A218" s="39"/>
      <c r="B218" s="40"/>
      <c r="C218" s="219" t="s">
        <v>638</v>
      </c>
      <c r="D218" s="219" t="s">
        <v>153</v>
      </c>
      <c r="E218" s="220" t="s">
        <v>2490</v>
      </c>
      <c r="F218" s="221" t="s">
        <v>2491</v>
      </c>
      <c r="G218" s="222" t="s">
        <v>416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0.00027999999999999998</v>
      </c>
      <c r="R218" s="228">
        <f>Q218*H218</f>
        <v>0.00027999999999999998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346</v>
      </c>
      <c r="AT218" s="230" t="s">
        <v>153</v>
      </c>
      <c r="AU218" s="230" t="s">
        <v>86</v>
      </c>
      <c r="AY218" s="18" t="s">
        <v>150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346</v>
      </c>
      <c r="BM218" s="230" t="s">
        <v>2492</v>
      </c>
    </row>
    <row r="219" s="2" customFormat="1" ht="24.15" customHeight="1">
      <c r="A219" s="39"/>
      <c r="B219" s="40"/>
      <c r="C219" s="219" t="s">
        <v>642</v>
      </c>
      <c r="D219" s="219" t="s">
        <v>153</v>
      </c>
      <c r="E219" s="220" t="s">
        <v>2493</v>
      </c>
      <c r="F219" s="221" t="s">
        <v>2494</v>
      </c>
      <c r="G219" s="222" t="s">
        <v>416</v>
      </c>
      <c r="H219" s="223">
        <v>2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0.00075000000000000002</v>
      </c>
      <c r="R219" s="228">
        <f>Q219*H219</f>
        <v>0.0015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346</v>
      </c>
      <c r="AT219" s="230" t="s">
        <v>153</v>
      </c>
      <c r="AU219" s="230" t="s">
        <v>86</v>
      </c>
      <c r="AY219" s="18" t="s">
        <v>150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346</v>
      </c>
      <c r="BM219" s="230" t="s">
        <v>2495</v>
      </c>
    </row>
    <row r="220" s="2" customFormat="1" ht="16.5" customHeight="1">
      <c r="A220" s="39"/>
      <c r="B220" s="40"/>
      <c r="C220" s="219" t="s">
        <v>648</v>
      </c>
      <c r="D220" s="219" t="s">
        <v>153</v>
      </c>
      <c r="E220" s="220" t="s">
        <v>2496</v>
      </c>
      <c r="F220" s="221" t="s">
        <v>2497</v>
      </c>
      <c r="G220" s="222" t="s">
        <v>416</v>
      </c>
      <c r="H220" s="223">
        <v>4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0.00031</v>
      </c>
      <c r="R220" s="228">
        <f>Q220*H220</f>
        <v>0.00124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346</v>
      </c>
      <c r="AT220" s="230" t="s">
        <v>153</v>
      </c>
      <c r="AU220" s="230" t="s">
        <v>86</v>
      </c>
      <c r="AY220" s="18" t="s">
        <v>150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346</v>
      </c>
      <c r="BM220" s="230" t="s">
        <v>2498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2499</v>
      </c>
      <c r="F221" s="217" t="s">
        <v>2500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SUM(P222:P226)</f>
        <v>0</v>
      </c>
      <c r="Q221" s="211"/>
      <c r="R221" s="212">
        <f>SUM(R222:R226)</f>
        <v>0.055900000000000005</v>
      </c>
      <c r="S221" s="211"/>
      <c r="T221" s="213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86</v>
      </c>
      <c r="AT221" s="215" t="s">
        <v>75</v>
      </c>
      <c r="AU221" s="215" t="s">
        <v>84</v>
      </c>
      <c r="AY221" s="214" t="s">
        <v>150</v>
      </c>
      <c r="BK221" s="216">
        <f>SUM(BK222:BK226)</f>
        <v>0</v>
      </c>
    </row>
    <row r="222" s="2" customFormat="1" ht="33" customHeight="1">
      <c r="A222" s="39"/>
      <c r="B222" s="40"/>
      <c r="C222" s="219" t="s">
        <v>652</v>
      </c>
      <c r="D222" s="219" t="s">
        <v>153</v>
      </c>
      <c r="E222" s="220" t="s">
        <v>2501</v>
      </c>
      <c r="F222" s="221" t="s">
        <v>2502</v>
      </c>
      <c r="G222" s="222" t="s">
        <v>2419</v>
      </c>
      <c r="H222" s="223">
        <v>1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0.0091999999999999998</v>
      </c>
      <c r="R222" s="228">
        <f>Q222*H222</f>
        <v>0.0091999999999999998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346</v>
      </c>
      <c r="AT222" s="230" t="s">
        <v>153</v>
      </c>
      <c r="AU222" s="230" t="s">
        <v>86</v>
      </c>
      <c r="AY222" s="18" t="s">
        <v>150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346</v>
      </c>
      <c r="BM222" s="230" t="s">
        <v>2503</v>
      </c>
    </row>
    <row r="223" s="2" customFormat="1" ht="24.15" customHeight="1">
      <c r="A223" s="39"/>
      <c r="B223" s="40"/>
      <c r="C223" s="219" t="s">
        <v>656</v>
      </c>
      <c r="D223" s="219" t="s">
        <v>153</v>
      </c>
      <c r="E223" s="220" t="s">
        <v>2504</v>
      </c>
      <c r="F223" s="221" t="s">
        <v>2505</v>
      </c>
      <c r="G223" s="222" t="s">
        <v>2419</v>
      </c>
      <c r="H223" s="223">
        <v>2</v>
      </c>
      <c r="I223" s="224"/>
      <c r="J223" s="225">
        <f>ROUND(I223*H223,2)</f>
        <v>0</v>
      </c>
      <c r="K223" s="221" t="s">
        <v>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346</v>
      </c>
      <c r="AT223" s="230" t="s">
        <v>153</v>
      </c>
      <c r="AU223" s="230" t="s">
        <v>86</v>
      </c>
      <c r="AY223" s="18" t="s">
        <v>150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346</v>
      </c>
      <c r="BM223" s="230" t="s">
        <v>2506</v>
      </c>
    </row>
    <row r="224" s="2" customFormat="1" ht="24.15" customHeight="1">
      <c r="A224" s="39"/>
      <c r="B224" s="40"/>
      <c r="C224" s="271" t="s">
        <v>661</v>
      </c>
      <c r="D224" s="271" t="s">
        <v>335</v>
      </c>
      <c r="E224" s="272" t="s">
        <v>2507</v>
      </c>
      <c r="F224" s="273" t="s">
        <v>2508</v>
      </c>
      <c r="G224" s="274" t="s">
        <v>416</v>
      </c>
      <c r="H224" s="275">
        <v>2</v>
      </c>
      <c r="I224" s="276"/>
      <c r="J224" s="277">
        <f>ROUND(I224*H224,2)</f>
        <v>0</v>
      </c>
      <c r="K224" s="273" t="s">
        <v>1</v>
      </c>
      <c r="L224" s="278"/>
      <c r="M224" s="279" t="s">
        <v>1</v>
      </c>
      <c r="N224" s="280" t="s">
        <v>41</v>
      </c>
      <c r="O224" s="92"/>
      <c r="P224" s="228">
        <f>O224*H224</f>
        <v>0</v>
      </c>
      <c r="Q224" s="228">
        <v>0.0067000000000000002</v>
      </c>
      <c r="R224" s="228">
        <f>Q224*H224</f>
        <v>0.013400000000000001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489</v>
      </c>
      <c r="AT224" s="230" t="s">
        <v>335</v>
      </c>
      <c r="AU224" s="230" t="s">
        <v>86</v>
      </c>
      <c r="AY224" s="18" t="s">
        <v>150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346</v>
      </c>
      <c r="BM224" s="230" t="s">
        <v>2509</v>
      </c>
    </row>
    <row r="225" s="2" customFormat="1" ht="33" customHeight="1">
      <c r="A225" s="39"/>
      <c r="B225" s="40"/>
      <c r="C225" s="219" t="s">
        <v>673</v>
      </c>
      <c r="D225" s="219" t="s">
        <v>153</v>
      </c>
      <c r="E225" s="220" t="s">
        <v>2510</v>
      </c>
      <c r="F225" s="221" t="s">
        <v>2511</v>
      </c>
      <c r="G225" s="222" t="s">
        <v>2419</v>
      </c>
      <c r="H225" s="223">
        <v>2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0.016650000000000002</v>
      </c>
      <c r="R225" s="228">
        <f>Q225*H225</f>
        <v>0.033300000000000003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346</v>
      </c>
      <c r="AT225" s="230" t="s">
        <v>153</v>
      </c>
      <c r="AU225" s="230" t="s">
        <v>86</v>
      </c>
      <c r="AY225" s="18" t="s">
        <v>150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346</v>
      </c>
      <c r="BM225" s="230" t="s">
        <v>2512</v>
      </c>
    </row>
    <row r="226" s="2" customFormat="1" ht="24.15" customHeight="1">
      <c r="A226" s="39"/>
      <c r="B226" s="40"/>
      <c r="C226" s="219" t="s">
        <v>678</v>
      </c>
      <c r="D226" s="219" t="s">
        <v>153</v>
      </c>
      <c r="E226" s="220" t="s">
        <v>2513</v>
      </c>
      <c r="F226" s="221" t="s">
        <v>2514</v>
      </c>
      <c r="G226" s="222" t="s">
        <v>165</v>
      </c>
      <c r="H226" s="223">
        <v>0.056000000000000001</v>
      </c>
      <c r="I226" s="224"/>
      <c r="J226" s="225">
        <f>ROUND(I226*H226,2)</f>
        <v>0</v>
      </c>
      <c r="K226" s="221" t="s">
        <v>1</v>
      </c>
      <c r="L226" s="45"/>
      <c r="M226" s="244" t="s">
        <v>1</v>
      </c>
      <c r="N226" s="245" t="s">
        <v>41</v>
      </c>
      <c r="O226" s="246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346</v>
      </c>
      <c r="AT226" s="230" t="s">
        <v>153</v>
      </c>
      <c r="AU226" s="230" t="s">
        <v>86</v>
      </c>
      <c r="AY226" s="18" t="s">
        <v>150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346</v>
      </c>
      <c r="BM226" s="230" t="s">
        <v>2515</v>
      </c>
    </row>
    <row r="227" s="2" customFormat="1" ht="6.96" customHeight="1">
      <c r="A227" s="39"/>
      <c r="B227" s="67"/>
      <c r="C227" s="68"/>
      <c r="D227" s="68"/>
      <c r="E227" s="68"/>
      <c r="F227" s="68"/>
      <c r="G227" s="68"/>
      <c r="H227" s="68"/>
      <c r="I227" s="68"/>
      <c r="J227" s="68"/>
      <c r="K227" s="68"/>
      <c r="L227" s="45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</row>
  </sheetData>
  <sheetProtection sheet="1" autoFilter="0" formatColumns="0" formatRows="0" objects="1" scenarios="1" spinCount="100000" saltValue="OJKelEOYOfFD5knzxg4+7SS2AvwivtnRa6fe5FrMsIBlJtEsCgE11AjdnAjeyaZFPe3BY5bsQiqtPUl/n08T/g==" hashValue="HLWJK4v1RRd+TuZxC6ZLi6i8pGRGvr9i0ghRzEDMno5dbdIkRExOykFqVgk3aRX7GJssK1CWiNN43ICo6qUUcQ==" algorithmName="SHA-512" password="CC35"/>
  <autoFilter ref="C123:K22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2516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ROUND((SUM(BE126:BE213)),  2)</f>
        <v>0</v>
      </c>
      <c r="G33" s="39"/>
      <c r="H33" s="39"/>
      <c r="I33" s="156">
        <v>0.20999999999999999</v>
      </c>
      <c r="J33" s="155">
        <f>ROUND(((SUM(BE126:BE213))*I33),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ROUND((SUM(BF126:BF213)),  2)</f>
        <v>0</v>
      </c>
      <c r="G34" s="39"/>
      <c r="H34" s="39"/>
      <c r="I34" s="156">
        <v>0.12</v>
      </c>
      <c r="J34" s="155">
        <f>ROUND(((SUM(BF126:BF213))*I34),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ROUND((SUM(BG126:BG213)),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ROUND((SUM(BH126:BH213)),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ROUND((SUM(BI126:BI213)),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01.5 - ÚSTŘEDNÍ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132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133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223</v>
      </c>
      <c r="E99" s="183"/>
      <c r="F99" s="183"/>
      <c r="G99" s="183"/>
      <c r="H99" s="183"/>
      <c r="I99" s="183"/>
      <c r="J99" s="184">
        <f>J133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2517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2518</v>
      </c>
      <c r="E101" s="189"/>
      <c r="F101" s="189"/>
      <c r="G101" s="189"/>
      <c r="H101" s="189"/>
      <c r="I101" s="189"/>
      <c r="J101" s="190">
        <f>J145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2519</v>
      </c>
      <c r="E102" s="189"/>
      <c r="F102" s="189"/>
      <c r="G102" s="189"/>
      <c r="H102" s="189"/>
      <c r="I102" s="189"/>
      <c r="J102" s="190">
        <f>J159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2520</v>
      </c>
      <c r="E103" s="189"/>
      <c r="F103" s="189"/>
      <c r="G103" s="189"/>
      <c r="H103" s="189"/>
      <c r="I103" s="189"/>
      <c r="J103" s="190">
        <f>J179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1969</v>
      </c>
      <c r="E104" s="189"/>
      <c r="F104" s="189"/>
      <c r="G104" s="189"/>
      <c r="H104" s="189"/>
      <c r="I104" s="189"/>
      <c r="J104" s="190">
        <f>J202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1970</v>
      </c>
      <c r="E105" s="189"/>
      <c r="F105" s="189"/>
      <c r="G105" s="189"/>
      <c r="H105" s="189"/>
      <c r="I105" s="189"/>
      <c r="J105" s="190">
        <f>J206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238</v>
      </c>
      <c r="E106" s="183"/>
      <c r="F106" s="183"/>
      <c r="G106" s="183"/>
      <c r="H106" s="183"/>
      <c r="I106" s="183"/>
      <c r="J106" s="184">
        <f>J208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5" t="str">
        <f>E7</f>
        <v>PŘESTAVBA STÁVAJÍÍCÍ GARÁŽE PRO POŽÁRNÍ TECHNIKU NA POŽÁRNÍ ZBROJNICI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01.5 -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DOLNÍ BRUSNICE</v>
      </c>
      <c r="G120" s="41"/>
      <c r="H120" s="41"/>
      <c r="I120" s="33" t="s">
        <v>22</v>
      </c>
      <c r="J120" s="80" t="str">
        <f>IF(J12="","",J12)</f>
        <v>10. 4. 2024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24</v>
      </c>
      <c r="D122" s="41"/>
      <c r="E122" s="41"/>
      <c r="F122" s="28" t="str">
        <f>E15</f>
        <v>OBEC DOLNÍ BRUSNICE</v>
      </c>
      <c r="G122" s="41"/>
      <c r="H122" s="41"/>
      <c r="I122" s="33" t="s">
        <v>30</v>
      </c>
      <c r="J122" s="37" t="str">
        <f>E21</f>
        <v>ING. JAN KÁBRT, DVŮR KRÁLOVÉ NAD LABEM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>ING. LUBOŠ KASPER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136</v>
      </c>
      <c r="D125" s="195" t="s">
        <v>61</v>
      </c>
      <c r="E125" s="195" t="s">
        <v>57</v>
      </c>
      <c r="F125" s="195" t="s">
        <v>58</v>
      </c>
      <c r="G125" s="195" t="s">
        <v>137</v>
      </c>
      <c r="H125" s="195" t="s">
        <v>138</v>
      </c>
      <c r="I125" s="195" t="s">
        <v>139</v>
      </c>
      <c r="J125" s="195" t="s">
        <v>129</v>
      </c>
      <c r="K125" s="196" t="s">
        <v>140</v>
      </c>
      <c r="L125" s="197"/>
      <c r="M125" s="101" t="s">
        <v>1</v>
      </c>
      <c r="N125" s="102" t="s">
        <v>40</v>
      </c>
      <c r="O125" s="102" t="s">
        <v>141</v>
      </c>
      <c r="P125" s="102" t="s">
        <v>142</v>
      </c>
      <c r="Q125" s="102" t="s">
        <v>143</v>
      </c>
      <c r="R125" s="102" t="s">
        <v>144</v>
      </c>
      <c r="S125" s="102" t="s">
        <v>145</v>
      </c>
      <c r="T125" s="103" t="s">
        <v>146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147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P127+P133+P208</f>
        <v>0</v>
      </c>
      <c r="Q126" s="105"/>
      <c r="R126" s="200">
        <f>R127+R133+R208</f>
        <v>1.4576900000000002</v>
      </c>
      <c r="S126" s="105"/>
      <c r="T126" s="201">
        <f>T127+T133+T208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131</v>
      </c>
      <c r="BK126" s="202">
        <f>BK127+BK133+BK208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148</v>
      </c>
      <c r="F127" s="206" t="s">
        <v>149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0.006150000000000001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150</v>
      </c>
      <c r="BK127" s="216">
        <f>BK128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151</v>
      </c>
      <c r="F128" s="217" t="s">
        <v>152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SUM(P129:P132)</f>
        <v>0</v>
      </c>
      <c r="Q128" s="211"/>
      <c r="R128" s="212">
        <f>SUM(R129:R132)</f>
        <v>0.006150000000000001</v>
      </c>
      <c r="S128" s="211"/>
      <c r="T128" s="21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150</v>
      </c>
      <c r="BK128" s="216">
        <f>SUM(BK129:BK132)</f>
        <v>0</v>
      </c>
    </row>
    <row r="129" s="2" customFormat="1" ht="33" customHeight="1">
      <c r="A129" s="39"/>
      <c r="B129" s="40"/>
      <c r="C129" s="219" t="s">
        <v>84</v>
      </c>
      <c r="D129" s="219" t="s">
        <v>153</v>
      </c>
      <c r="E129" s="220" t="s">
        <v>907</v>
      </c>
      <c r="F129" s="221" t="s">
        <v>908</v>
      </c>
      <c r="G129" s="222" t="s">
        <v>243</v>
      </c>
      <c r="H129" s="223">
        <v>15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0.00012999999999999999</v>
      </c>
      <c r="R129" s="228">
        <f>Q129*H129</f>
        <v>0.0019499999999999999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157</v>
      </c>
      <c r="AT129" s="230" t="s">
        <v>153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157</v>
      </c>
      <c r="BM129" s="230" t="s">
        <v>2521</v>
      </c>
    </row>
    <row r="130" s="13" customFormat="1">
      <c r="A130" s="13"/>
      <c r="B130" s="232"/>
      <c r="C130" s="233"/>
      <c r="D130" s="234" t="s">
        <v>159</v>
      </c>
      <c r="E130" s="235" t="s">
        <v>1</v>
      </c>
      <c r="F130" s="236" t="s">
        <v>2522</v>
      </c>
      <c r="G130" s="233"/>
      <c r="H130" s="237">
        <v>15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159</v>
      </c>
      <c r="AU130" s="243" t="s">
        <v>86</v>
      </c>
      <c r="AV130" s="13" t="s">
        <v>86</v>
      </c>
      <c r="AW130" s="13" t="s">
        <v>32</v>
      </c>
      <c r="AX130" s="13" t="s">
        <v>84</v>
      </c>
      <c r="AY130" s="243" t="s">
        <v>150</v>
      </c>
    </row>
    <row r="131" s="2" customFormat="1" ht="37.8" customHeight="1">
      <c r="A131" s="39"/>
      <c r="B131" s="40"/>
      <c r="C131" s="219" t="s">
        <v>86</v>
      </c>
      <c r="D131" s="219" t="s">
        <v>153</v>
      </c>
      <c r="E131" s="220" t="s">
        <v>911</v>
      </c>
      <c r="F131" s="221" t="s">
        <v>912</v>
      </c>
      <c r="G131" s="222" t="s">
        <v>243</v>
      </c>
      <c r="H131" s="223">
        <v>20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0.00021000000000000001</v>
      </c>
      <c r="R131" s="228">
        <f>Q131*H131</f>
        <v>0.0042000000000000006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157</v>
      </c>
      <c r="AT131" s="230" t="s">
        <v>153</v>
      </c>
      <c r="AU131" s="230" t="s">
        <v>86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157</v>
      </c>
      <c r="BM131" s="230" t="s">
        <v>2523</v>
      </c>
    </row>
    <row r="132" s="13" customFormat="1">
      <c r="A132" s="13"/>
      <c r="B132" s="232"/>
      <c r="C132" s="233"/>
      <c r="D132" s="234" t="s">
        <v>159</v>
      </c>
      <c r="E132" s="235" t="s">
        <v>1</v>
      </c>
      <c r="F132" s="236" t="s">
        <v>2524</v>
      </c>
      <c r="G132" s="233"/>
      <c r="H132" s="237">
        <v>20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159</v>
      </c>
      <c r="AU132" s="243" t="s">
        <v>86</v>
      </c>
      <c r="AV132" s="13" t="s">
        <v>86</v>
      </c>
      <c r="AW132" s="13" t="s">
        <v>32</v>
      </c>
      <c r="AX132" s="13" t="s">
        <v>84</v>
      </c>
      <c r="AY132" s="243" t="s">
        <v>150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925</v>
      </c>
      <c r="F133" s="206" t="s">
        <v>926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P134+P145+P159+P179+P202+P206</f>
        <v>0</v>
      </c>
      <c r="Q133" s="211"/>
      <c r="R133" s="212">
        <f>R134+R145+R159+R179+R202+R206</f>
        <v>1.4515400000000001</v>
      </c>
      <c r="S133" s="211"/>
      <c r="T133" s="213">
        <f>T134+T145+T159+T179+T202+T206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75</v>
      </c>
      <c r="AU133" s="215" t="s">
        <v>76</v>
      </c>
      <c r="AY133" s="214" t="s">
        <v>150</v>
      </c>
      <c r="BK133" s="216">
        <f>BK134+BK145+BK159+BK179+BK202+BK206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2525</v>
      </c>
      <c r="F134" s="217" t="s">
        <v>2526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SUM(P135:P144)</f>
        <v>0</v>
      </c>
      <c r="Q134" s="211"/>
      <c r="R134" s="212">
        <f>SUM(R135:R144)</f>
        <v>0.55451000000000006</v>
      </c>
      <c r="S134" s="211"/>
      <c r="T134" s="213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86</v>
      </c>
      <c r="AT134" s="215" t="s">
        <v>75</v>
      </c>
      <c r="AU134" s="215" t="s">
        <v>84</v>
      </c>
      <c r="AY134" s="214" t="s">
        <v>150</v>
      </c>
      <c r="BK134" s="216">
        <f>SUM(BK135:BK144)</f>
        <v>0</v>
      </c>
    </row>
    <row r="135" s="2" customFormat="1" ht="37.8" customHeight="1">
      <c r="A135" s="39"/>
      <c r="B135" s="40"/>
      <c r="C135" s="219" t="s">
        <v>167</v>
      </c>
      <c r="D135" s="219" t="s">
        <v>153</v>
      </c>
      <c r="E135" s="220" t="s">
        <v>2527</v>
      </c>
      <c r="F135" s="221" t="s">
        <v>2528</v>
      </c>
      <c r="G135" s="222" t="s">
        <v>2419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0.0051200000000000004</v>
      </c>
      <c r="R135" s="228">
        <f>Q135*H135</f>
        <v>0.0051200000000000004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346</v>
      </c>
      <c r="AT135" s="230" t="s">
        <v>153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346</v>
      </c>
      <c r="BM135" s="230" t="s">
        <v>2529</v>
      </c>
    </row>
    <row r="136" s="2" customFormat="1" ht="24.15" customHeight="1">
      <c r="A136" s="39"/>
      <c r="B136" s="40"/>
      <c r="C136" s="219" t="s">
        <v>157</v>
      </c>
      <c r="D136" s="219" t="s">
        <v>153</v>
      </c>
      <c r="E136" s="220" t="s">
        <v>2530</v>
      </c>
      <c r="F136" s="221" t="s">
        <v>2531</v>
      </c>
      <c r="G136" s="222" t="s">
        <v>2419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0.00064999999999999997</v>
      </c>
      <c r="R136" s="228">
        <f>Q136*H136</f>
        <v>0.00064999999999999997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346</v>
      </c>
      <c r="AT136" s="230" t="s">
        <v>153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346</v>
      </c>
      <c r="BM136" s="230" t="s">
        <v>2532</v>
      </c>
    </row>
    <row r="137" s="2" customFormat="1" ht="24.15" customHeight="1">
      <c r="A137" s="39"/>
      <c r="B137" s="40"/>
      <c r="C137" s="219" t="s">
        <v>283</v>
      </c>
      <c r="D137" s="219" t="s">
        <v>153</v>
      </c>
      <c r="E137" s="220" t="s">
        <v>2533</v>
      </c>
      <c r="F137" s="221" t="s">
        <v>2534</v>
      </c>
      <c r="G137" s="222" t="s">
        <v>2419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0.0014499999999999999</v>
      </c>
      <c r="R137" s="228">
        <f>Q137*H137</f>
        <v>0.0014499999999999999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346</v>
      </c>
      <c r="AT137" s="230" t="s">
        <v>153</v>
      </c>
      <c r="AU137" s="230" t="s">
        <v>86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346</v>
      </c>
      <c r="BM137" s="230" t="s">
        <v>2535</v>
      </c>
    </row>
    <row r="138" s="2" customFormat="1" ht="24.15" customHeight="1">
      <c r="A138" s="39"/>
      <c r="B138" s="40"/>
      <c r="C138" s="219" t="s">
        <v>291</v>
      </c>
      <c r="D138" s="219" t="s">
        <v>153</v>
      </c>
      <c r="E138" s="220" t="s">
        <v>2536</v>
      </c>
      <c r="F138" s="221" t="s">
        <v>2537</v>
      </c>
      <c r="G138" s="222" t="s">
        <v>416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0.00067000000000000002</v>
      </c>
      <c r="R138" s="228">
        <f>Q138*H138</f>
        <v>0.00067000000000000002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346</v>
      </c>
      <c r="AT138" s="230" t="s">
        <v>153</v>
      </c>
      <c r="AU138" s="230" t="s">
        <v>86</v>
      </c>
      <c r="AY138" s="18" t="s">
        <v>150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346</v>
      </c>
      <c r="BM138" s="230" t="s">
        <v>2538</v>
      </c>
    </row>
    <row r="139" s="2" customFormat="1" ht="37.8" customHeight="1">
      <c r="A139" s="39"/>
      <c r="B139" s="40"/>
      <c r="C139" s="219" t="s">
        <v>296</v>
      </c>
      <c r="D139" s="219" t="s">
        <v>153</v>
      </c>
      <c r="E139" s="220" t="s">
        <v>2539</v>
      </c>
      <c r="F139" s="221" t="s">
        <v>2540</v>
      </c>
      <c r="G139" s="222" t="s">
        <v>2419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0.18448999999999999</v>
      </c>
      <c r="R139" s="228">
        <f>Q139*H139</f>
        <v>0.18448999999999999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346</v>
      </c>
      <c r="AT139" s="230" t="s">
        <v>153</v>
      </c>
      <c r="AU139" s="230" t="s">
        <v>86</v>
      </c>
      <c r="AY139" s="18" t="s">
        <v>150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346</v>
      </c>
      <c r="BM139" s="230" t="s">
        <v>2541</v>
      </c>
    </row>
    <row r="140" s="2" customFormat="1" ht="33" customHeight="1">
      <c r="A140" s="39"/>
      <c r="B140" s="40"/>
      <c r="C140" s="219" t="s">
        <v>304</v>
      </c>
      <c r="D140" s="219" t="s">
        <v>153</v>
      </c>
      <c r="E140" s="220" t="s">
        <v>2542</v>
      </c>
      <c r="F140" s="221" t="s">
        <v>2543</v>
      </c>
      <c r="G140" s="222" t="s">
        <v>2419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0.2319</v>
      </c>
      <c r="R140" s="228">
        <f>Q140*H140</f>
        <v>0.2319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346</v>
      </c>
      <c r="AT140" s="230" t="s">
        <v>153</v>
      </c>
      <c r="AU140" s="230" t="s">
        <v>86</v>
      </c>
      <c r="AY140" s="18" t="s">
        <v>150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346</v>
      </c>
      <c r="BM140" s="230" t="s">
        <v>2544</v>
      </c>
    </row>
    <row r="141" s="2" customFormat="1" ht="16.5" customHeight="1">
      <c r="A141" s="39"/>
      <c r="B141" s="40"/>
      <c r="C141" s="219" t="s">
        <v>151</v>
      </c>
      <c r="D141" s="219" t="s">
        <v>153</v>
      </c>
      <c r="E141" s="220" t="s">
        <v>2545</v>
      </c>
      <c r="F141" s="221" t="s">
        <v>2546</v>
      </c>
      <c r="G141" s="222" t="s">
        <v>2419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6.0000000000000002E-05</v>
      </c>
      <c r="R141" s="228">
        <f>Q141*H141</f>
        <v>6.0000000000000002E-05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346</v>
      </c>
      <c r="AT141" s="230" t="s">
        <v>153</v>
      </c>
      <c r="AU141" s="230" t="s">
        <v>86</v>
      </c>
      <c r="AY141" s="18" t="s">
        <v>150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346</v>
      </c>
      <c r="BM141" s="230" t="s">
        <v>2547</v>
      </c>
    </row>
    <row r="142" s="2" customFormat="1" ht="16.5" customHeight="1">
      <c r="A142" s="39"/>
      <c r="B142" s="40"/>
      <c r="C142" s="219" t="s">
        <v>315</v>
      </c>
      <c r="D142" s="219" t="s">
        <v>153</v>
      </c>
      <c r="E142" s="220" t="s">
        <v>2548</v>
      </c>
      <c r="F142" s="221" t="s">
        <v>2549</v>
      </c>
      <c r="G142" s="222" t="s">
        <v>2419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0.024</v>
      </c>
      <c r="R142" s="228">
        <f>Q142*H142</f>
        <v>0.024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346</v>
      </c>
      <c r="AT142" s="230" t="s">
        <v>153</v>
      </c>
      <c r="AU142" s="230" t="s">
        <v>86</v>
      </c>
      <c r="AY142" s="18" t="s">
        <v>150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346</v>
      </c>
      <c r="BM142" s="230" t="s">
        <v>2550</v>
      </c>
    </row>
    <row r="143" s="2" customFormat="1" ht="24.15" customHeight="1">
      <c r="A143" s="39"/>
      <c r="B143" s="40"/>
      <c r="C143" s="219" t="s">
        <v>320</v>
      </c>
      <c r="D143" s="219" t="s">
        <v>153</v>
      </c>
      <c r="E143" s="220" t="s">
        <v>2551</v>
      </c>
      <c r="F143" s="221" t="s">
        <v>2552</v>
      </c>
      <c r="G143" s="222" t="s">
        <v>2419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0.10617</v>
      </c>
      <c r="R143" s="228">
        <f>Q143*H143</f>
        <v>0.10617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346</v>
      </c>
      <c r="AT143" s="230" t="s">
        <v>153</v>
      </c>
      <c r="AU143" s="230" t="s">
        <v>86</v>
      </c>
      <c r="AY143" s="18" t="s">
        <v>150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346</v>
      </c>
      <c r="BM143" s="230" t="s">
        <v>2553</v>
      </c>
    </row>
    <row r="144" s="2" customFormat="1" ht="24.15" customHeight="1">
      <c r="A144" s="39"/>
      <c r="B144" s="40"/>
      <c r="C144" s="219" t="s">
        <v>8</v>
      </c>
      <c r="D144" s="219" t="s">
        <v>153</v>
      </c>
      <c r="E144" s="220" t="s">
        <v>2554</v>
      </c>
      <c r="F144" s="221" t="s">
        <v>2555</v>
      </c>
      <c r="G144" s="222" t="s">
        <v>982</v>
      </c>
      <c r="H144" s="292"/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346</v>
      </c>
      <c r="AT144" s="230" t="s">
        <v>153</v>
      </c>
      <c r="AU144" s="230" t="s">
        <v>86</v>
      </c>
      <c r="AY144" s="18" t="s">
        <v>150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346</v>
      </c>
      <c r="BM144" s="230" t="s">
        <v>2556</v>
      </c>
    </row>
    <row r="145" s="12" customFormat="1" ht="22.8" customHeight="1">
      <c r="A145" s="12"/>
      <c r="B145" s="203"/>
      <c r="C145" s="204"/>
      <c r="D145" s="205" t="s">
        <v>75</v>
      </c>
      <c r="E145" s="217" t="s">
        <v>2557</v>
      </c>
      <c r="F145" s="217" t="s">
        <v>2558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SUM(P146:P158)</f>
        <v>0</v>
      </c>
      <c r="Q145" s="211"/>
      <c r="R145" s="212">
        <f>SUM(R146:R158)</f>
        <v>0.10866000000000001</v>
      </c>
      <c r="S145" s="211"/>
      <c r="T145" s="213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86</v>
      </c>
      <c r="AT145" s="215" t="s">
        <v>75</v>
      </c>
      <c r="AU145" s="215" t="s">
        <v>84</v>
      </c>
      <c r="AY145" s="214" t="s">
        <v>150</v>
      </c>
      <c r="BK145" s="216">
        <f>SUM(BK146:BK158)</f>
        <v>0</v>
      </c>
    </row>
    <row r="146" s="2" customFormat="1" ht="24.15" customHeight="1">
      <c r="A146" s="39"/>
      <c r="B146" s="40"/>
      <c r="C146" s="219" t="s">
        <v>329</v>
      </c>
      <c r="D146" s="219" t="s">
        <v>153</v>
      </c>
      <c r="E146" s="220" t="s">
        <v>2559</v>
      </c>
      <c r="F146" s="221" t="s">
        <v>2560</v>
      </c>
      <c r="G146" s="222" t="s">
        <v>349</v>
      </c>
      <c r="H146" s="223">
        <v>4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0.00046999999999999999</v>
      </c>
      <c r="R146" s="228">
        <f>Q146*H146</f>
        <v>0.0018799999999999999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346</v>
      </c>
      <c r="AT146" s="230" t="s">
        <v>153</v>
      </c>
      <c r="AU146" s="230" t="s">
        <v>86</v>
      </c>
      <c r="AY146" s="18" t="s">
        <v>150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346</v>
      </c>
      <c r="BM146" s="230" t="s">
        <v>2561</v>
      </c>
    </row>
    <row r="147" s="2" customFormat="1" ht="24.15" customHeight="1">
      <c r="A147" s="39"/>
      <c r="B147" s="40"/>
      <c r="C147" s="219" t="s">
        <v>334</v>
      </c>
      <c r="D147" s="219" t="s">
        <v>153</v>
      </c>
      <c r="E147" s="220" t="s">
        <v>2562</v>
      </c>
      <c r="F147" s="221" t="s">
        <v>2563</v>
      </c>
      <c r="G147" s="222" t="s">
        <v>349</v>
      </c>
      <c r="H147" s="223">
        <v>30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0.00058</v>
      </c>
      <c r="R147" s="228">
        <f>Q147*H147</f>
        <v>0.017399999999999999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346</v>
      </c>
      <c r="AT147" s="230" t="s">
        <v>153</v>
      </c>
      <c r="AU147" s="230" t="s">
        <v>86</v>
      </c>
      <c r="AY147" s="18" t="s">
        <v>150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346</v>
      </c>
      <c r="BM147" s="230" t="s">
        <v>2564</v>
      </c>
    </row>
    <row r="148" s="2" customFormat="1" ht="24.15" customHeight="1">
      <c r="A148" s="39"/>
      <c r="B148" s="40"/>
      <c r="C148" s="219" t="s">
        <v>341</v>
      </c>
      <c r="D148" s="219" t="s">
        <v>153</v>
      </c>
      <c r="E148" s="220" t="s">
        <v>2565</v>
      </c>
      <c r="F148" s="221" t="s">
        <v>2566</v>
      </c>
      <c r="G148" s="222" t="s">
        <v>349</v>
      </c>
      <c r="H148" s="223">
        <v>30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0.00125</v>
      </c>
      <c r="R148" s="228">
        <f>Q148*H148</f>
        <v>0.037499999999999999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346</v>
      </c>
      <c r="AT148" s="230" t="s">
        <v>153</v>
      </c>
      <c r="AU148" s="230" t="s">
        <v>86</v>
      </c>
      <c r="AY148" s="18" t="s">
        <v>150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346</v>
      </c>
      <c r="BM148" s="230" t="s">
        <v>2567</v>
      </c>
    </row>
    <row r="149" s="2" customFormat="1" ht="24.15" customHeight="1">
      <c r="A149" s="39"/>
      <c r="B149" s="40"/>
      <c r="C149" s="219" t="s">
        <v>346</v>
      </c>
      <c r="D149" s="219" t="s">
        <v>153</v>
      </c>
      <c r="E149" s="220" t="s">
        <v>2568</v>
      </c>
      <c r="F149" s="221" t="s">
        <v>2569</v>
      </c>
      <c r="G149" s="222" t="s">
        <v>349</v>
      </c>
      <c r="H149" s="223">
        <v>20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0.0016199999999999999</v>
      </c>
      <c r="R149" s="228">
        <f>Q149*H149</f>
        <v>0.032399999999999998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346</v>
      </c>
      <c r="AT149" s="230" t="s">
        <v>153</v>
      </c>
      <c r="AU149" s="230" t="s">
        <v>86</v>
      </c>
      <c r="AY149" s="18" t="s">
        <v>150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346</v>
      </c>
      <c r="BM149" s="230" t="s">
        <v>2570</v>
      </c>
    </row>
    <row r="150" s="2" customFormat="1" ht="16.5" customHeight="1">
      <c r="A150" s="39"/>
      <c r="B150" s="40"/>
      <c r="C150" s="219" t="s">
        <v>351</v>
      </c>
      <c r="D150" s="219" t="s">
        <v>153</v>
      </c>
      <c r="E150" s="220" t="s">
        <v>2571</v>
      </c>
      <c r="F150" s="221" t="s">
        <v>2572</v>
      </c>
      <c r="G150" s="222" t="s">
        <v>349</v>
      </c>
      <c r="H150" s="223">
        <v>84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346</v>
      </c>
      <c r="AT150" s="230" t="s">
        <v>153</v>
      </c>
      <c r="AU150" s="230" t="s">
        <v>86</v>
      </c>
      <c r="AY150" s="18" t="s">
        <v>150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346</v>
      </c>
      <c r="BM150" s="230" t="s">
        <v>2573</v>
      </c>
    </row>
    <row r="151" s="13" customFormat="1">
      <c r="A151" s="13"/>
      <c r="B151" s="232"/>
      <c r="C151" s="233"/>
      <c r="D151" s="234" t="s">
        <v>159</v>
      </c>
      <c r="E151" s="235" t="s">
        <v>1</v>
      </c>
      <c r="F151" s="236" t="s">
        <v>2574</v>
      </c>
      <c r="G151" s="233"/>
      <c r="H151" s="237">
        <v>84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159</v>
      </c>
      <c r="AU151" s="243" t="s">
        <v>86</v>
      </c>
      <c r="AV151" s="13" t="s">
        <v>86</v>
      </c>
      <c r="AW151" s="13" t="s">
        <v>32</v>
      </c>
      <c r="AX151" s="13" t="s">
        <v>84</v>
      </c>
      <c r="AY151" s="243" t="s">
        <v>150</v>
      </c>
    </row>
    <row r="152" s="2" customFormat="1" ht="33" customHeight="1">
      <c r="A152" s="39"/>
      <c r="B152" s="40"/>
      <c r="C152" s="219" t="s">
        <v>359</v>
      </c>
      <c r="D152" s="219" t="s">
        <v>153</v>
      </c>
      <c r="E152" s="220" t="s">
        <v>2575</v>
      </c>
      <c r="F152" s="221" t="s">
        <v>2576</v>
      </c>
      <c r="G152" s="222" t="s">
        <v>349</v>
      </c>
      <c r="H152" s="223">
        <v>20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0.00018000000000000001</v>
      </c>
      <c r="R152" s="228">
        <f>Q152*H152</f>
        <v>0.0036000000000000003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346</v>
      </c>
      <c r="AT152" s="230" t="s">
        <v>153</v>
      </c>
      <c r="AU152" s="230" t="s">
        <v>86</v>
      </c>
      <c r="AY152" s="18" t="s">
        <v>150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346</v>
      </c>
      <c r="BM152" s="230" t="s">
        <v>2577</v>
      </c>
    </row>
    <row r="153" s="2" customFormat="1" ht="24.15" customHeight="1">
      <c r="A153" s="39"/>
      <c r="B153" s="40"/>
      <c r="C153" s="219" t="s">
        <v>367</v>
      </c>
      <c r="D153" s="219" t="s">
        <v>153</v>
      </c>
      <c r="E153" s="220" t="s">
        <v>2578</v>
      </c>
      <c r="F153" s="221" t="s">
        <v>2579</v>
      </c>
      <c r="G153" s="222" t="s">
        <v>349</v>
      </c>
      <c r="H153" s="223">
        <v>20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0.00019000000000000001</v>
      </c>
      <c r="R153" s="228">
        <f>Q153*H153</f>
        <v>0.0038000000000000004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346</v>
      </c>
      <c r="AT153" s="230" t="s">
        <v>153</v>
      </c>
      <c r="AU153" s="230" t="s">
        <v>86</v>
      </c>
      <c r="AY153" s="18" t="s">
        <v>150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346</v>
      </c>
      <c r="BM153" s="230" t="s">
        <v>2580</v>
      </c>
    </row>
    <row r="154" s="2" customFormat="1" ht="33" customHeight="1">
      <c r="A154" s="39"/>
      <c r="B154" s="40"/>
      <c r="C154" s="219" t="s">
        <v>372</v>
      </c>
      <c r="D154" s="219" t="s">
        <v>153</v>
      </c>
      <c r="E154" s="220" t="s">
        <v>2581</v>
      </c>
      <c r="F154" s="221" t="s">
        <v>2582</v>
      </c>
      <c r="G154" s="222" t="s">
        <v>349</v>
      </c>
      <c r="H154" s="223">
        <v>34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0.00012</v>
      </c>
      <c r="R154" s="228">
        <f>Q154*H154</f>
        <v>0.0040800000000000003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346</v>
      </c>
      <c r="AT154" s="230" t="s">
        <v>153</v>
      </c>
      <c r="AU154" s="230" t="s">
        <v>86</v>
      </c>
      <c r="AY154" s="18" t="s">
        <v>150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346</v>
      </c>
      <c r="BM154" s="230" t="s">
        <v>2583</v>
      </c>
    </row>
    <row r="155" s="13" customFormat="1">
      <c r="A155" s="13"/>
      <c r="B155" s="232"/>
      <c r="C155" s="233"/>
      <c r="D155" s="234" t="s">
        <v>159</v>
      </c>
      <c r="E155" s="235" t="s">
        <v>1</v>
      </c>
      <c r="F155" s="236" t="s">
        <v>2584</v>
      </c>
      <c r="G155" s="233"/>
      <c r="H155" s="237">
        <v>34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159</v>
      </c>
      <c r="AU155" s="243" t="s">
        <v>86</v>
      </c>
      <c r="AV155" s="13" t="s">
        <v>86</v>
      </c>
      <c r="AW155" s="13" t="s">
        <v>32</v>
      </c>
      <c r="AX155" s="13" t="s">
        <v>84</v>
      </c>
      <c r="AY155" s="243" t="s">
        <v>150</v>
      </c>
    </row>
    <row r="156" s="2" customFormat="1" ht="37.8" customHeight="1">
      <c r="A156" s="39"/>
      <c r="B156" s="40"/>
      <c r="C156" s="219" t="s">
        <v>7</v>
      </c>
      <c r="D156" s="219" t="s">
        <v>153</v>
      </c>
      <c r="E156" s="220" t="s">
        <v>2585</v>
      </c>
      <c r="F156" s="221" t="s">
        <v>2586</v>
      </c>
      <c r="G156" s="222" t="s">
        <v>349</v>
      </c>
      <c r="H156" s="223">
        <v>50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0.00016000000000000001</v>
      </c>
      <c r="R156" s="228">
        <f>Q156*H156</f>
        <v>0.0080000000000000002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346</v>
      </c>
      <c r="AT156" s="230" t="s">
        <v>153</v>
      </c>
      <c r="AU156" s="230" t="s">
        <v>86</v>
      </c>
      <c r="AY156" s="18" t="s">
        <v>150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346</v>
      </c>
      <c r="BM156" s="230" t="s">
        <v>2587</v>
      </c>
    </row>
    <row r="157" s="13" customFormat="1">
      <c r="A157" s="13"/>
      <c r="B157" s="232"/>
      <c r="C157" s="233"/>
      <c r="D157" s="234" t="s">
        <v>159</v>
      </c>
      <c r="E157" s="235" t="s">
        <v>1</v>
      </c>
      <c r="F157" s="236" t="s">
        <v>2588</v>
      </c>
      <c r="G157" s="233"/>
      <c r="H157" s="237">
        <v>50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159</v>
      </c>
      <c r="AU157" s="243" t="s">
        <v>86</v>
      </c>
      <c r="AV157" s="13" t="s">
        <v>86</v>
      </c>
      <c r="AW157" s="13" t="s">
        <v>32</v>
      </c>
      <c r="AX157" s="13" t="s">
        <v>84</v>
      </c>
      <c r="AY157" s="243" t="s">
        <v>150</v>
      </c>
    </row>
    <row r="158" s="2" customFormat="1" ht="24.15" customHeight="1">
      <c r="A158" s="39"/>
      <c r="B158" s="40"/>
      <c r="C158" s="219" t="s">
        <v>383</v>
      </c>
      <c r="D158" s="219" t="s">
        <v>153</v>
      </c>
      <c r="E158" s="220" t="s">
        <v>2589</v>
      </c>
      <c r="F158" s="221" t="s">
        <v>2590</v>
      </c>
      <c r="G158" s="222" t="s">
        <v>982</v>
      </c>
      <c r="H158" s="292"/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346</v>
      </c>
      <c r="AT158" s="230" t="s">
        <v>153</v>
      </c>
      <c r="AU158" s="230" t="s">
        <v>86</v>
      </c>
      <c r="AY158" s="18" t="s">
        <v>150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346</v>
      </c>
      <c r="BM158" s="230" t="s">
        <v>2591</v>
      </c>
    </row>
    <row r="159" s="12" customFormat="1" ht="22.8" customHeight="1">
      <c r="A159" s="12"/>
      <c r="B159" s="203"/>
      <c r="C159" s="204"/>
      <c r="D159" s="205" t="s">
        <v>75</v>
      </c>
      <c r="E159" s="217" t="s">
        <v>2592</v>
      </c>
      <c r="F159" s="217" t="s">
        <v>2593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SUM(P160:P178)</f>
        <v>0</v>
      </c>
      <c r="Q159" s="211"/>
      <c r="R159" s="212">
        <f>SUM(R160:R178)</f>
        <v>0.051960000000000006</v>
      </c>
      <c r="S159" s="211"/>
      <c r="T159" s="213">
        <f>SUM(T160:T178)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86</v>
      </c>
      <c r="AT159" s="215" t="s">
        <v>75</v>
      </c>
      <c r="AU159" s="215" t="s">
        <v>84</v>
      </c>
      <c r="AY159" s="214" t="s">
        <v>150</v>
      </c>
      <c r="BK159" s="216">
        <f>SUM(BK160:BK178)</f>
        <v>0</v>
      </c>
    </row>
    <row r="160" s="2" customFormat="1" ht="24.15" customHeight="1">
      <c r="A160" s="39"/>
      <c r="B160" s="40"/>
      <c r="C160" s="219" t="s">
        <v>404</v>
      </c>
      <c r="D160" s="219" t="s">
        <v>153</v>
      </c>
      <c r="E160" s="220" t="s">
        <v>2594</v>
      </c>
      <c r="F160" s="221" t="s">
        <v>2595</v>
      </c>
      <c r="G160" s="222" t="s">
        <v>2419</v>
      </c>
      <c r="H160" s="223">
        <v>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0.0082900000000000005</v>
      </c>
      <c r="R160" s="228">
        <f>Q160*H160</f>
        <v>0.016580000000000001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346</v>
      </c>
      <c r="AT160" s="230" t="s">
        <v>153</v>
      </c>
      <c r="AU160" s="230" t="s">
        <v>86</v>
      </c>
      <c r="AY160" s="18" t="s">
        <v>150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346</v>
      </c>
      <c r="BM160" s="230" t="s">
        <v>2596</v>
      </c>
    </row>
    <row r="161" s="2" customFormat="1" ht="16.5" customHeight="1">
      <c r="A161" s="39"/>
      <c r="B161" s="40"/>
      <c r="C161" s="219" t="s">
        <v>409</v>
      </c>
      <c r="D161" s="219" t="s">
        <v>153</v>
      </c>
      <c r="E161" s="220" t="s">
        <v>2597</v>
      </c>
      <c r="F161" s="221" t="s">
        <v>2598</v>
      </c>
      <c r="G161" s="222" t="s">
        <v>416</v>
      </c>
      <c r="H161" s="223">
        <v>44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8.0000000000000007E-05</v>
      </c>
      <c r="R161" s="228">
        <f>Q161*H161</f>
        <v>0.0035200000000000001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346</v>
      </c>
      <c r="AT161" s="230" t="s">
        <v>153</v>
      </c>
      <c r="AU161" s="230" t="s">
        <v>86</v>
      </c>
      <c r="AY161" s="18" t="s">
        <v>150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346</v>
      </c>
      <c r="BM161" s="230" t="s">
        <v>2599</v>
      </c>
    </row>
    <row r="162" s="2" customFormat="1" ht="16.5" customHeight="1">
      <c r="A162" s="39"/>
      <c r="B162" s="40"/>
      <c r="C162" s="271" t="s">
        <v>413</v>
      </c>
      <c r="D162" s="271" t="s">
        <v>335</v>
      </c>
      <c r="E162" s="272" t="s">
        <v>2600</v>
      </c>
      <c r="F162" s="273" t="s">
        <v>2601</v>
      </c>
      <c r="G162" s="274" t="s">
        <v>416</v>
      </c>
      <c r="H162" s="275">
        <v>2</v>
      </c>
      <c r="I162" s="276"/>
      <c r="J162" s="277">
        <f>ROUND(I162*H162,2)</f>
        <v>0</v>
      </c>
      <c r="K162" s="273" t="s">
        <v>1</v>
      </c>
      <c r="L162" s="278"/>
      <c r="M162" s="279" t="s">
        <v>1</v>
      </c>
      <c r="N162" s="280" t="s">
        <v>41</v>
      </c>
      <c r="O162" s="92"/>
      <c r="P162" s="228">
        <f>O162*H162</f>
        <v>0</v>
      </c>
      <c r="Q162" s="228">
        <v>0.00010000000000000001</v>
      </c>
      <c r="R162" s="228">
        <f>Q162*H162</f>
        <v>0.00020000000000000001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489</v>
      </c>
      <c r="AT162" s="230" t="s">
        <v>335</v>
      </c>
      <c r="AU162" s="230" t="s">
        <v>86</v>
      </c>
      <c r="AY162" s="18" t="s">
        <v>150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346</v>
      </c>
      <c r="BM162" s="230" t="s">
        <v>2602</v>
      </c>
    </row>
    <row r="163" s="2" customFormat="1" ht="24.15" customHeight="1">
      <c r="A163" s="39"/>
      <c r="B163" s="40"/>
      <c r="C163" s="271" t="s">
        <v>419</v>
      </c>
      <c r="D163" s="271" t="s">
        <v>335</v>
      </c>
      <c r="E163" s="272" t="s">
        <v>2603</v>
      </c>
      <c r="F163" s="273" t="s">
        <v>2604</v>
      </c>
      <c r="G163" s="274" t="s">
        <v>416</v>
      </c>
      <c r="H163" s="275">
        <v>2</v>
      </c>
      <c r="I163" s="276"/>
      <c r="J163" s="277">
        <f>ROUND(I163*H163,2)</f>
        <v>0</v>
      </c>
      <c r="K163" s="273" t="s">
        <v>1</v>
      </c>
      <c r="L163" s="278"/>
      <c r="M163" s="279" t="s">
        <v>1</v>
      </c>
      <c r="N163" s="280" t="s">
        <v>41</v>
      </c>
      <c r="O163" s="92"/>
      <c r="P163" s="228">
        <f>O163*H163</f>
        <v>0</v>
      </c>
      <c r="Q163" s="228">
        <v>0.00052999999999999998</v>
      </c>
      <c r="R163" s="228">
        <f>Q163*H163</f>
        <v>0.00106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489</v>
      </c>
      <c r="AT163" s="230" t="s">
        <v>335</v>
      </c>
      <c r="AU163" s="230" t="s">
        <v>86</v>
      </c>
      <c r="AY163" s="18" t="s">
        <v>150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346</v>
      </c>
      <c r="BM163" s="230" t="s">
        <v>2605</v>
      </c>
    </row>
    <row r="164" s="2" customFormat="1" ht="24.15" customHeight="1">
      <c r="A164" s="39"/>
      <c r="B164" s="40"/>
      <c r="C164" s="271" t="s">
        <v>424</v>
      </c>
      <c r="D164" s="271" t="s">
        <v>335</v>
      </c>
      <c r="E164" s="272" t="s">
        <v>2606</v>
      </c>
      <c r="F164" s="273" t="s">
        <v>2607</v>
      </c>
      <c r="G164" s="274" t="s">
        <v>416</v>
      </c>
      <c r="H164" s="275">
        <v>4</v>
      </c>
      <c r="I164" s="276"/>
      <c r="J164" s="277">
        <f>ROUND(I164*H164,2)</f>
        <v>0</v>
      </c>
      <c r="K164" s="273" t="s">
        <v>1</v>
      </c>
      <c r="L164" s="278"/>
      <c r="M164" s="279" t="s">
        <v>1</v>
      </c>
      <c r="N164" s="280" t="s">
        <v>41</v>
      </c>
      <c r="O164" s="92"/>
      <c r="P164" s="228">
        <f>O164*H164</f>
        <v>0</v>
      </c>
      <c r="Q164" s="228">
        <v>6.9999999999999994E-05</v>
      </c>
      <c r="R164" s="228">
        <f>Q164*H164</f>
        <v>0.00027999999999999998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489</v>
      </c>
      <c r="AT164" s="230" t="s">
        <v>335</v>
      </c>
      <c r="AU164" s="230" t="s">
        <v>86</v>
      </c>
      <c r="AY164" s="18" t="s">
        <v>150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346</v>
      </c>
      <c r="BM164" s="230" t="s">
        <v>2608</v>
      </c>
    </row>
    <row r="165" s="2" customFormat="1" ht="21.75" customHeight="1">
      <c r="A165" s="39"/>
      <c r="B165" s="40"/>
      <c r="C165" s="271" t="s">
        <v>437</v>
      </c>
      <c r="D165" s="271" t="s">
        <v>335</v>
      </c>
      <c r="E165" s="272" t="s">
        <v>2609</v>
      </c>
      <c r="F165" s="273" t="s">
        <v>2610</v>
      </c>
      <c r="G165" s="274" t="s">
        <v>416</v>
      </c>
      <c r="H165" s="275">
        <v>10</v>
      </c>
      <c r="I165" s="276"/>
      <c r="J165" s="277">
        <f>ROUND(I165*H165,2)</f>
        <v>0</v>
      </c>
      <c r="K165" s="273" t="s">
        <v>1</v>
      </c>
      <c r="L165" s="278"/>
      <c r="M165" s="279" t="s">
        <v>1</v>
      </c>
      <c r="N165" s="280" t="s">
        <v>41</v>
      </c>
      <c r="O165" s="92"/>
      <c r="P165" s="228">
        <f>O165*H165</f>
        <v>0</v>
      </c>
      <c r="Q165" s="228">
        <v>0.0011000000000000001</v>
      </c>
      <c r="R165" s="228">
        <f>Q165*H165</f>
        <v>0.011000000000000001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489</v>
      </c>
      <c r="AT165" s="230" t="s">
        <v>335</v>
      </c>
      <c r="AU165" s="230" t="s">
        <v>86</v>
      </c>
      <c r="AY165" s="18" t="s">
        <v>150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346</v>
      </c>
      <c r="BM165" s="230" t="s">
        <v>2611</v>
      </c>
    </row>
    <row r="166" s="2" customFormat="1" ht="24.15" customHeight="1">
      <c r="A166" s="39"/>
      <c r="B166" s="40"/>
      <c r="C166" s="219" t="s">
        <v>443</v>
      </c>
      <c r="D166" s="219" t="s">
        <v>153</v>
      </c>
      <c r="E166" s="220" t="s">
        <v>2612</v>
      </c>
      <c r="F166" s="221" t="s">
        <v>2613</v>
      </c>
      <c r="G166" s="222" t="s">
        <v>416</v>
      </c>
      <c r="H166" s="223">
        <v>10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0.00022000000000000001</v>
      </c>
      <c r="R166" s="228">
        <f>Q166*H166</f>
        <v>0.0022000000000000001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346</v>
      </c>
      <c r="AT166" s="230" t="s">
        <v>153</v>
      </c>
      <c r="AU166" s="230" t="s">
        <v>86</v>
      </c>
      <c r="AY166" s="18" t="s">
        <v>150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346</v>
      </c>
      <c r="BM166" s="230" t="s">
        <v>2614</v>
      </c>
    </row>
    <row r="167" s="2" customFormat="1" ht="24.15" customHeight="1">
      <c r="A167" s="39"/>
      <c r="B167" s="40"/>
      <c r="C167" s="219" t="s">
        <v>469</v>
      </c>
      <c r="D167" s="219" t="s">
        <v>153</v>
      </c>
      <c r="E167" s="220" t="s">
        <v>2615</v>
      </c>
      <c r="F167" s="221" t="s">
        <v>2616</v>
      </c>
      <c r="G167" s="222" t="s">
        <v>416</v>
      </c>
      <c r="H167" s="223">
        <v>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0.00062</v>
      </c>
      <c r="R167" s="228">
        <f>Q167*H167</f>
        <v>0.00248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346</v>
      </c>
      <c r="AT167" s="230" t="s">
        <v>153</v>
      </c>
      <c r="AU167" s="230" t="s">
        <v>86</v>
      </c>
      <c r="AY167" s="18" t="s">
        <v>150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346</v>
      </c>
      <c r="BM167" s="230" t="s">
        <v>2617</v>
      </c>
    </row>
    <row r="168" s="2" customFormat="1" ht="24.15" customHeight="1">
      <c r="A168" s="39"/>
      <c r="B168" s="40"/>
      <c r="C168" s="219" t="s">
        <v>484</v>
      </c>
      <c r="D168" s="219" t="s">
        <v>153</v>
      </c>
      <c r="E168" s="220" t="s">
        <v>2618</v>
      </c>
      <c r="F168" s="221" t="s">
        <v>2619</v>
      </c>
      <c r="G168" s="222" t="s">
        <v>416</v>
      </c>
      <c r="H168" s="223">
        <v>2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0.00013999999999999999</v>
      </c>
      <c r="R168" s="228">
        <f>Q168*H168</f>
        <v>0.00027999999999999998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346</v>
      </c>
      <c r="AT168" s="230" t="s">
        <v>153</v>
      </c>
      <c r="AU168" s="230" t="s">
        <v>86</v>
      </c>
      <c r="AY168" s="18" t="s">
        <v>150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346</v>
      </c>
      <c r="BM168" s="230" t="s">
        <v>2620</v>
      </c>
    </row>
    <row r="169" s="2" customFormat="1" ht="24.15" customHeight="1">
      <c r="A169" s="39"/>
      <c r="B169" s="40"/>
      <c r="C169" s="219" t="s">
        <v>489</v>
      </c>
      <c r="D169" s="219" t="s">
        <v>153</v>
      </c>
      <c r="E169" s="220" t="s">
        <v>2621</v>
      </c>
      <c r="F169" s="221" t="s">
        <v>2622</v>
      </c>
      <c r="G169" s="222" t="s">
        <v>416</v>
      </c>
      <c r="H169" s="223">
        <v>2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0.00025999999999999998</v>
      </c>
      <c r="R169" s="228">
        <f>Q169*H169</f>
        <v>0.00051999999999999995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346</v>
      </c>
      <c r="AT169" s="230" t="s">
        <v>153</v>
      </c>
      <c r="AU169" s="230" t="s">
        <v>86</v>
      </c>
      <c r="AY169" s="18" t="s">
        <v>150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346</v>
      </c>
      <c r="BM169" s="230" t="s">
        <v>2623</v>
      </c>
    </row>
    <row r="170" s="2" customFormat="1" ht="21.75" customHeight="1">
      <c r="A170" s="39"/>
      <c r="B170" s="40"/>
      <c r="C170" s="219" t="s">
        <v>495</v>
      </c>
      <c r="D170" s="219" t="s">
        <v>153</v>
      </c>
      <c r="E170" s="220" t="s">
        <v>2624</v>
      </c>
      <c r="F170" s="221" t="s">
        <v>2625</v>
      </c>
      <c r="G170" s="222" t="s">
        <v>416</v>
      </c>
      <c r="H170" s="223">
        <v>2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0.00052999999999999998</v>
      </c>
      <c r="R170" s="228">
        <f>Q170*H170</f>
        <v>0.00106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346</v>
      </c>
      <c r="AT170" s="230" t="s">
        <v>153</v>
      </c>
      <c r="AU170" s="230" t="s">
        <v>86</v>
      </c>
      <c r="AY170" s="18" t="s">
        <v>150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346</v>
      </c>
      <c r="BM170" s="230" t="s">
        <v>2626</v>
      </c>
    </row>
    <row r="171" s="2" customFormat="1" ht="21.75" customHeight="1">
      <c r="A171" s="39"/>
      <c r="B171" s="40"/>
      <c r="C171" s="219" t="s">
        <v>500</v>
      </c>
      <c r="D171" s="219" t="s">
        <v>153</v>
      </c>
      <c r="E171" s="220" t="s">
        <v>2627</v>
      </c>
      <c r="F171" s="221" t="s">
        <v>2628</v>
      </c>
      <c r="G171" s="222" t="s">
        <v>416</v>
      </c>
      <c r="H171" s="223">
        <v>4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0.00027</v>
      </c>
      <c r="R171" s="228">
        <f>Q171*H171</f>
        <v>0.00108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346</v>
      </c>
      <c r="AT171" s="230" t="s">
        <v>153</v>
      </c>
      <c r="AU171" s="230" t="s">
        <v>86</v>
      </c>
      <c r="AY171" s="18" t="s">
        <v>150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346</v>
      </c>
      <c r="BM171" s="230" t="s">
        <v>2629</v>
      </c>
    </row>
    <row r="172" s="2" customFormat="1" ht="24.15" customHeight="1">
      <c r="A172" s="39"/>
      <c r="B172" s="40"/>
      <c r="C172" s="219" t="s">
        <v>505</v>
      </c>
      <c r="D172" s="219" t="s">
        <v>153</v>
      </c>
      <c r="E172" s="220" t="s">
        <v>2630</v>
      </c>
      <c r="F172" s="221" t="s">
        <v>2631</v>
      </c>
      <c r="G172" s="222" t="s">
        <v>416</v>
      </c>
      <c r="H172" s="223">
        <v>4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0.00069999999999999999</v>
      </c>
      <c r="R172" s="228">
        <f>Q172*H172</f>
        <v>0.0028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346</v>
      </c>
      <c r="AT172" s="230" t="s">
        <v>153</v>
      </c>
      <c r="AU172" s="230" t="s">
        <v>86</v>
      </c>
      <c r="AY172" s="18" t="s">
        <v>150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346</v>
      </c>
      <c r="BM172" s="230" t="s">
        <v>2632</v>
      </c>
    </row>
    <row r="173" s="2" customFormat="1" ht="24.15" customHeight="1">
      <c r="A173" s="39"/>
      <c r="B173" s="40"/>
      <c r="C173" s="219" t="s">
        <v>509</v>
      </c>
      <c r="D173" s="219" t="s">
        <v>153</v>
      </c>
      <c r="E173" s="220" t="s">
        <v>2633</v>
      </c>
      <c r="F173" s="221" t="s">
        <v>2634</v>
      </c>
      <c r="G173" s="222" t="s">
        <v>416</v>
      </c>
      <c r="H173" s="223">
        <v>2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0.00018000000000000001</v>
      </c>
      <c r="R173" s="228">
        <f>Q173*H173</f>
        <v>0.00036000000000000002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346</v>
      </c>
      <c r="AT173" s="230" t="s">
        <v>153</v>
      </c>
      <c r="AU173" s="230" t="s">
        <v>86</v>
      </c>
      <c r="AY173" s="18" t="s">
        <v>150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346</v>
      </c>
      <c r="BM173" s="230" t="s">
        <v>2635</v>
      </c>
    </row>
    <row r="174" s="2" customFormat="1" ht="24.15" customHeight="1">
      <c r="A174" s="39"/>
      <c r="B174" s="40"/>
      <c r="C174" s="219" t="s">
        <v>514</v>
      </c>
      <c r="D174" s="219" t="s">
        <v>153</v>
      </c>
      <c r="E174" s="220" t="s">
        <v>2636</v>
      </c>
      <c r="F174" s="221" t="s">
        <v>2637</v>
      </c>
      <c r="G174" s="222" t="s">
        <v>416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0.00056999999999999998</v>
      </c>
      <c r="R174" s="228">
        <f>Q174*H174</f>
        <v>0.00056999999999999998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346</v>
      </c>
      <c r="AT174" s="230" t="s">
        <v>153</v>
      </c>
      <c r="AU174" s="230" t="s">
        <v>86</v>
      </c>
      <c r="AY174" s="18" t="s">
        <v>150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346</v>
      </c>
      <c r="BM174" s="230" t="s">
        <v>2638</v>
      </c>
    </row>
    <row r="175" s="2" customFormat="1" ht="21.75" customHeight="1">
      <c r="A175" s="39"/>
      <c r="B175" s="40"/>
      <c r="C175" s="219" t="s">
        <v>519</v>
      </c>
      <c r="D175" s="219" t="s">
        <v>153</v>
      </c>
      <c r="E175" s="220" t="s">
        <v>2639</v>
      </c>
      <c r="F175" s="221" t="s">
        <v>2640</v>
      </c>
      <c r="G175" s="222" t="s">
        <v>416</v>
      </c>
      <c r="H175" s="223">
        <v>12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0.00050000000000000001</v>
      </c>
      <c r="R175" s="228">
        <f>Q175*H175</f>
        <v>0.0060000000000000001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346</v>
      </c>
      <c r="AT175" s="230" t="s">
        <v>153</v>
      </c>
      <c r="AU175" s="230" t="s">
        <v>86</v>
      </c>
      <c r="AY175" s="18" t="s">
        <v>150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346</v>
      </c>
      <c r="BM175" s="230" t="s">
        <v>2641</v>
      </c>
    </row>
    <row r="176" s="2" customFormat="1" ht="37.8" customHeight="1">
      <c r="A176" s="39"/>
      <c r="B176" s="40"/>
      <c r="C176" s="219" t="s">
        <v>523</v>
      </c>
      <c r="D176" s="219" t="s">
        <v>153</v>
      </c>
      <c r="E176" s="220" t="s">
        <v>2642</v>
      </c>
      <c r="F176" s="221" t="s">
        <v>2643</v>
      </c>
      <c r="G176" s="222" t="s">
        <v>416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0.0014400000000000001</v>
      </c>
      <c r="R176" s="228">
        <f>Q176*H176</f>
        <v>0.0014400000000000001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346</v>
      </c>
      <c r="AT176" s="230" t="s">
        <v>153</v>
      </c>
      <c r="AU176" s="230" t="s">
        <v>86</v>
      </c>
      <c r="AY176" s="18" t="s">
        <v>150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346</v>
      </c>
      <c r="BM176" s="230" t="s">
        <v>2644</v>
      </c>
    </row>
    <row r="177" s="2" customFormat="1" ht="24.15" customHeight="1">
      <c r="A177" s="39"/>
      <c r="B177" s="40"/>
      <c r="C177" s="219" t="s">
        <v>527</v>
      </c>
      <c r="D177" s="219" t="s">
        <v>153</v>
      </c>
      <c r="E177" s="220" t="s">
        <v>2645</v>
      </c>
      <c r="F177" s="221" t="s">
        <v>2646</v>
      </c>
      <c r="G177" s="222" t="s">
        <v>416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0.00052999999999999998</v>
      </c>
      <c r="R177" s="228">
        <f>Q177*H177</f>
        <v>0.00052999999999999998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346</v>
      </c>
      <c r="AT177" s="230" t="s">
        <v>153</v>
      </c>
      <c r="AU177" s="230" t="s">
        <v>86</v>
      </c>
      <c r="AY177" s="18" t="s">
        <v>150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346</v>
      </c>
      <c r="BM177" s="230" t="s">
        <v>2647</v>
      </c>
    </row>
    <row r="178" s="2" customFormat="1" ht="24.15" customHeight="1">
      <c r="A178" s="39"/>
      <c r="B178" s="40"/>
      <c r="C178" s="219" t="s">
        <v>531</v>
      </c>
      <c r="D178" s="219" t="s">
        <v>153</v>
      </c>
      <c r="E178" s="220" t="s">
        <v>2648</v>
      </c>
      <c r="F178" s="221" t="s">
        <v>2649</v>
      </c>
      <c r="G178" s="222" t="s">
        <v>982</v>
      </c>
      <c r="H178" s="292"/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346</v>
      </c>
      <c r="AT178" s="230" t="s">
        <v>153</v>
      </c>
      <c r="AU178" s="230" t="s">
        <v>86</v>
      </c>
      <c r="AY178" s="18" t="s">
        <v>150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346</v>
      </c>
      <c r="BM178" s="230" t="s">
        <v>2650</v>
      </c>
    </row>
    <row r="179" s="12" customFormat="1" ht="22.8" customHeight="1">
      <c r="A179" s="12"/>
      <c r="B179" s="203"/>
      <c r="C179" s="204"/>
      <c r="D179" s="205" t="s">
        <v>75</v>
      </c>
      <c r="E179" s="217" t="s">
        <v>2651</v>
      </c>
      <c r="F179" s="217" t="s">
        <v>2652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SUM(P180:P201)</f>
        <v>0</v>
      </c>
      <c r="Q179" s="211"/>
      <c r="R179" s="212">
        <f>SUM(R180:R201)</f>
        <v>0.71681000000000006</v>
      </c>
      <c r="S179" s="211"/>
      <c r="T179" s="213">
        <f>SUM(T180:T201)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86</v>
      </c>
      <c r="AT179" s="215" t="s">
        <v>75</v>
      </c>
      <c r="AU179" s="215" t="s">
        <v>84</v>
      </c>
      <c r="AY179" s="214" t="s">
        <v>150</v>
      </c>
      <c r="BK179" s="216">
        <f>SUM(BK180:BK201)</f>
        <v>0</v>
      </c>
    </row>
    <row r="180" s="2" customFormat="1" ht="24.15" customHeight="1">
      <c r="A180" s="39"/>
      <c r="B180" s="40"/>
      <c r="C180" s="219" t="s">
        <v>536</v>
      </c>
      <c r="D180" s="219" t="s">
        <v>153</v>
      </c>
      <c r="E180" s="220" t="s">
        <v>2653</v>
      </c>
      <c r="F180" s="221" t="s">
        <v>2654</v>
      </c>
      <c r="G180" s="222" t="s">
        <v>416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0.01</v>
      </c>
      <c r="R180" s="228">
        <f>Q180*H180</f>
        <v>0.01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346</v>
      </c>
      <c r="AT180" s="230" t="s">
        <v>153</v>
      </c>
      <c r="AU180" s="230" t="s">
        <v>86</v>
      </c>
      <c r="AY180" s="18" t="s">
        <v>150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346</v>
      </c>
      <c r="BM180" s="230" t="s">
        <v>2655</v>
      </c>
    </row>
    <row r="181" s="2" customFormat="1" ht="24.15" customHeight="1">
      <c r="A181" s="39"/>
      <c r="B181" s="40"/>
      <c r="C181" s="219" t="s">
        <v>546</v>
      </c>
      <c r="D181" s="219" t="s">
        <v>153</v>
      </c>
      <c r="E181" s="220" t="s">
        <v>2656</v>
      </c>
      <c r="F181" s="221" t="s">
        <v>2657</v>
      </c>
      <c r="G181" s="222" t="s">
        <v>416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0.0149</v>
      </c>
      <c r="R181" s="228">
        <f>Q181*H181</f>
        <v>0.0149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346</v>
      </c>
      <c r="AT181" s="230" t="s">
        <v>153</v>
      </c>
      <c r="AU181" s="230" t="s">
        <v>86</v>
      </c>
      <c r="AY181" s="18" t="s">
        <v>150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346</v>
      </c>
      <c r="BM181" s="230" t="s">
        <v>2658</v>
      </c>
    </row>
    <row r="182" s="2" customFormat="1" ht="24.15" customHeight="1">
      <c r="A182" s="39"/>
      <c r="B182" s="40"/>
      <c r="C182" s="219" t="s">
        <v>553</v>
      </c>
      <c r="D182" s="219" t="s">
        <v>153</v>
      </c>
      <c r="E182" s="220" t="s">
        <v>2659</v>
      </c>
      <c r="F182" s="221" t="s">
        <v>2660</v>
      </c>
      <c r="G182" s="222" t="s">
        <v>416</v>
      </c>
      <c r="H182" s="223">
        <v>1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0.020799999999999999</v>
      </c>
      <c r="R182" s="228">
        <f>Q182*H182</f>
        <v>0.020799999999999999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346</v>
      </c>
      <c r="AT182" s="230" t="s">
        <v>153</v>
      </c>
      <c r="AU182" s="230" t="s">
        <v>86</v>
      </c>
      <c r="AY182" s="18" t="s">
        <v>150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346</v>
      </c>
      <c r="BM182" s="230" t="s">
        <v>2661</v>
      </c>
    </row>
    <row r="183" s="2" customFormat="1" ht="24.15" customHeight="1">
      <c r="A183" s="39"/>
      <c r="B183" s="40"/>
      <c r="C183" s="219" t="s">
        <v>558</v>
      </c>
      <c r="D183" s="219" t="s">
        <v>153</v>
      </c>
      <c r="E183" s="220" t="s">
        <v>2662</v>
      </c>
      <c r="F183" s="221" t="s">
        <v>2663</v>
      </c>
      <c r="G183" s="222" t="s">
        <v>243</v>
      </c>
      <c r="H183" s="223">
        <v>230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0.00123</v>
      </c>
      <c r="R183" s="228">
        <f>Q183*H183</f>
        <v>0.28289999999999998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346</v>
      </c>
      <c r="AT183" s="230" t="s">
        <v>153</v>
      </c>
      <c r="AU183" s="230" t="s">
        <v>86</v>
      </c>
      <c r="AY183" s="18" t="s">
        <v>150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346</v>
      </c>
      <c r="BM183" s="230" t="s">
        <v>2664</v>
      </c>
    </row>
    <row r="184" s="2" customFormat="1" ht="33" customHeight="1">
      <c r="A184" s="39"/>
      <c r="B184" s="40"/>
      <c r="C184" s="219" t="s">
        <v>563</v>
      </c>
      <c r="D184" s="219" t="s">
        <v>153</v>
      </c>
      <c r="E184" s="220" t="s">
        <v>2665</v>
      </c>
      <c r="F184" s="221" t="s">
        <v>2666</v>
      </c>
      <c r="G184" s="222" t="s">
        <v>349</v>
      </c>
      <c r="H184" s="223">
        <v>1750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0.00011</v>
      </c>
      <c r="R184" s="228">
        <f>Q184*H184</f>
        <v>0.1925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346</v>
      </c>
      <c r="AT184" s="230" t="s">
        <v>153</v>
      </c>
      <c r="AU184" s="230" t="s">
        <v>86</v>
      </c>
      <c r="AY184" s="18" t="s">
        <v>150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346</v>
      </c>
      <c r="BM184" s="230" t="s">
        <v>2667</v>
      </c>
    </row>
    <row r="185" s="2" customFormat="1" ht="16.5" customHeight="1">
      <c r="A185" s="39"/>
      <c r="B185" s="40"/>
      <c r="C185" s="219" t="s">
        <v>570</v>
      </c>
      <c r="D185" s="219" t="s">
        <v>153</v>
      </c>
      <c r="E185" s="220" t="s">
        <v>2668</v>
      </c>
      <c r="F185" s="221" t="s">
        <v>2669</v>
      </c>
      <c r="G185" s="222" t="s">
        <v>243</v>
      </c>
      <c r="H185" s="223">
        <v>230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0.00025000000000000001</v>
      </c>
      <c r="R185" s="228">
        <f>Q185*H185</f>
        <v>0.057500000000000002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346</v>
      </c>
      <c r="AT185" s="230" t="s">
        <v>153</v>
      </c>
      <c r="AU185" s="230" t="s">
        <v>86</v>
      </c>
      <c r="AY185" s="18" t="s">
        <v>150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346</v>
      </c>
      <c r="BM185" s="230" t="s">
        <v>2670</v>
      </c>
    </row>
    <row r="186" s="2" customFormat="1" ht="24.15" customHeight="1">
      <c r="A186" s="39"/>
      <c r="B186" s="40"/>
      <c r="C186" s="219" t="s">
        <v>575</v>
      </c>
      <c r="D186" s="219" t="s">
        <v>153</v>
      </c>
      <c r="E186" s="220" t="s">
        <v>2671</v>
      </c>
      <c r="F186" s="221" t="s">
        <v>2672</v>
      </c>
      <c r="G186" s="222" t="s">
        <v>349</v>
      </c>
      <c r="H186" s="223">
        <v>460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6.0000000000000002E-05</v>
      </c>
      <c r="R186" s="228">
        <f>Q186*H186</f>
        <v>0.0276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346</v>
      </c>
      <c r="AT186" s="230" t="s">
        <v>153</v>
      </c>
      <c r="AU186" s="230" t="s">
        <v>86</v>
      </c>
      <c r="AY186" s="18" t="s">
        <v>150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346</v>
      </c>
      <c r="BM186" s="230" t="s">
        <v>2673</v>
      </c>
    </row>
    <row r="187" s="2" customFormat="1" ht="24.15" customHeight="1">
      <c r="A187" s="39"/>
      <c r="B187" s="40"/>
      <c r="C187" s="219" t="s">
        <v>581</v>
      </c>
      <c r="D187" s="219" t="s">
        <v>153</v>
      </c>
      <c r="E187" s="220" t="s">
        <v>2674</v>
      </c>
      <c r="F187" s="221" t="s">
        <v>2675</v>
      </c>
      <c r="G187" s="222" t="s">
        <v>349</v>
      </c>
      <c r="H187" s="223">
        <v>75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0.00010000000000000001</v>
      </c>
      <c r="R187" s="228">
        <f>Q187*H187</f>
        <v>0.0075000000000000006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346</v>
      </c>
      <c r="AT187" s="230" t="s">
        <v>153</v>
      </c>
      <c r="AU187" s="230" t="s">
        <v>86</v>
      </c>
      <c r="AY187" s="18" t="s">
        <v>150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346</v>
      </c>
      <c r="BM187" s="230" t="s">
        <v>2676</v>
      </c>
    </row>
    <row r="188" s="2" customFormat="1" ht="21.75" customHeight="1">
      <c r="A188" s="39"/>
      <c r="B188" s="40"/>
      <c r="C188" s="219" t="s">
        <v>586</v>
      </c>
      <c r="D188" s="219" t="s">
        <v>153</v>
      </c>
      <c r="E188" s="220" t="s">
        <v>2677</v>
      </c>
      <c r="F188" s="221" t="s">
        <v>2678</v>
      </c>
      <c r="G188" s="222" t="s">
        <v>349</v>
      </c>
      <c r="H188" s="223">
        <v>40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6.0000000000000002E-05</v>
      </c>
      <c r="R188" s="228">
        <f>Q188*H188</f>
        <v>0.0024000000000000002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346</v>
      </c>
      <c r="AT188" s="230" t="s">
        <v>153</v>
      </c>
      <c r="AU188" s="230" t="s">
        <v>86</v>
      </c>
      <c r="AY188" s="18" t="s">
        <v>150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346</v>
      </c>
      <c r="BM188" s="230" t="s">
        <v>2679</v>
      </c>
    </row>
    <row r="189" s="2" customFormat="1" ht="24.15" customHeight="1">
      <c r="A189" s="39"/>
      <c r="B189" s="40"/>
      <c r="C189" s="219" t="s">
        <v>591</v>
      </c>
      <c r="D189" s="219" t="s">
        <v>153</v>
      </c>
      <c r="E189" s="220" t="s">
        <v>2680</v>
      </c>
      <c r="F189" s="221" t="s">
        <v>2681</v>
      </c>
      <c r="G189" s="222" t="s">
        <v>416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0.015800000000000002</v>
      </c>
      <c r="R189" s="228">
        <f>Q189*H189</f>
        <v>0.031600000000000003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346</v>
      </c>
      <c r="AT189" s="230" t="s">
        <v>153</v>
      </c>
      <c r="AU189" s="230" t="s">
        <v>86</v>
      </c>
      <c r="AY189" s="18" t="s">
        <v>150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346</v>
      </c>
      <c r="BM189" s="230" t="s">
        <v>2682</v>
      </c>
    </row>
    <row r="190" s="2" customFormat="1" ht="21.75" customHeight="1">
      <c r="A190" s="39"/>
      <c r="B190" s="40"/>
      <c r="C190" s="219" t="s">
        <v>595</v>
      </c>
      <c r="D190" s="219" t="s">
        <v>153</v>
      </c>
      <c r="E190" s="220" t="s">
        <v>2683</v>
      </c>
      <c r="F190" s="221" t="s">
        <v>2684</v>
      </c>
      <c r="G190" s="222" t="s">
        <v>416</v>
      </c>
      <c r="H190" s="223">
        <v>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0.0020999999999999999</v>
      </c>
      <c r="R190" s="228">
        <f>Q190*H190</f>
        <v>0.0020999999999999999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346</v>
      </c>
      <c r="AT190" s="230" t="s">
        <v>153</v>
      </c>
      <c r="AU190" s="230" t="s">
        <v>86</v>
      </c>
      <c r="AY190" s="18" t="s">
        <v>150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346</v>
      </c>
      <c r="BM190" s="230" t="s">
        <v>2685</v>
      </c>
    </row>
    <row r="191" s="2" customFormat="1" ht="33" customHeight="1">
      <c r="A191" s="39"/>
      <c r="B191" s="40"/>
      <c r="C191" s="219" t="s">
        <v>607</v>
      </c>
      <c r="D191" s="219" t="s">
        <v>153</v>
      </c>
      <c r="E191" s="220" t="s">
        <v>2686</v>
      </c>
      <c r="F191" s="221" t="s">
        <v>2687</v>
      </c>
      <c r="G191" s="222" t="s">
        <v>416</v>
      </c>
      <c r="H191" s="223">
        <v>40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6.9999999999999994E-05</v>
      </c>
      <c r="R191" s="228">
        <f>Q191*H191</f>
        <v>0.0027999999999999995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346</v>
      </c>
      <c r="AT191" s="230" t="s">
        <v>153</v>
      </c>
      <c r="AU191" s="230" t="s">
        <v>86</v>
      </c>
      <c r="AY191" s="18" t="s">
        <v>150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346</v>
      </c>
      <c r="BM191" s="230" t="s">
        <v>2688</v>
      </c>
    </row>
    <row r="192" s="13" customFormat="1">
      <c r="A192" s="13"/>
      <c r="B192" s="232"/>
      <c r="C192" s="233"/>
      <c r="D192" s="234" t="s">
        <v>159</v>
      </c>
      <c r="E192" s="235" t="s">
        <v>1</v>
      </c>
      <c r="F192" s="236" t="s">
        <v>2689</v>
      </c>
      <c r="G192" s="233"/>
      <c r="H192" s="237">
        <v>40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159</v>
      </c>
      <c r="AU192" s="243" t="s">
        <v>86</v>
      </c>
      <c r="AV192" s="13" t="s">
        <v>86</v>
      </c>
      <c r="AW192" s="13" t="s">
        <v>32</v>
      </c>
      <c r="AX192" s="13" t="s">
        <v>84</v>
      </c>
      <c r="AY192" s="243" t="s">
        <v>150</v>
      </c>
    </row>
    <row r="193" s="2" customFormat="1" ht="24.15" customHeight="1">
      <c r="A193" s="39"/>
      <c r="B193" s="40"/>
      <c r="C193" s="219" t="s">
        <v>612</v>
      </c>
      <c r="D193" s="219" t="s">
        <v>153</v>
      </c>
      <c r="E193" s="220" t="s">
        <v>2690</v>
      </c>
      <c r="F193" s="221" t="s">
        <v>2691</v>
      </c>
      <c r="G193" s="222" t="s">
        <v>416</v>
      </c>
      <c r="H193" s="223">
        <v>13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0.00014999999999999999</v>
      </c>
      <c r="R193" s="228">
        <f>Q193*H193</f>
        <v>0.0019499999999999999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346</v>
      </c>
      <c r="AT193" s="230" t="s">
        <v>153</v>
      </c>
      <c r="AU193" s="230" t="s">
        <v>86</v>
      </c>
      <c r="AY193" s="18" t="s">
        <v>150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346</v>
      </c>
      <c r="BM193" s="230" t="s">
        <v>2692</v>
      </c>
    </row>
    <row r="194" s="2" customFormat="1" ht="24.15" customHeight="1">
      <c r="A194" s="39"/>
      <c r="B194" s="40"/>
      <c r="C194" s="219" t="s">
        <v>616</v>
      </c>
      <c r="D194" s="219" t="s">
        <v>153</v>
      </c>
      <c r="E194" s="220" t="s">
        <v>2693</v>
      </c>
      <c r="F194" s="221" t="s">
        <v>2694</v>
      </c>
      <c r="G194" s="222" t="s">
        <v>416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0.00040000000000000002</v>
      </c>
      <c r="R194" s="228">
        <f>Q194*H194</f>
        <v>0.00080000000000000004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346</v>
      </c>
      <c r="AT194" s="230" t="s">
        <v>153</v>
      </c>
      <c r="AU194" s="230" t="s">
        <v>86</v>
      </c>
      <c r="AY194" s="18" t="s">
        <v>150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346</v>
      </c>
      <c r="BM194" s="230" t="s">
        <v>2695</v>
      </c>
    </row>
    <row r="195" s="2" customFormat="1" ht="21.75" customHeight="1">
      <c r="A195" s="39"/>
      <c r="B195" s="40"/>
      <c r="C195" s="271" t="s">
        <v>623</v>
      </c>
      <c r="D195" s="271" t="s">
        <v>335</v>
      </c>
      <c r="E195" s="272" t="s">
        <v>2696</v>
      </c>
      <c r="F195" s="273" t="s">
        <v>2697</v>
      </c>
      <c r="G195" s="274" t="s">
        <v>416</v>
      </c>
      <c r="H195" s="275">
        <v>2</v>
      </c>
      <c r="I195" s="276"/>
      <c r="J195" s="277">
        <f>ROUND(I195*H195,2)</f>
        <v>0</v>
      </c>
      <c r="K195" s="273" t="s">
        <v>1</v>
      </c>
      <c r="L195" s="278"/>
      <c r="M195" s="279" t="s">
        <v>1</v>
      </c>
      <c r="N195" s="280" t="s">
        <v>41</v>
      </c>
      <c r="O195" s="92"/>
      <c r="P195" s="228">
        <f>O195*H195</f>
        <v>0</v>
      </c>
      <c r="Q195" s="228">
        <v>0.00044999999999999999</v>
      </c>
      <c r="R195" s="228">
        <f>Q195*H195</f>
        <v>0.00089999999999999998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489</v>
      </c>
      <c r="AT195" s="230" t="s">
        <v>335</v>
      </c>
      <c r="AU195" s="230" t="s">
        <v>86</v>
      </c>
      <c r="AY195" s="18" t="s">
        <v>150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346</v>
      </c>
      <c r="BM195" s="230" t="s">
        <v>2698</v>
      </c>
    </row>
    <row r="196" s="2" customFormat="1" ht="16.5" customHeight="1">
      <c r="A196" s="39"/>
      <c r="B196" s="40"/>
      <c r="C196" s="271" t="s">
        <v>629</v>
      </c>
      <c r="D196" s="271" t="s">
        <v>335</v>
      </c>
      <c r="E196" s="272" t="s">
        <v>2699</v>
      </c>
      <c r="F196" s="273" t="s">
        <v>2700</v>
      </c>
      <c r="G196" s="274" t="s">
        <v>416</v>
      </c>
      <c r="H196" s="275">
        <v>20</v>
      </c>
      <c r="I196" s="276"/>
      <c r="J196" s="277">
        <f>ROUND(I196*H196,2)</f>
        <v>0</v>
      </c>
      <c r="K196" s="273" t="s">
        <v>1</v>
      </c>
      <c r="L196" s="278"/>
      <c r="M196" s="279" t="s">
        <v>1</v>
      </c>
      <c r="N196" s="280" t="s">
        <v>41</v>
      </c>
      <c r="O196" s="92"/>
      <c r="P196" s="228">
        <f>O196*H196</f>
        <v>0</v>
      </c>
      <c r="Q196" s="228">
        <v>0.002</v>
      </c>
      <c r="R196" s="228">
        <f>Q196*H196</f>
        <v>0.040000000000000001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489</v>
      </c>
      <c r="AT196" s="230" t="s">
        <v>335</v>
      </c>
      <c r="AU196" s="230" t="s">
        <v>86</v>
      </c>
      <c r="AY196" s="18" t="s">
        <v>150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346</v>
      </c>
      <c r="BM196" s="230" t="s">
        <v>2701</v>
      </c>
    </row>
    <row r="197" s="2" customFormat="1" ht="21.75" customHeight="1">
      <c r="A197" s="39"/>
      <c r="B197" s="40"/>
      <c r="C197" s="271" t="s">
        <v>633</v>
      </c>
      <c r="D197" s="271" t="s">
        <v>335</v>
      </c>
      <c r="E197" s="272" t="s">
        <v>2702</v>
      </c>
      <c r="F197" s="273" t="s">
        <v>2703</v>
      </c>
      <c r="G197" s="274" t="s">
        <v>416</v>
      </c>
      <c r="H197" s="275">
        <v>40</v>
      </c>
      <c r="I197" s="276"/>
      <c r="J197" s="277">
        <f>ROUND(I197*H197,2)</f>
        <v>0</v>
      </c>
      <c r="K197" s="273" t="s">
        <v>1</v>
      </c>
      <c r="L197" s="278"/>
      <c r="M197" s="279" t="s">
        <v>1</v>
      </c>
      <c r="N197" s="280" t="s">
        <v>41</v>
      </c>
      <c r="O197" s="92"/>
      <c r="P197" s="228">
        <f>O197*H197</f>
        <v>0</v>
      </c>
      <c r="Q197" s="228">
        <v>5.0000000000000002E-05</v>
      </c>
      <c r="R197" s="228">
        <f>Q197*H197</f>
        <v>0.002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489</v>
      </c>
      <c r="AT197" s="230" t="s">
        <v>335</v>
      </c>
      <c r="AU197" s="230" t="s">
        <v>86</v>
      </c>
      <c r="AY197" s="18" t="s">
        <v>150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346</v>
      </c>
      <c r="BM197" s="230" t="s">
        <v>2704</v>
      </c>
    </row>
    <row r="198" s="2" customFormat="1" ht="24.15" customHeight="1">
      <c r="A198" s="39"/>
      <c r="B198" s="40"/>
      <c r="C198" s="271" t="s">
        <v>638</v>
      </c>
      <c r="D198" s="271" t="s">
        <v>335</v>
      </c>
      <c r="E198" s="272" t="s">
        <v>2606</v>
      </c>
      <c r="F198" s="273" t="s">
        <v>2607</v>
      </c>
      <c r="G198" s="274" t="s">
        <v>416</v>
      </c>
      <c r="H198" s="275">
        <v>40</v>
      </c>
      <c r="I198" s="276"/>
      <c r="J198" s="277">
        <f>ROUND(I198*H198,2)</f>
        <v>0</v>
      </c>
      <c r="K198" s="273" t="s">
        <v>1</v>
      </c>
      <c r="L198" s="278"/>
      <c r="M198" s="279" t="s">
        <v>1</v>
      </c>
      <c r="N198" s="280" t="s">
        <v>41</v>
      </c>
      <c r="O198" s="92"/>
      <c r="P198" s="228">
        <f>O198*H198</f>
        <v>0</v>
      </c>
      <c r="Q198" s="228">
        <v>6.9999999999999994E-05</v>
      </c>
      <c r="R198" s="228">
        <f>Q198*H198</f>
        <v>0.0027999999999999995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489</v>
      </c>
      <c r="AT198" s="230" t="s">
        <v>335</v>
      </c>
      <c r="AU198" s="230" t="s">
        <v>86</v>
      </c>
      <c r="AY198" s="18" t="s">
        <v>150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346</v>
      </c>
      <c r="BM198" s="230" t="s">
        <v>2705</v>
      </c>
    </row>
    <row r="199" s="2" customFormat="1" ht="24.15" customHeight="1">
      <c r="A199" s="39"/>
      <c r="B199" s="40"/>
      <c r="C199" s="219" t="s">
        <v>642</v>
      </c>
      <c r="D199" s="219" t="s">
        <v>153</v>
      </c>
      <c r="E199" s="220" t="s">
        <v>2706</v>
      </c>
      <c r="F199" s="221" t="s">
        <v>2707</v>
      </c>
      <c r="G199" s="222" t="s">
        <v>416</v>
      </c>
      <c r="H199" s="223">
        <v>1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0.0065799999999999999</v>
      </c>
      <c r="R199" s="228">
        <f>Q199*H199</f>
        <v>0.0065799999999999999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346</v>
      </c>
      <c r="AT199" s="230" t="s">
        <v>153</v>
      </c>
      <c r="AU199" s="230" t="s">
        <v>86</v>
      </c>
      <c r="AY199" s="18" t="s">
        <v>150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346</v>
      </c>
      <c r="BM199" s="230" t="s">
        <v>2708</v>
      </c>
    </row>
    <row r="200" s="2" customFormat="1" ht="24.15" customHeight="1">
      <c r="A200" s="39"/>
      <c r="B200" s="40"/>
      <c r="C200" s="219" t="s">
        <v>648</v>
      </c>
      <c r="D200" s="219" t="s">
        <v>153</v>
      </c>
      <c r="E200" s="220" t="s">
        <v>2709</v>
      </c>
      <c r="F200" s="221" t="s">
        <v>2710</v>
      </c>
      <c r="G200" s="222" t="s">
        <v>416</v>
      </c>
      <c r="H200" s="223">
        <v>1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0.0091800000000000007</v>
      </c>
      <c r="R200" s="228">
        <f>Q200*H200</f>
        <v>0.0091800000000000007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346</v>
      </c>
      <c r="AT200" s="230" t="s">
        <v>153</v>
      </c>
      <c r="AU200" s="230" t="s">
        <v>86</v>
      </c>
      <c r="AY200" s="18" t="s">
        <v>150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346</v>
      </c>
      <c r="BM200" s="230" t="s">
        <v>2711</v>
      </c>
    </row>
    <row r="201" s="2" customFormat="1" ht="33" customHeight="1">
      <c r="A201" s="39"/>
      <c r="B201" s="40"/>
      <c r="C201" s="219" t="s">
        <v>652</v>
      </c>
      <c r="D201" s="219" t="s">
        <v>153</v>
      </c>
      <c r="E201" s="220" t="s">
        <v>2712</v>
      </c>
      <c r="F201" s="221" t="s">
        <v>2713</v>
      </c>
      <c r="G201" s="222" t="s">
        <v>982</v>
      </c>
      <c r="H201" s="292"/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346</v>
      </c>
      <c r="AT201" s="230" t="s">
        <v>153</v>
      </c>
      <c r="AU201" s="230" t="s">
        <v>86</v>
      </c>
      <c r="AY201" s="18" t="s">
        <v>150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346</v>
      </c>
      <c r="BM201" s="230" t="s">
        <v>2714</v>
      </c>
    </row>
    <row r="202" s="12" customFormat="1" ht="22.8" customHeight="1">
      <c r="A202" s="12"/>
      <c r="B202" s="203"/>
      <c r="C202" s="204"/>
      <c r="D202" s="205" t="s">
        <v>75</v>
      </c>
      <c r="E202" s="217" t="s">
        <v>1971</v>
      </c>
      <c r="F202" s="217" t="s">
        <v>1972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SUM(P203:P205)</f>
        <v>0</v>
      </c>
      <c r="Q202" s="211"/>
      <c r="R202" s="212">
        <f>SUM(R203:R205)</f>
        <v>0.019599999999999999</v>
      </c>
      <c r="S202" s="211"/>
      <c r="T202" s="213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75</v>
      </c>
      <c r="AU202" s="215" t="s">
        <v>84</v>
      </c>
      <c r="AY202" s="214" t="s">
        <v>150</v>
      </c>
      <c r="BK202" s="216">
        <f>SUM(BK203:BK205)</f>
        <v>0</v>
      </c>
    </row>
    <row r="203" s="2" customFormat="1" ht="24.15" customHeight="1">
      <c r="A203" s="39"/>
      <c r="B203" s="40"/>
      <c r="C203" s="219" t="s">
        <v>656</v>
      </c>
      <c r="D203" s="219" t="s">
        <v>153</v>
      </c>
      <c r="E203" s="220" t="s">
        <v>2715</v>
      </c>
      <c r="F203" s="221" t="s">
        <v>2716</v>
      </c>
      <c r="G203" s="222" t="s">
        <v>349</v>
      </c>
      <c r="H203" s="223">
        <v>14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346</v>
      </c>
      <c r="AT203" s="230" t="s">
        <v>153</v>
      </c>
      <c r="AU203" s="230" t="s">
        <v>86</v>
      </c>
      <c r="AY203" s="18" t="s">
        <v>150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346</v>
      </c>
      <c r="BM203" s="230" t="s">
        <v>2717</v>
      </c>
    </row>
    <row r="204" s="13" customFormat="1">
      <c r="A204" s="13"/>
      <c r="B204" s="232"/>
      <c r="C204" s="233"/>
      <c r="D204" s="234" t="s">
        <v>159</v>
      </c>
      <c r="E204" s="235" t="s">
        <v>1</v>
      </c>
      <c r="F204" s="236" t="s">
        <v>2718</v>
      </c>
      <c r="G204" s="233"/>
      <c r="H204" s="237">
        <v>14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159</v>
      </c>
      <c r="AU204" s="243" t="s">
        <v>86</v>
      </c>
      <c r="AV204" s="13" t="s">
        <v>86</v>
      </c>
      <c r="AW204" s="13" t="s">
        <v>32</v>
      </c>
      <c r="AX204" s="13" t="s">
        <v>84</v>
      </c>
      <c r="AY204" s="243" t="s">
        <v>150</v>
      </c>
    </row>
    <row r="205" s="2" customFormat="1" ht="16.5" customHeight="1">
      <c r="A205" s="39"/>
      <c r="B205" s="40"/>
      <c r="C205" s="271" t="s">
        <v>661</v>
      </c>
      <c r="D205" s="271" t="s">
        <v>335</v>
      </c>
      <c r="E205" s="272" t="s">
        <v>2719</v>
      </c>
      <c r="F205" s="273" t="s">
        <v>2720</v>
      </c>
      <c r="G205" s="274" t="s">
        <v>416</v>
      </c>
      <c r="H205" s="275">
        <v>14</v>
      </c>
      <c r="I205" s="276"/>
      <c r="J205" s="277">
        <f>ROUND(I205*H205,2)</f>
        <v>0</v>
      </c>
      <c r="K205" s="273" t="s">
        <v>1</v>
      </c>
      <c r="L205" s="278"/>
      <c r="M205" s="279" t="s">
        <v>1</v>
      </c>
      <c r="N205" s="280" t="s">
        <v>41</v>
      </c>
      <c r="O205" s="92"/>
      <c r="P205" s="228">
        <f>O205*H205</f>
        <v>0</v>
      </c>
      <c r="Q205" s="228">
        <v>0.0014</v>
      </c>
      <c r="R205" s="228">
        <f>Q205*H205</f>
        <v>0.019599999999999999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489</v>
      </c>
      <c r="AT205" s="230" t="s">
        <v>335</v>
      </c>
      <c r="AU205" s="230" t="s">
        <v>86</v>
      </c>
      <c r="AY205" s="18" t="s">
        <v>150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346</v>
      </c>
      <c r="BM205" s="230" t="s">
        <v>2721</v>
      </c>
    </row>
    <row r="206" s="12" customFormat="1" ht="22.8" customHeight="1">
      <c r="A206" s="12"/>
      <c r="B206" s="203"/>
      <c r="C206" s="204"/>
      <c r="D206" s="205" t="s">
        <v>75</v>
      </c>
      <c r="E206" s="217" t="s">
        <v>2185</v>
      </c>
      <c r="F206" s="217" t="s">
        <v>2186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P207</f>
        <v>0</v>
      </c>
      <c r="Q206" s="211"/>
      <c r="R206" s="212">
        <f>R207</f>
        <v>0</v>
      </c>
      <c r="S206" s="211"/>
      <c r="T206" s="21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86</v>
      </c>
      <c r="AT206" s="215" t="s">
        <v>75</v>
      </c>
      <c r="AU206" s="215" t="s">
        <v>84</v>
      </c>
      <c r="AY206" s="214" t="s">
        <v>150</v>
      </c>
      <c r="BK206" s="216">
        <f>BK207</f>
        <v>0</v>
      </c>
    </row>
    <row r="207" s="2" customFormat="1" ht="24.15" customHeight="1">
      <c r="A207" s="39"/>
      <c r="B207" s="40"/>
      <c r="C207" s="219" t="s">
        <v>673</v>
      </c>
      <c r="D207" s="219" t="s">
        <v>153</v>
      </c>
      <c r="E207" s="220" t="s">
        <v>2722</v>
      </c>
      <c r="F207" s="221" t="s">
        <v>2723</v>
      </c>
      <c r="G207" s="222" t="s">
        <v>1975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346</v>
      </c>
      <c r="AT207" s="230" t="s">
        <v>153</v>
      </c>
      <c r="AU207" s="230" t="s">
        <v>86</v>
      </c>
      <c r="AY207" s="18" t="s">
        <v>150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346</v>
      </c>
      <c r="BM207" s="230" t="s">
        <v>2724</v>
      </c>
    </row>
    <row r="208" s="12" customFormat="1" ht="25.92" customHeight="1">
      <c r="A208" s="12"/>
      <c r="B208" s="203"/>
      <c r="C208" s="204"/>
      <c r="D208" s="205" t="s">
        <v>75</v>
      </c>
      <c r="E208" s="206" t="s">
        <v>1841</v>
      </c>
      <c r="F208" s="206" t="s">
        <v>1842</v>
      </c>
      <c r="G208" s="204"/>
      <c r="H208" s="204"/>
      <c r="I208" s="207"/>
      <c r="J208" s="208">
        <f>BK208</f>
        <v>0</v>
      </c>
      <c r="K208" s="204"/>
      <c r="L208" s="209"/>
      <c r="M208" s="210"/>
      <c r="N208" s="211"/>
      <c r="O208" s="211"/>
      <c r="P208" s="212">
        <f>SUM(P209:P213)</f>
        <v>0</v>
      </c>
      <c r="Q208" s="211"/>
      <c r="R208" s="212">
        <f>SUM(R209:R213)</f>
        <v>0</v>
      </c>
      <c r="S208" s="211"/>
      <c r="T208" s="213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157</v>
      </c>
      <c r="AT208" s="215" t="s">
        <v>75</v>
      </c>
      <c r="AU208" s="215" t="s">
        <v>76</v>
      </c>
      <c r="AY208" s="214" t="s">
        <v>150</v>
      </c>
      <c r="BK208" s="216">
        <f>SUM(BK209:BK213)</f>
        <v>0</v>
      </c>
    </row>
    <row r="209" s="2" customFormat="1" ht="16.5" customHeight="1">
      <c r="A209" s="39"/>
      <c r="B209" s="40"/>
      <c r="C209" s="219" t="s">
        <v>678</v>
      </c>
      <c r="D209" s="219" t="s">
        <v>153</v>
      </c>
      <c r="E209" s="220" t="s">
        <v>2725</v>
      </c>
      <c r="F209" s="221" t="s">
        <v>2726</v>
      </c>
      <c r="G209" s="222" t="s">
        <v>1846</v>
      </c>
      <c r="H209" s="223">
        <v>35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1847</v>
      </c>
      <c r="AT209" s="230" t="s">
        <v>153</v>
      </c>
      <c r="AU209" s="230" t="s">
        <v>84</v>
      </c>
      <c r="AY209" s="18" t="s">
        <v>150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1847</v>
      </c>
      <c r="BM209" s="230" t="s">
        <v>2727</v>
      </c>
    </row>
    <row r="210" s="13" customFormat="1">
      <c r="A210" s="13"/>
      <c r="B210" s="232"/>
      <c r="C210" s="233"/>
      <c r="D210" s="234" t="s">
        <v>159</v>
      </c>
      <c r="E210" s="235" t="s">
        <v>1</v>
      </c>
      <c r="F210" s="236" t="s">
        <v>2728</v>
      </c>
      <c r="G210" s="233"/>
      <c r="H210" s="237">
        <v>20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159</v>
      </c>
      <c r="AU210" s="243" t="s">
        <v>84</v>
      </c>
      <c r="AV210" s="13" t="s">
        <v>86</v>
      </c>
      <c r="AW210" s="13" t="s">
        <v>32</v>
      </c>
      <c r="AX210" s="13" t="s">
        <v>76</v>
      </c>
      <c r="AY210" s="243" t="s">
        <v>150</v>
      </c>
    </row>
    <row r="211" s="13" customFormat="1">
      <c r="A211" s="13"/>
      <c r="B211" s="232"/>
      <c r="C211" s="233"/>
      <c r="D211" s="234" t="s">
        <v>159</v>
      </c>
      <c r="E211" s="235" t="s">
        <v>1</v>
      </c>
      <c r="F211" s="236" t="s">
        <v>2729</v>
      </c>
      <c r="G211" s="233"/>
      <c r="H211" s="237">
        <v>10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159</v>
      </c>
      <c r="AU211" s="243" t="s">
        <v>84</v>
      </c>
      <c r="AV211" s="13" t="s">
        <v>86</v>
      </c>
      <c r="AW211" s="13" t="s">
        <v>32</v>
      </c>
      <c r="AX211" s="13" t="s">
        <v>76</v>
      </c>
      <c r="AY211" s="243" t="s">
        <v>150</v>
      </c>
    </row>
    <row r="212" s="13" customFormat="1">
      <c r="A212" s="13"/>
      <c r="B212" s="232"/>
      <c r="C212" s="233"/>
      <c r="D212" s="234" t="s">
        <v>159</v>
      </c>
      <c r="E212" s="235" t="s">
        <v>1</v>
      </c>
      <c r="F212" s="236" t="s">
        <v>2730</v>
      </c>
      <c r="G212" s="233"/>
      <c r="H212" s="237">
        <v>5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159</v>
      </c>
      <c r="AU212" s="243" t="s">
        <v>84</v>
      </c>
      <c r="AV212" s="13" t="s">
        <v>86</v>
      </c>
      <c r="AW212" s="13" t="s">
        <v>32</v>
      </c>
      <c r="AX212" s="13" t="s">
        <v>76</v>
      </c>
      <c r="AY212" s="243" t="s">
        <v>150</v>
      </c>
    </row>
    <row r="213" s="14" customFormat="1">
      <c r="A213" s="14"/>
      <c r="B213" s="250"/>
      <c r="C213" s="251"/>
      <c r="D213" s="234" t="s">
        <v>159</v>
      </c>
      <c r="E213" s="252" t="s">
        <v>1</v>
      </c>
      <c r="F213" s="253" t="s">
        <v>254</v>
      </c>
      <c r="G213" s="251"/>
      <c r="H213" s="254">
        <v>35</v>
      </c>
      <c r="I213" s="255"/>
      <c r="J213" s="251"/>
      <c r="K213" s="251"/>
      <c r="L213" s="256"/>
      <c r="M213" s="295"/>
      <c r="N213" s="296"/>
      <c r="O213" s="296"/>
      <c r="P213" s="296"/>
      <c r="Q213" s="296"/>
      <c r="R213" s="296"/>
      <c r="S213" s="296"/>
      <c r="T213" s="29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159</v>
      </c>
      <c r="AU213" s="260" t="s">
        <v>84</v>
      </c>
      <c r="AV213" s="14" t="s">
        <v>157</v>
      </c>
      <c r="AW213" s="14" t="s">
        <v>32</v>
      </c>
      <c r="AX213" s="14" t="s">
        <v>84</v>
      </c>
      <c r="AY213" s="260" t="s">
        <v>150</v>
      </c>
    </row>
    <row r="214" s="2" customFormat="1" ht="6.96" customHeight="1">
      <c r="A214" s="39"/>
      <c r="B214" s="67"/>
      <c r="C214" s="68"/>
      <c r="D214" s="68"/>
      <c r="E214" s="68"/>
      <c r="F214" s="68"/>
      <c r="G214" s="68"/>
      <c r="H214" s="68"/>
      <c r="I214" s="68"/>
      <c r="J214" s="68"/>
      <c r="K214" s="68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4E8MSjWqd2w9Zs62TAzbYvzL/EHuyMFZIS04SyoxTmjc4bE7LT5yY12Gg/g9JUjI+Mj+ZA0rLvtrgU516FKpDQ==" hashValue="sUVVwdY6Sq5GqgFbRjQ0rZSHn/E0toulS0nwUqHeoTKtqtKgMdRWv31zDlxk3/su7d1BzjxpyiCTUIhIV2jtgQ==" algorithmName="SHA-512" password="CC35"/>
  <autoFilter ref="C125:K21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2731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126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ROUND((SUM(BE118:BE137)),  2)</f>
        <v>0</v>
      </c>
      <c r="G33" s="39"/>
      <c r="H33" s="39"/>
      <c r="I33" s="156">
        <v>0.20999999999999999</v>
      </c>
      <c r="J33" s="155">
        <f>ROUND(((SUM(BE118:BE137))*I33),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ROUND((SUM(BF118:BF137)),  2)</f>
        <v>0</v>
      </c>
      <c r="G34" s="39"/>
      <c r="H34" s="39"/>
      <c r="I34" s="156">
        <v>0.12</v>
      </c>
      <c r="J34" s="155">
        <f>ROUND(((SUM(BF118:BF137))*I34),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ROUND((SUM(BG118:BG137)),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ROUND((SUM(BH118:BH137)),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ROUND((SUM(BI118:BI137)),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01.6 - FOTOVOLTAICKÝ SYSTÉM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DOLNÍ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223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1969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135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PŘESTAVBA STÁVAJÍÍCÍ GARÁŽE PRO POŽÁRNÍ TECHNIKU NA POŽÁRNÍ ZBROJNICI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01.6 - FOTOVOLTAICKÝ SYSTÉM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DOLNÍ BRUSNICE</v>
      </c>
      <c r="G112" s="41"/>
      <c r="H112" s="41"/>
      <c r="I112" s="33" t="s">
        <v>22</v>
      </c>
      <c r="J112" s="80" t="str">
        <f>IF(J12="","",J12)</f>
        <v>10. 4. 2024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OBEC DOLNÍ BRUSNICE</v>
      </c>
      <c r="G114" s="41"/>
      <c r="H114" s="41"/>
      <c r="I114" s="33" t="s">
        <v>30</v>
      </c>
      <c r="J114" s="37" t="str">
        <f>E21</f>
        <v>ING. JAN KÁBRT, DVŮR KRÁLOVÉ NAD LABEM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ING. LUBOŠ KASPER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136</v>
      </c>
      <c r="D117" s="195" t="s">
        <v>61</v>
      </c>
      <c r="E117" s="195" t="s">
        <v>57</v>
      </c>
      <c r="F117" s="195" t="s">
        <v>58</v>
      </c>
      <c r="G117" s="195" t="s">
        <v>137</v>
      </c>
      <c r="H117" s="195" t="s">
        <v>138</v>
      </c>
      <c r="I117" s="195" t="s">
        <v>139</v>
      </c>
      <c r="J117" s="195" t="s">
        <v>129</v>
      </c>
      <c r="K117" s="196" t="s">
        <v>140</v>
      </c>
      <c r="L117" s="197"/>
      <c r="M117" s="101" t="s">
        <v>1</v>
      </c>
      <c r="N117" s="102" t="s">
        <v>40</v>
      </c>
      <c r="O117" s="102" t="s">
        <v>141</v>
      </c>
      <c r="P117" s="102" t="s">
        <v>142</v>
      </c>
      <c r="Q117" s="102" t="s">
        <v>143</v>
      </c>
      <c r="R117" s="102" t="s">
        <v>144</v>
      </c>
      <c r="S117" s="102" t="s">
        <v>145</v>
      </c>
      <c r="T117" s="103" t="s">
        <v>146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147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1.0173999999999999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131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925</v>
      </c>
      <c r="F119" s="206" t="s">
        <v>926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1.0173999999999999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86</v>
      </c>
      <c r="AT119" s="215" t="s">
        <v>75</v>
      </c>
      <c r="AU119" s="215" t="s">
        <v>76</v>
      </c>
      <c r="AY119" s="214" t="s">
        <v>150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1971</v>
      </c>
      <c r="F120" s="217" t="s">
        <v>1972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SUM(P121:P137)</f>
        <v>0</v>
      </c>
      <c r="Q120" s="211"/>
      <c r="R120" s="212">
        <f>SUM(R121:R137)</f>
        <v>1.0173999999999999</v>
      </c>
      <c r="S120" s="211"/>
      <c r="T120" s="213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75</v>
      </c>
      <c r="AU120" s="215" t="s">
        <v>84</v>
      </c>
      <c r="AY120" s="214" t="s">
        <v>150</v>
      </c>
      <c r="BK120" s="216">
        <f>SUM(BK121:BK137)</f>
        <v>0</v>
      </c>
    </row>
    <row r="121" s="2" customFormat="1" ht="33" customHeight="1">
      <c r="A121" s="39"/>
      <c r="B121" s="40"/>
      <c r="C121" s="219" t="s">
        <v>84</v>
      </c>
      <c r="D121" s="219" t="s">
        <v>153</v>
      </c>
      <c r="E121" s="220" t="s">
        <v>2732</v>
      </c>
      <c r="F121" s="221" t="s">
        <v>2733</v>
      </c>
      <c r="G121" s="222" t="s">
        <v>349</v>
      </c>
      <c r="H121" s="223">
        <v>180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346</v>
      </c>
      <c r="AT121" s="230" t="s">
        <v>153</v>
      </c>
      <c r="AU121" s="230" t="s">
        <v>86</v>
      </c>
      <c r="AY121" s="18" t="s">
        <v>150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346</v>
      </c>
      <c r="BM121" s="230" t="s">
        <v>2734</v>
      </c>
    </row>
    <row r="122" s="2" customFormat="1" ht="21.75" customHeight="1">
      <c r="A122" s="39"/>
      <c r="B122" s="40"/>
      <c r="C122" s="271" t="s">
        <v>86</v>
      </c>
      <c r="D122" s="271" t="s">
        <v>335</v>
      </c>
      <c r="E122" s="272" t="s">
        <v>2735</v>
      </c>
      <c r="F122" s="273" t="s">
        <v>2736</v>
      </c>
      <c r="G122" s="274" t="s">
        <v>349</v>
      </c>
      <c r="H122" s="275">
        <v>216</v>
      </c>
      <c r="I122" s="276"/>
      <c r="J122" s="277">
        <f>ROUND(I122*H122,2)</f>
        <v>0</v>
      </c>
      <c r="K122" s="273" t="s">
        <v>1</v>
      </c>
      <c r="L122" s="278"/>
      <c r="M122" s="279" t="s">
        <v>1</v>
      </c>
      <c r="N122" s="280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489</v>
      </c>
      <c r="AT122" s="230" t="s">
        <v>335</v>
      </c>
      <c r="AU122" s="230" t="s">
        <v>86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346</v>
      </c>
      <c r="BM122" s="230" t="s">
        <v>2737</v>
      </c>
    </row>
    <row r="123" s="13" customFormat="1">
      <c r="A123" s="13"/>
      <c r="B123" s="232"/>
      <c r="C123" s="233"/>
      <c r="D123" s="234" t="s">
        <v>159</v>
      </c>
      <c r="E123" s="235" t="s">
        <v>1</v>
      </c>
      <c r="F123" s="236" t="s">
        <v>2738</v>
      </c>
      <c r="G123" s="233"/>
      <c r="H123" s="237">
        <v>216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159</v>
      </c>
      <c r="AU123" s="243" t="s">
        <v>86</v>
      </c>
      <c r="AV123" s="13" t="s">
        <v>86</v>
      </c>
      <c r="AW123" s="13" t="s">
        <v>32</v>
      </c>
      <c r="AX123" s="13" t="s">
        <v>84</v>
      </c>
      <c r="AY123" s="243" t="s">
        <v>150</v>
      </c>
    </row>
    <row r="124" s="2" customFormat="1" ht="16.5" customHeight="1">
      <c r="A124" s="39"/>
      <c r="B124" s="40"/>
      <c r="C124" s="271" t="s">
        <v>167</v>
      </c>
      <c r="D124" s="271" t="s">
        <v>335</v>
      </c>
      <c r="E124" s="272" t="s">
        <v>2739</v>
      </c>
      <c r="F124" s="273" t="s">
        <v>2740</v>
      </c>
      <c r="G124" s="274" t="s">
        <v>416</v>
      </c>
      <c r="H124" s="275">
        <v>1</v>
      </c>
      <c r="I124" s="276"/>
      <c r="J124" s="277">
        <f>ROUND(I124*H124,2)</f>
        <v>0</v>
      </c>
      <c r="K124" s="273" t="s">
        <v>1</v>
      </c>
      <c r="L124" s="278"/>
      <c r="M124" s="279" t="s">
        <v>1</v>
      </c>
      <c r="N124" s="280" t="s">
        <v>41</v>
      </c>
      <c r="O124" s="92"/>
      <c r="P124" s="228">
        <f>O124*H124</f>
        <v>0</v>
      </c>
      <c r="Q124" s="228">
        <v>0.17999999999999999</v>
      </c>
      <c r="R124" s="228">
        <f>Q124*H124</f>
        <v>0.17999999999999999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489</v>
      </c>
      <c r="AT124" s="230" t="s">
        <v>335</v>
      </c>
      <c r="AU124" s="230" t="s">
        <v>86</v>
      </c>
      <c r="AY124" s="18" t="s">
        <v>150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346</v>
      </c>
      <c r="BM124" s="230" t="s">
        <v>2741</v>
      </c>
    </row>
    <row r="125" s="2" customFormat="1" ht="16.5" customHeight="1">
      <c r="A125" s="39"/>
      <c r="B125" s="40"/>
      <c r="C125" s="219" t="s">
        <v>157</v>
      </c>
      <c r="D125" s="219" t="s">
        <v>153</v>
      </c>
      <c r="E125" s="220" t="s">
        <v>2742</v>
      </c>
      <c r="F125" s="221" t="s">
        <v>2743</v>
      </c>
      <c r="G125" s="222" t="s">
        <v>416</v>
      </c>
      <c r="H125" s="223">
        <v>42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346</v>
      </c>
      <c r="AT125" s="230" t="s">
        <v>153</v>
      </c>
      <c r="AU125" s="230" t="s">
        <v>86</v>
      </c>
      <c r="AY125" s="18" t="s">
        <v>150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346</v>
      </c>
      <c r="BM125" s="230" t="s">
        <v>2744</v>
      </c>
    </row>
    <row r="126" s="2" customFormat="1" ht="24.15" customHeight="1">
      <c r="A126" s="39"/>
      <c r="B126" s="40"/>
      <c r="C126" s="271" t="s">
        <v>283</v>
      </c>
      <c r="D126" s="271" t="s">
        <v>335</v>
      </c>
      <c r="E126" s="272" t="s">
        <v>2745</v>
      </c>
      <c r="F126" s="273" t="s">
        <v>2746</v>
      </c>
      <c r="G126" s="274" t="s">
        <v>416</v>
      </c>
      <c r="H126" s="275">
        <v>42</v>
      </c>
      <c r="I126" s="276"/>
      <c r="J126" s="277">
        <f>ROUND(I126*H126,2)</f>
        <v>0</v>
      </c>
      <c r="K126" s="273" t="s">
        <v>1</v>
      </c>
      <c r="L126" s="278"/>
      <c r="M126" s="279" t="s">
        <v>1</v>
      </c>
      <c r="N126" s="280" t="s">
        <v>41</v>
      </c>
      <c r="O126" s="92"/>
      <c r="P126" s="228">
        <f>O126*H126</f>
        <v>0</v>
      </c>
      <c r="Q126" s="228">
        <v>0.00020000000000000001</v>
      </c>
      <c r="R126" s="228">
        <f>Q126*H126</f>
        <v>0.0084000000000000012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489</v>
      </c>
      <c r="AT126" s="230" t="s">
        <v>335</v>
      </c>
      <c r="AU126" s="230" t="s">
        <v>86</v>
      </c>
      <c r="AY126" s="18" t="s">
        <v>150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346</v>
      </c>
      <c r="BM126" s="230" t="s">
        <v>2747</v>
      </c>
    </row>
    <row r="127" s="2" customFormat="1" ht="24.15" customHeight="1">
      <c r="A127" s="39"/>
      <c r="B127" s="40"/>
      <c r="C127" s="219" t="s">
        <v>291</v>
      </c>
      <c r="D127" s="219" t="s">
        <v>153</v>
      </c>
      <c r="E127" s="220" t="s">
        <v>2748</v>
      </c>
      <c r="F127" s="221" t="s">
        <v>2749</v>
      </c>
      <c r="G127" s="222" t="s">
        <v>416</v>
      </c>
      <c r="H127" s="223">
        <v>21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346</v>
      </c>
      <c r="AT127" s="230" t="s">
        <v>153</v>
      </c>
      <c r="AU127" s="230" t="s">
        <v>86</v>
      </c>
      <c r="AY127" s="18" t="s">
        <v>150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346</v>
      </c>
      <c r="BM127" s="230" t="s">
        <v>2750</v>
      </c>
    </row>
    <row r="128" s="2" customFormat="1" ht="37.8" customHeight="1">
      <c r="A128" s="39"/>
      <c r="B128" s="40"/>
      <c r="C128" s="271" t="s">
        <v>296</v>
      </c>
      <c r="D128" s="271" t="s">
        <v>335</v>
      </c>
      <c r="E128" s="272" t="s">
        <v>2751</v>
      </c>
      <c r="F128" s="273" t="s">
        <v>2752</v>
      </c>
      <c r="G128" s="274" t="s">
        <v>416</v>
      </c>
      <c r="H128" s="275">
        <v>21</v>
      </c>
      <c r="I128" s="276"/>
      <c r="J128" s="277">
        <f>ROUND(I128*H128,2)</f>
        <v>0</v>
      </c>
      <c r="K128" s="273" t="s">
        <v>1</v>
      </c>
      <c r="L128" s="278"/>
      <c r="M128" s="279" t="s">
        <v>1</v>
      </c>
      <c r="N128" s="280" t="s">
        <v>41</v>
      </c>
      <c r="O128" s="92"/>
      <c r="P128" s="228">
        <f>O128*H128</f>
        <v>0</v>
      </c>
      <c r="Q128" s="228">
        <v>0.01</v>
      </c>
      <c r="R128" s="228">
        <f>Q128*H128</f>
        <v>0.20999999999999999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489</v>
      </c>
      <c r="AT128" s="230" t="s">
        <v>335</v>
      </c>
      <c r="AU128" s="230" t="s">
        <v>86</v>
      </c>
      <c r="AY128" s="18" t="s">
        <v>150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346</v>
      </c>
      <c r="BM128" s="230" t="s">
        <v>2753</v>
      </c>
    </row>
    <row r="129" s="2" customFormat="1" ht="24.15" customHeight="1">
      <c r="A129" s="39"/>
      <c r="B129" s="40"/>
      <c r="C129" s="219" t="s">
        <v>304</v>
      </c>
      <c r="D129" s="219" t="s">
        <v>153</v>
      </c>
      <c r="E129" s="220" t="s">
        <v>2754</v>
      </c>
      <c r="F129" s="221" t="s">
        <v>2755</v>
      </c>
      <c r="G129" s="222" t="s">
        <v>416</v>
      </c>
      <c r="H129" s="223">
        <v>21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346</v>
      </c>
      <c r="AT129" s="230" t="s">
        <v>153</v>
      </c>
      <c r="AU129" s="230" t="s">
        <v>86</v>
      </c>
      <c r="AY129" s="18" t="s">
        <v>150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346</v>
      </c>
      <c r="BM129" s="230" t="s">
        <v>2756</v>
      </c>
    </row>
    <row r="130" s="2" customFormat="1" ht="16.5" customHeight="1">
      <c r="A130" s="39"/>
      <c r="B130" s="40"/>
      <c r="C130" s="271" t="s">
        <v>151</v>
      </c>
      <c r="D130" s="271" t="s">
        <v>335</v>
      </c>
      <c r="E130" s="272" t="s">
        <v>2757</v>
      </c>
      <c r="F130" s="273" t="s">
        <v>2758</v>
      </c>
      <c r="G130" s="274" t="s">
        <v>416</v>
      </c>
      <c r="H130" s="275">
        <v>21</v>
      </c>
      <c r="I130" s="276"/>
      <c r="J130" s="277">
        <f>ROUND(I130*H130,2)</f>
        <v>0</v>
      </c>
      <c r="K130" s="273" t="s">
        <v>1</v>
      </c>
      <c r="L130" s="278"/>
      <c r="M130" s="279" t="s">
        <v>1</v>
      </c>
      <c r="N130" s="280" t="s">
        <v>41</v>
      </c>
      <c r="O130" s="92"/>
      <c r="P130" s="228">
        <f>O130*H130</f>
        <v>0</v>
      </c>
      <c r="Q130" s="228">
        <v>0.0275</v>
      </c>
      <c r="R130" s="228">
        <f>Q130*H130</f>
        <v>0.57750000000000001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489</v>
      </c>
      <c r="AT130" s="230" t="s">
        <v>335</v>
      </c>
      <c r="AU130" s="230" t="s">
        <v>86</v>
      </c>
      <c r="AY130" s="18" t="s">
        <v>150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346</v>
      </c>
      <c r="BM130" s="230" t="s">
        <v>2759</v>
      </c>
    </row>
    <row r="131" s="2" customFormat="1" ht="37.8" customHeight="1">
      <c r="A131" s="39"/>
      <c r="B131" s="40"/>
      <c r="C131" s="219" t="s">
        <v>315</v>
      </c>
      <c r="D131" s="219" t="s">
        <v>153</v>
      </c>
      <c r="E131" s="220" t="s">
        <v>2760</v>
      </c>
      <c r="F131" s="221" t="s">
        <v>2761</v>
      </c>
      <c r="G131" s="222" t="s">
        <v>416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346</v>
      </c>
      <c r="AT131" s="230" t="s">
        <v>153</v>
      </c>
      <c r="AU131" s="230" t="s">
        <v>86</v>
      </c>
      <c r="AY131" s="18" t="s">
        <v>150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346</v>
      </c>
      <c r="BM131" s="230" t="s">
        <v>2762</v>
      </c>
    </row>
    <row r="132" s="2" customFormat="1" ht="37.8" customHeight="1">
      <c r="A132" s="39"/>
      <c r="B132" s="40"/>
      <c r="C132" s="271" t="s">
        <v>320</v>
      </c>
      <c r="D132" s="271" t="s">
        <v>335</v>
      </c>
      <c r="E132" s="272" t="s">
        <v>2763</v>
      </c>
      <c r="F132" s="273" t="s">
        <v>2764</v>
      </c>
      <c r="G132" s="274" t="s">
        <v>416</v>
      </c>
      <c r="H132" s="275">
        <v>1</v>
      </c>
      <c r="I132" s="276"/>
      <c r="J132" s="277">
        <f>ROUND(I132*H132,2)</f>
        <v>0</v>
      </c>
      <c r="K132" s="273" t="s">
        <v>1</v>
      </c>
      <c r="L132" s="278"/>
      <c r="M132" s="279" t="s">
        <v>1</v>
      </c>
      <c r="N132" s="280" t="s">
        <v>41</v>
      </c>
      <c r="O132" s="92"/>
      <c r="P132" s="228">
        <f>O132*H132</f>
        <v>0</v>
      </c>
      <c r="Q132" s="228">
        <v>0.035000000000000003</v>
      </c>
      <c r="R132" s="228">
        <f>Q132*H132</f>
        <v>0.035000000000000003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489</v>
      </c>
      <c r="AT132" s="230" t="s">
        <v>335</v>
      </c>
      <c r="AU132" s="230" t="s">
        <v>86</v>
      </c>
      <c r="AY132" s="18" t="s">
        <v>150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346</v>
      </c>
      <c r="BM132" s="230" t="s">
        <v>2765</v>
      </c>
    </row>
    <row r="133" s="2" customFormat="1" ht="24.15" customHeight="1">
      <c r="A133" s="39"/>
      <c r="B133" s="40"/>
      <c r="C133" s="219" t="s">
        <v>8</v>
      </c>
      <c r="D133" s="219" t="s">
        <v>153</v>
      </c>
      <c r="E133" s="220" t="s">
        <v>2766</v>
      </c>
      <c r="F133" s="221" t="s">
        <v>2767</v>
      </c>
      <c r="G133" s="222" t="s">
        <v>416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346</v>
      </c>
      <c r="AT133" s="230" t="s">
        <v>153</v>
      </c>
      <c r="AU133" s="230" t="s">
        <v>86</v>
      </c>
      <c r="AY133" s="18" t="s">
        <v>150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346</v>
      </c>
      <c r="BM133" s="230" t="s">
        <v>2768</v>
      </c>
    </row>
    <row r="134" s="2" customFormat="1" ht="37.8" customHeight="1">
      <c r="A134" s="39"/>
      <c r="B134" s="40"/>
      <c r="C134" s="271" t="s">
        <v>329</v>
      </c>
      <c r="D134" s="271" t="s">
        <v>335</v>
      </c>
      <c r="E134" s="272" t="s">
        <v>2769</v>
      </c>
      <c r="F134" s="273" t="s">
        <v>2770</v>
      </c>
      <c r="G134" s="274" t="s">
        <v>416</v>
      </c>
      <c r="H134" s="275">
        <v>1</v>
      </c>
      <c r="I134" s="276"/>
      <c r="J134" s="277">
        <f>ROUND(I134*H134,2)</f>
        <v>0</v>
      </c>
      <c r="K134" s="273" t="s">
        <v>1</v>
      </c>
      <c r="L134" s="278"/>
      <c r="M134" s="279" t="s">
        <v>1</v>
      </c>
      <c r="N134" s="280" t="s">
        <v>41</v>
      </c>
      <c r="O134" s="92"/>
      <c r="P134" s="228">
        <f>O134*H134</f>
        <v>0</v>
      </c>
      <c r="Q134" s="228">
        <v>0.002</v>
      </c>
      <c r="R134" s="228">
        <f>Q134*H134</f>
        <v>0.002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489</v>
      </c>
      <c r="AT134" s="230" t="s">
        <v>335</v>
      </c>
      <c r="AU134" s="230" t="s">
        <v>86</v>
      </c>
      <c r="AY134" s="18" t="s">
        <v>150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346</v>
      </c>
      <c r="BM134" s="230" t="s">
        <v>2771</v>
      </c>
    </row>
    <row r="135" s="2" customFormat="1" ht="37.8" customHeight="1">
      <c r="A135" s="39"/>
      <c r="B135" s="40"/>
      <c r="C135" s="219" t="s">
        <v>334</v>
      </c>
      <c r="D135" s="219" t="s">
        <v>153</v>
      </c>
      <c r="E135" s="220" t="s">
        <v>2772</v>
      </c>
      <c r="F135" s="221" t="s">
        <v>2773</v>
      </c>
      <c r="G135" s="222" t="s">
        <v>416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346</v>
      </c>
      <c r="AT135" s="230" t="s">
        <v>153</v>
      </c>
      <c r="AU135" s="230" t="s">
        <v>86</v>
      </c>
      <c r="AY135" s="18" t="s">
        <v>150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346</v>
      </c>
      <c r="BM135" s="230" t="s">
        <v>2774</v>
      </c>
    </row>
    <row r="136" s="2" customFormat="1" ht="49.05" customHeight="1">
      <c r="A136" s="39"/>
      <c r="B136" s="40"/>
      <c r="C136" s="271" t="s">
        <v>341</v>
      </c>
      <c r="D136" s="271" t="s">
        <v>335</v>
      </c>
      <c r="E136" s="272" t="s">
        <v>2775</v>
      </c>
      <c r="F136" s="273" t="s">
        <v>2776</v>
      </c>
      <c r="G136" s="274" t="s">
        <v>416</v>
      </c>
      <c r="H136" s="275">
        <v>1</v>
      </c>
      <c r="I136" s="276"/>
      <c r="J136" s="277">
        <f>ROUND(I136*H136,2)</f>
        <v>0</v>
      </c>
      <c r="K136" s="273" t="s">
        <v>1</v>
      </c>
      <c r="L136" s="278"/>
      <c r="M136" s="279" t="s">
        <v>1</v>
      </c>
      <c r="N136" s="280" t="s">
        <v>41</v>
      </c>
      <c r="O136" s="92"/>
      <c r="P136" s="228">
        <f>O136*H136</f>
        <v>0</v>
      </c>
      <c r="Q136" s="228">
        <v>0.0044999999999999997</v>
      </c>
      <c r="R136" s="228">
        <f>Q136*H136</f>
        <v>0.0044999999999999997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489</v>
      </c>
      <c r="AT136" s="230" t="s">
        <v>335</v>
      </c>
      <c r="AU136" s="230" t="s">
        <v>86</v>
      </c>
      <c r="AY136" s="18" t="s">
        <v>150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346</v>
      </c>
      <c r="BM136" s="230" t="s">
        <v>2777</v>
      </c>
    </row>
    <row r="137" s="2" customFormat="1" ht="37.8" customHeight="1">
      <c r="A137" s="39"/>
      <c r="B137" s="40"/>
      <c r="C137" s="219" t="s">
        <v>346</v>
      </c>
      <c r="D137" s="219" t="s">
        <v>153</v>
      </c>
      <c r="E137" s="220" t="s">
        <v>2778</v>
      </c>
      <c r="F137" s="221" t="s">
        <v>2779</v>
      </c>
      <c r="G137" s="222" t="s">
        <v>416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44" t="s">
        <v>1</v>
      </c>
      <c r="N137" s="245" t="s">
        <v>41</v>
      </c>
      <c r="O137" s="246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346</v>
      </c>
      <c r="AT137" s="230" t="s">
        <v>153</v>
      </c>
      <c r="AU137" s="230" t="s">
        <v>86</v>
      </c>
      <c r="AY137" s="18" t="s">
        <v>150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346</v>
      </c>
      <c r="BM137" s="230" t="s">
        <v>2780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doVFy4OsXBl8GwJNFU2zgYly14uPoS+ZFj8FBppSCoej4KGbxpWKkcj5gwPu/HiVLUS8wOrXK1Ax6S56nTkeRA==" hashValue="2ixE0h/+dS31mi20ifvJr942T+AOigTpUhPRqxtljC0LTH2RbC1xOMHZMevE8r/kytcTi2BrYPj+XzciMYSHyg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PŘESTAVBA STÁVAJÍÍCÍ GARÁŽE PRO POŽÁRNÍ TECHNIKU NA POŽÁRNÍ ZBROJNICI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2781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ROUND((SUM(BF118:BF122)),  2)</f>
        <v>0</v>
      </c>
      <c r="G34" s="39"/>
      <c r="H34" s="39"/>
      <c r="I34" s="156">
        <v>0.12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PŘESTAVBA STÁVAJÍÍCÍ GARÁŽE PRO POŽÁRNÍ TECHNIKU NA POŽÁRNÍ ZBROJNICI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VĚŽ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DOLNÍ  BRUSNICE</v>
      </c>
      <c r="G89" s="41"/>
      <c r="H89" s="41"/>
      <c r="I89" s="33" t="s">
        <v>22</v>
      </c>
      <c r="J89" s="80" t="str">
        <f>IF(J12="","",J12)</f>
        <v>10. 4. 2024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OBEC DOLNÍ BRUSNICE</v>
      </c>
      <c r="G91" s="41"/>
      <c r="H91" s="41"/>
      <c r="I91" s="33" t="s">
        <v>30</v>
      </c>
      <c r="J91" s="37" t="str">
        <f>E21</f>
        <v>ING. JAN KÁBRT, DVŮR KRÁLOVÉ NAD LABEM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LUBOŠ KASPER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128</v>
      </c>
      <c r="D94" s="177"/>
      <c r="E94" s="177"/>
      <c r="F94" s="177"/>
      <c r="G94" s="177"/>
      <c r="H94" s="177"/>
      <c r="I94" s="177"/>
      <c r="J94" s="178" t="s">
        <v>129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131</v>
      </c>
    </row>
    <row r="97" s="9" customFormat="1" ht="24.96" customHeight="1">
      <c r="A97" s="9"/>
      <c r="B97" s="180"/>
      <c r="C97" s="181"/>
      <c r="D97" s="182" t="s">
        <v>223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231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135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>PŘESTAVBA STÁVAJÍÍCÍ GARÁŽE PRO POŽÁRNÍ TECHNIKU NA POŽÁRNÍ ZBROJNICI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02 - VĚŽ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DOLNÍ  BRUSNICE</v>
      </c>
      <c r="G112" s="41"/>
      <c r="H112" s="41"/>
      <c r="I112" s="33" t="s">
        <v>22</v>
      </c>
      <c r="J112" s="80" t="str">
        <f>IF(J12="","",J12)</f>
        <v>10. 4. 2024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OBEC DOLNÍ BRUSNICE</v>
      </c>
      <c r="G114" s="41"/>
      <c r="H114" s="41"/>
      <c r="I114" s="33" t="s">
        <v>30</v>
      </c>
      <c r="J114" s="37" t="str">
        <f>E21</f>
        <v>ING. JAN KÁBRT, DVŮR KRÁLOVÉ NAD LABEM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ING. LUBOŠ KASPER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136</v>
      </c>
      <c r="D117" s="195" t="s">
        <v>61</v>
      </c>
      <c r="E117" s="195" t="s">
        <v>57</v>
      </c>
      <c r="F117" s="195" t="s">
        <v>58</v>
      </c>
      <c r="G117" s="195" t="s">
        <v>137</v>
      </c>
      <c r="H117" s="195" t="s">
        <v>138</v>
      </c>
      <c r="I117" s="195" t="s">
        <v>139</v>
      </c>
      <c r="J117" s="195" t="s">
        <v>129</v>
      </c>
      <c r="K117" s="196" t="s">
        <v>140</v>
      </c>
      <c r="L117" s="197"/>
      <c r="M117" s="101" t="s">
        <v>1</v>
      </c>
      <c r="N117" s="102" t="s">
        <v>40</v>
      </c>
      <c r="O117" s="102" t="s">
        <v>141</v>
      </c>
      <c r="P117" s="102" t="s">
        <v>142</v>
      </c>
      <c r="Q117" s="102" t="s">
        <v>143</v>
      </c>
      <c r="R117" s="102" t="s">
        <v>144</v>
      </c>
      <c r="S117" s="102" t="s">
        <v>145</v>
      </c>
      <c r="T117" s="103" t="s">
        <v>146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147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131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925</v>
      </c>
      <c r="F119" s="206" t="s">
        <v>926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86</v>
      </c>
      <c r="AT119" s="215" t="s">
        <v>75</v>
      </c>
      <c r="AU119" s="215" t="s">
        <v>76</v>
      </c>
      <c r="AY119" s="214" t="s">
        <v>150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1562</v>
      </c>
      <c r="F120" s="217" t="s">
        <v>1563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75</v>
      </c>
      <c r="AU120" s="215" t="s">
        <v>84</v>
      </c>
      <c r="AY120" s="214" t="s">
        <v>150</v>
      </c>
      <c r="BK120" s="216">
        <f>SUM(BK121:BK122)</f>
        <v>0</v>
      </c>
    </row>
    <row r="121" s="2" customFormat="1" ht="62.7" customHeight="1">
      <c r="A121" s="39"/>
      <c r="B121" s="40"/>
      <c r="C121" s="219" t="s">
        <v>84</v>
      </c>
      <c r="D121" s="219" t="s">
        <v>153</v>
      </c>
      <c r="E121" s="220" t="s">
        <v>2782</v>
      </c>
      <c r="F121" s="221" t="s">
        <v>2783</v>
      </c>
      <c r="G121" s="222" t="s">
        <v>335</v>
      </c>
      <c r="H121" s="223">
        <v>11.5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346</v>
      </c>
      <c r="AT121" s="230" t="s">
        <v>153</v>
      </c>
      <c r="AU121" s="230" t="s">
        <v>86</v>
      </c>
      <c r="AY121" s="18" t="s">
        <v>150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346</v>
      </c>
      <c r="BM121" s="230" t="s">
        <v>2784</v>
      </c>
    </row>
    <row r="122" s="2" customFormat="1" ht="33" customHeight="1">
      <c r="A122" s="39"/>
      <c r="B122" s="40"/>
      <c r="C122" s="219" t="s">
        <v>86</v>
      </c>
      <c r="D122" s="219" t="s">
        <v>153</v>
      </c>
      <c r="E122" s="220" t="s">
        <v>2785</v>
      </c>
      <c r="F122" s="221" t="s">
        <v>2786</v>
      </c>
      <c r="G122" s="222" t="s">
        <v>982</v>
      </c>
      <c r="H122" s="292"/>
      <c r="I122" s="224"/>
      <c r="J122" s="225">
        <f>ROUND(I122*H122,2)</f>
        <v>0</v>
      </c>
      <c r="K122" s="221" t="s">
        <v>1</v>
      </c>
      <c r="L122" s="45"/>
      <c r="M122" s="244" t="s">
        <v>1</v>
      </c>
      <c r="N122" s="245" t="s">
        <v>41</v>
      </c>
      <c r="O122" s="246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346</v>
      </c>
      <c r="AT122" s="230" t="s">
        <v>153</v>
      </c>
      <c r="AU122" s="230" t="s">
        <v>86</v>
      </c>
      <c r="AY122" s="18" t="s">
        <v>150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346</v>
      </c>
      <c r="BM122" s="230" t="s">
        <v>2787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LUfpyhEpEW72y90ik6QWUl/w0LLxRvX5hcCIT0F6HQEv4KCqfPAXHJOPZ8OgiWzroQwfmn2SUIaWDuY9AhOVqw==" hashValue="BhbHupPOonq3MZV8wuLaWGCvmciTScajOiBFCKMz3mgrbuimY6VlRPRnWRTffs9jscIuLAe5l+1/6CTU5gFyX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2024-07-19T13:44:54Z</dcterms:created>
  <dcterms:modified xsi:type="dcterms:W3CDTF">2024-07-19T13:45:10Z</dcterms:modified>
</cp:coreProperties>
</file>