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Spe2016" reservationPassword="0"/>
  <workbookPr/>
  <bookViews>
    <workbookView xWindow="240" yWindow="120" windowWidth="14940" windowHeight="9225" activeTab="0"/>
  </bookViews>
  <sheets>
    <sheet name="Rekapitulace" sheetId="1" r:id="rId1"/>
    <sheet name="SO 01" sheetId="2" r:id="rId2"/>
    <sheet name="SO 01.1" sheetId="3" r:id="rId3"/>
  </sheets>
  <definedNames/>
  <calcPr/>
  <webPublishing/>
</workbook>
</file>

<file path=xl/sharedStrings.xml><?xml version="1.0" encoding="utf-8"?>
<sst xmlns="http://schemas.openxmlformats.org/spreadsheetml/2006/main" count="770" uniqueCount="290">
  <si>
    <t>Firma: Transconsult s.r.o</t>
  </si>
  <si>
    <t>Rekapitulace ceny</t>
  </si>
  <si>
    <t>Stavba: 1004 - Komunikace a inženýrské sítě, Sovětice - jih</t>
  </si>
  <si>
    <t>Varianta: IV - 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</si>
  <si>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</si>
  <si>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</si>
  <si>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</si>
  <si>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</si>
  <si>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</si>
  <si>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</si>
  <si>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</si>
  <si>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</si>
  <si>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</si>
  <si>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</si>
  <si>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</si>
  <si>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1004</t>
  </si>
  <si>
    <t>Komunikace a inženýrské sítě, Sovětice - jih</t>
  </si>
  <si>
    <t>O</t>
  </si>
  <si>
    <t>Rozpočet:</t>
  </si>
  <si>
    <t>0,00</t>
  </si>
  <si>
    <t>15,00</t>
  </si>
  <si>
    <t>21,00</t>
  </si>
  <si>
    <t>2</t>
  </si>
  <si>
    <t>SO 01</t>
  </si>
  <si>
    <t>KOMUNIKACE A ZPEVNĚNÉ PLOCHY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</si>
  <si>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</si>
  <si>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</si>
  <si>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</si>
  <si>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</si>
  <si>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</si>
  <si>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</si>
  <si>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</si>
  <si>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</si>
  <si>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</si>
  <si>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</si>
  <si>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</si>
  <si>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</si>
  <si>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</si>
  <si>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</si>
  <si>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</si>
  <si>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</si>
  <si>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</si>
  <si>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</si>
  <si>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</si>
  <si>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</si>
  <si>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</si>
  <si>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014121</t>
  </si>
  <si>
    <t>a</t>
  </si>
  <si>
    <t>POPLATKY ZA SKLÁDKU TYP S-OO (OSTATNÍ ODPAD)</t>
  </si>
  <si>
    <t>M3</t>
  </si>
  <si>
    <t>PP</t>
  </si>
  <si>
    <t>Uložení vytěžené zeminy na skládku v rámci odkopu pro spodní stavbu silnice a sjezdů</t>
  </si>
  <si>
    <t>VV</t>
  </si>
  <si>
    <t>dle položky 12373</t>
  </si>
  <si>
    <t>TS</t>
  </si>
  <si>
    <t>zahrnuje veškeré poplatky provozovateli skládky související s uložením odpadu na skládce.</t>
  </si>
  <si>
    <t>b</t>
  </si>
  <si>
    <t>Odfrézované asfaltové souvrství</t>
  </si>
  <si>
    <t>dle položky 11372</t>
  </si>
  <si>
    <t>Zemní práce</t>
  </si>
  <si>
    <t>11372</t>
  </si>
  <si>
    <t/>
  </si>
  <si>
    <t>FRÉZOVÁNÍ ZPEVNĚNÝCH PLOCH ASFALTOVÝCH</t>
  </si>
  <si>
    <t>Odfrézované asfaltové souvrství (předpoklad 40 a 60  mm)</t>
  </si>
  <si>
    <t>42x0.04+21x0.06 = 3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</si>
  <si>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</si>
  <si>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</si>
  <si>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</si>
  <si>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 naložením, odvozem a uložením na mezideponii zhotovitele pro zpětné rozprostření v rámci stavby</t>
  </si>
  <si>
    <t>dle položky18232</t>
  </si>
  <si>
    <t>položka zahrnuje sejmutí ornice bez ohledu na tloušťku vrstvy a její vodorovnou dopravu nezahrnuje uložení na trvalou skládku</t>
  </si>
  <si>
    <t>S naložením, odvozem a uložením na mezideponii obce pro další použití v rámci obce</t>
  </si>
  <si>
    <t>19+150 = 169 - 96 = 73 m3</t>
  </si>
  <si>
    <t>12373</t>
  </si>
  <si>
    <t>ODKOP PRO SPOD STAVBU SILNIC A ŽELEZNIC TŘ. I</t>
  </si>
  <si>
    <t>V rozsahu stavby, včetně naložení a odvozu na skládku</t>
  </si>
  <si>
    <t>816+169 = 985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</si>
  <si>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</si>
  <si>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</si>
  <si>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171103</t>
  </si>
  <si>
    <t>ULOŽENÍ SYPANINY DO NÁSYPŮ SE ZHUTNĚNÍM DO 100% PS</t>
  </si>
  <si>
    <t>v aktivní zóně, včetně pořízení, z vhodné nenamrzavé zeminy dle ČSN 73 6133, včetně dovozu , uložení a zhutnění na 100 % PS</t>
  </si>
  <si>
    <t>odečteno z CAD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</si>
  <si>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</si>
  <si>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</si>
  <si>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173103</t>
  </si>
  <si>
    <t>ZEMNÍ KRAJNICE A DOSYPÁVKY SE ZHUT DO 100% PS</t>
  </si>
  <si>
    <t>Zemní krajnice se zhutněním včetně pořízení vhodné nenamrzavé zeminy, hutněno na 100%PS, min. podmíněčně vhodná dle ČSN 73 6133</t>
  </si>
  <si>
    <t>0.12x(20+245) = 32 m3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</si>
  <si>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</si>
  <si>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</si>
  <si>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</si>
  <si>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M2</t>
  </si>
  <si>
    <t>Sběr kamenů a těžko rozložitelných částí rostlin, zkypření a uhrabání před založením trávníku - rozsah stavby</t>
  </si>
  <si>
    <t>dle položky 18232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</si>
  <si>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</si>
  <si>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</si>
  <si>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</si>
  <si>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Pláň, silnice, min Edef,2 = 45 Mpa</t>
  </si>
  <si>
    <t>položka zahrnuje úpravu pláně včetně vyrovnání výškových rozdílů. Míru zhutnění určuje projekt.</t>
  </si>
  <si>
    <t>11</t>
  </si>
  <si>
    <t>Parapláň, silnice, min Edef,2 = 45 Mpa</t>
  </si>
  <si>
    <t>12</t>
  </si>
  <si>
    <t>c</t>
  </si>
  <si>
    <t>Pláň, sjezdy a parkoací stání, min Edef,2 = 30 Mpa</t>
  </si>
  <si>
    <t>13</t>
  </si>
  <si>
    <t>18232</t>
  </si>
  <si>
    <t>ROZPROSTŘENÍ ORNICE V ROVINĚ V TL DO 0,15M</t>
  </si>
  <si>
    <t>Včetně naložení, dovozu z mezideponie zhotovitele, včetně uložení a rozprostření</t>
  </si>
  <si>
    <t>28+40+28+7+21+23+35+121+8+24+14+11+13+179+83 = 635 m2 x0.15 = 96 m3</t>
  </si>
  <si>
    <t>položka zahrnuje: nutné přemístění ornice z dočasných skládek vzdálených do 50m rozprostření ornice v předepsané tloušťce v rovině a ve svahu do 1:5</t>
  </si>
  <si>
    <t>14</t>
  </si>
  <si>
    <t>18241</t>
  </si>
  <si>
    <t>ZALOŽENÍ TRÁVNÍKU RUČNÍM VÝSEVEM</t>
  </si>
  <si>
    <t>Zátěžový trávník v rovině, výsev 20 g/m2, hnojení cereritem 30 g/m2 - rozsah stavby</t>
  </si>
  <si>
    <t>Zahrnuje dodání předepsané travní směsi, její výsev na ornici, zalévání, první pokosení, to vše bez ohledu na sklon terénu</t>
  </si>
  <si>
    <t>15</t>
  </si>
  <si>
    <t>183511</t>
  </si>
  <si>
    <t>CHEMICKÉ ODPLEVELENÍ CELOPLOŠNÉ</t>
  </si>
  <si>
    <t>před založením trávníku - rozsah stavby</t>
  </si>
  <si>
    <t>položka zahrnuje celoplošný postřik a chemickou likvidace nežádoucích rostlin nebo jejích částí a zabránění jejich dalšímu růstu na urovnaném volném terénu</t>
  </si>
  <si>
    <t>16</t>
  </si>
  <si>
    <t>183512</t>
  </si>
  <si>
    <t>CHEMICKÉ ODPLEVELENÍ VÝBĚROVÉ</t>
  </si>
  <si>
    <t>Po založení trávníku 2x, předpokládá se 5% plochy trávníku, ložiska vytrvalých plevelů - rozsah stavby</t>
  </si>
  <si>
    <t>635x0.05x2 = 63.5 m2</t>
  </si>
  <si>
    <t>položka zahrnuje bodový postřik a lokální chemickou likvidace nežádoucích rostlin nebo jejích částí a zabránění jejich dalšímu růstu v omezeném prostoru</t>
  </si>
  <si>
    <t>17</t>
  </si>
  <si>
    <t>18600</t>
  </si>
  <si>
    <t>ZALÉVÁNÍ VODOU</t>
  </si>
  <si>
    <t>Zálivka trávníku (1x10+3x5) l/m2 - rozsahu stavby</t>
  </si>
  <si>
    <t>(1x10+3x5)x635 = 15 875 l/m2 = 15.9 m3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</si>
  <si>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</si>
  <si>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</si>
  <si>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18</t>
  </si>
  <si>
    <t>212645</t>
  </si>
  <si>
    <t>TRATIVODY KOMPL Z TRUB Z PLAST HM DN DO 200MM, RÝHA TŘ I</t>
  </si>
  <si>
    <t>M</t>
  </si>
  <si>
    <t>Trativod DN 160 mm, tunelový tvar (LP), podkladní beton C 8/10-X0 v tl. 100 mm, výplň z těženého kameniva frakce 8/16, obaleno seaparční textílií min 200 g/m2 včetně veškerých zemních prací, včetně všech potřebných tvarovek a přechodových kusů</t>
  </si>
  <si>
    <t>134+75+31 = 240 m, výkop započítán v položkách 12373+014121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</si>
  <si>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</si>
  <si>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19</t>
  </si>
  <si>
    <t>21452</t>
  </si>
  <si>
    <t>SANAČNÍ VRSTVY Z KAMENIVA DRCENÉHO</t>
  </si>
  <si>
    <t>ŠDA (GE) frakce 0/125 v tl. 300 mm s přehutněním po 150 mm, silnice</t>
  </si>
  <si>
    <t>(1512+34)x0.3 = 464 m3</t>
  </si>
  <si>
    <t>položka zahrnuje dodávku předepsaného kameniva, mimostaveništní a vnitrostaveništní dopravu a jeho uložení není-li v zadávací dokumentaci uvedeno jinak, jedná se o nakupovaný materiál</t>
  </si>
  <si>
    <t>20</t>
  </si>
  <si>
    <t>21461B</t>
  </si>
  <si>
    <t>SEPARAČNÍ GEOTEXTILIE DO 200G/M2</t>
  </si>
  <si>
    <t>Obalení vykopané rýhy trativodů min. 200 g/m2, včetně zakrytí rýhy po obsypání trativodu těženým kamenivem</t>
  </si>
  <si>
    <t>2x240 = 580 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</si>
  <si>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</si>
  <si>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</si>
  <si>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21</t>
  </si>
  <si>
    <t>56313</t>
  </si>
  <si>
    <t>VOZOVKOVÉ VRSTVY Z MECHANICKY ZPEVNĚNÉHO KAMENIVA TL. DO 150MM</t>
  </si>
  <si>
    <t>MZK (GE) frkace 0/32 v tl. 150 mm, silnice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</si>
  <si>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</si>
  <si>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22</t>
  </si>
  <si>
    <t>56334</t>
  </si>
  <si>
    <t>VOZOVKOVÉ VRSTVY ZE ŠTĚRKODRTI TL. DO 200MM</t>
  </si>
  <si>
    <t>ŠDA (GE) frkace 0/63 v tl. 200 mm, silnice</t>
  </si>
  <si>
    <t>23</t>
  </si>
  <si>
    <t>ŠDA (GE) frkace 0/63 v tl. 200 mm, sjezdy a podélná stání</t>
  </si>
  <si>
    <t>24</t>
  </si>
  <si>
    <t>572123</t>
  </si>
  <si>
    <t>INFILTRAČNÍ POSTŘIK Z EMULZE DO 1,0KG/M2</t>
  </si>
  <si>
    <t>Infiltrační postřik z kationaktivní asfaltové emulze PI-E, 1.00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</si>
  <si>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</si>
  <si>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25</t>
  </si>
  <si>
    <t>572213</t>
  </si>
  <si>
    <t>SPOJOVACÍ POSTŘIK Z EMULZE DO 0,5KG/M2</t>
  </si>
  <si>
    <t>Spojovací postřik z kationaktivní asfaltové emulze PS-E, 0.35 kg/m2</t>
  </si>
  <si>
    <t>26</t>
  </si>
  <si>
    <t>57476</t>
  </si>
  <si>
    <t>VOZOVKOVÉ VÝZTUŽNÉ VRSTVY Z GEOMŘÍŽOVINY S TKANINOU</t>
  </si>
  <si>
    <t>Výztužný geokompozit - geomříž s geotextilií s filtrační, separační a výztužnou funkcí, min. pevnost v tahu v obou směrech 40/40 kN/m, silnice</t>
  </si>
  <si>
    <t>27</t>
  </si>
  <si>
    <t>574A33</t>
  </si>
  <si>
    <t>ASFALTOVÝ BETON PRO OBRUSNÉ VRSTVY ACO 11 TL. 40MM</t>
  </si>
  <si>
    <t>ACO 11 (50/70) v tl. 40 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</si>
  <si>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</si>
  <si>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28</t>
  </si>
  <si>
    <t>574F56</t>
  </si>
  <si>
    <t>ASFALTOVÝ BETON PRO PODKLADNÍ VRSTVY MODIFIK ACP 16+, 16S TL. 60MM</t>
  </si>
  <si>
    <t>ACP 16+ (50/70) v tl. 60 mm</t>
  </si>
  <si>
    <t>29</t>
  </si>
  <si>
    <t>58222</t>
  </si>
  <si>
    <t>DLÁŽDĚNÉ KRYTY Z DROBNÝCH KOSTEK DO LOŽE Z MC</t>
  </si>
  <si>
    <t>Přídlažba ze 1 řádku žulových kostek drobných do betonového lože C25/30nXF3, včetně pořízení, včetně vyspárování cementovou maltou dle TP 192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</si>
  <si>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</si>
  <si>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30</t>
  </si>
  <si>
    <t>582612</t>
  </si>
  <si>
    <t>KRYTY Z BETON DLAŽDIC SE ZÁMKEM ŠEDÝCH TL 80MM DO LOŽE Z KAM</t>
  </si>
  <si>
    <t>Skladebná dlažba šedé barvy 200x100x80 mm, přírodní, do lože z kameniva frakce 4/8 mm v tl. 40 mm, včetně vyspárování křemičitým pískem</t>
  </si>
  <si>
    <t>21+31+69+24+22+12+2+19+19+9+8+19+8 = 263 m2</t>
  </si>
  <si>
    <t>31</t>
  </si>
  <si>
    <t>58262B</t>
  </si>
  <si>
    <t>KRYTY Z BETON DLAŽDIC SE ZÁMKEM BAREV RELIÉF TL 80MM DO LOŽE Z MC</t>
  </si>
  <si>
    <t>umělá vodící linie - betenová slepecká skladebná dlažba schváleného typu 200x200x80 mm, bílá barva včetně lože z betonu C25/30nXF3, 128 ks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</si>
  <si>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</si>
  <si>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32</t>
  </si>
  <si>
    <t>58920</t>
  </si>
  <si>
    <t>VÝPLŇ SPAR MODIFIKOVANÝM ASFALTEM</t>
  </si>
  <si>
    <t>Výpnění spar asfaltu trvale pružnou asfaltovou zálivkou z modifikovaného asfaltu za horka dle ČSN 14188-1 včetně adhézního nátěru, šířka spáry 12 mm, hloubka 20 mm</t>
  </si>
  <si>
    <t>položka zahrnuje: 
- dodávku předepsaného materiálu 
- vyčištění a výplň spar tímto materiálem</t>
  </si>
  <si>
    <t>Potrubí</t>
  </si>
  <si>
    <t>33</t>
  </si>
  <si>
    <t>895822</t>
  </si>
  <si>
    <t>DRENÁŽNÍ ŠACHTICE KONTROLNÍ Z PLAST DÍLCŮ ŠK 80</t>
  </si>
  <si>
    <t>KUS</t>
  </si>
  <si>
    <t>Drenážní šachtice kontrolní ŠK1 včetně podkladního betonu, C12/15, včetně litinového pojezdového poklopu min. D400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</si>
  <si>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</si>
  <si>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Ostatní konstrukce a práce</t>
  </si>
  <si>
    <t>34</t>
  </si>
  <si>
    <t>914121</t>
  </si>
  <si>
    <t>DOPRAVNÍ ZNAČKY ZÁKLADNÍ VELIKOSTI OCELOVÉ FÓLIE TŘ 1 - DODÁVKA A MONTÁŽ</t>
  </si>
  <si>
    <t>SDZ IP101a 1x, IP10b 2x, IP12 1x, RA1 kompletní dodání včetně betonového základu C25/30 XF3, včetně patek, sloupků a upevńovadel</t>
  </si>
  <si>
    <t>položka zahrnuje: 
- dodávku a montáž značek v požadovaném provedení</t>
  </si>
  <si>
    <t>35</t>
  </si>
  <si>
    <t>915111</t>
  </si>
  <si>
    <t>VODOROVNÉ DOPRAVNÍ ZNAČENÍ BARVOU HLADKÉ - DODÁVKA A POKLÁDKA</t>
  </si>
  <si>
    <t>VDZ V6a, V10a, V10f</t>
  </si>
  <si>
    <t>0.4+0.3x11+1.5+1.5+0.125(9.5+7.5) = 9 m2</t>
  </si>
  <si>
    <t>položka zahrnuje: 
- dodání a pokládku nátěrového materiálu (měří se pouze natíraná plocha) 
- předznačení a reflexní úpravu</t>
  </si>
  <si>
    <t>36</t>
  </si>
  <si>
    <t>91551</t>
  </si>
  <si>
    <t>VODOROVNÉ DOPRAVNÍ ZNAČENÍ - PŘEDEM PŘIPRAVENÉ SYMBOLY</t>
  </si>
  <si>
    <t>VDZ V6a (P4) 2x, V10f 1x</t>
  </si>
  <si>
    <t>položka zahrnuje: 
- dodání a pokládku předepsaného symbolu 
- zahrnuje předznačení a reflexní úpravu</t>
  </si>
  <si>
    <t>37</t>
  </si>
  <si>
    <t>917223</t>
  </si>
  <si>
    <t>SILNIČNÍ A CHODNÍKOVÉ OBRUBY Z BETONOVÝCH OBRUBNÍKŮ ŠÍŘ 100MM</t>
  </si>
  <si>
    <t>Betonový silniční obrubník, lemování sjezdů a podélných stání, 80x250x1000 mm do betonového lože s boční opěrou C25/30nXF3</t>
  </si>
  <si>
    <t>16+21+37+18+16+17+15+15+9+9+15+9 = 197 m</t>
  </si>
  <si>
    <t>Položka zahrnuje: dodání a pokládku betonových obrubníků o rozměrech předepsaných zadávací dokumentací betonové lože i boční betonovou opěrku.</t>
  </si>
  <si>
    <t>38</t>
  </si>
  <si>
    <t>917224</t>
  </si>
  <si>
    <t>SILNIČNÍ A CHODNÍKOVÉ OBRUBY Z BETONOVÝCH OBRUBNÍKŮ ŠÍŘ 150MM</t>
  </si>
  <si>
    <t>Betonový silniční obrubník 150x250x1000/500 mm do betonového lože s boční opěrou C25/30nXF3</t>
  </si>
  <si>
    <t>17+14+8+6+6+13+2+11+6+7+91+64 = 245 m</t>
  </si>
  <si>
    <t>39</t>
  </si>
  <si>
    <t>Přechodový betonový silniční obrubník 150x150-250x1000 mm do betonového lože s boční opěrou C25/30nXF3, výkres D.1.2 - položka 5, pravý 4 ks, levý 4 ks</t>
  </si>
  <si>
    <t>10+10 = 20 m</t>
  </si>
  <si>
    <t>40</t>
  </si>
  <si>
    <t>Betonový silniční obrubník přejízdný 150x150x1000 mm do betonového lože s boční opěrou C25/30nXF3, sjezdy podélná stání</t>
  </si>
  <si>
    <t>11+17+5+29+11+11+12+11+11+12+11 = 141 m</t>
  </si>
  <si>
    <t>41</t>
  </si>
  <si>
    <t>919111</t>
  </si>
  <si>
    <t>ŘEZÁNÍ ASFALTOVÉHO KRYTU VOZOVEK TL DO 50MM</t>
  </si>
  <si>
    <t>Proříznutí spáry v šířce 12 mm a hloubce 20 mm</t>
  </si>
  <si>
    <t>položka zahrnuje řezání vozovkové vrstvy v předepsané tloušťce, včetně spotřeby vody</t>
  </si>
  <si>
    <t>42</t>
  </si>
  <si>
    <t>919112</t>
  </si>
  <si>
    <t>ŘEZÁNÍ ASFALTOVÉHO KRYTU VOZOVEK TL DO 100MM</t>
  </si>
  <si>
    <t>V rámci frézování a zazubení na stávající asfaltové souvrství</t>
  </si>
  <si>
    <t>21+20 = 41 m</t>
  </si>
  <si>
    <t>SO 01.1</t>
  </si>
  <si>
    <t>CHRÁNIČKY</t>
  </si>
  <si>
    <t>Uložení vytěžené zeminy v rámci výkopu pro chráničky, uličních vpustí a revizních šachet</t>
  </si>
  <si>
    <t>viz položka 13273</t>
  </si>
  <si>
    <t>13273</t>
  </si>
  <si>
    <t>HLOUBENÍ RÝH ŠÍŘ DO 2M PAŽ I NEPAŽ TŘ. I</t>
  </si>
  <si>
    <t>Hloubení rýh pro chráničky v šířce 0.5 m a hloubce 1.2 m, včetně naložení a odvozu na skládku</t>
  </si>
  <si>
    <t>37.5+8x0.5 = 41.5 m, 94+20x0.5 = 104 m, 6+2x0.5 = 7 m, (41.5+104+7)x0.5x1.2 = 91.5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</si>
  <si>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</si>
  <si>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</si>
  <si>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</si>
  <si>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Hutněný zásyp potrubí, šachet a vpustí vhodným nenamrzavým materiálem, hutněno max. po 300 mm, včetně nákupu materiálu, dopravy, uložení a zhutnění na min. Edef,2 = 45 Mpa</t>
  </si>
  <si>
    <t>91.5-21.14 = 70.36 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</si>
  <si>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</si>
  <si>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</si>
  <si>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</si>
  <si>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 frakce 0-16 mm, včetně nákupu materiálu, dopravy a uložení se zhutněním na 95% PS</t>
  </si>
  <si>
    <t>0.5x0.3x(41.5+104+7.0)-3.14x0.08x0.08x37.5-3.14x0.055x0.055x94-3.14x0.0315x0.0315x6 = 21.14 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</si>
  <si>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</si>
  <si>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87626</t>
  </si>
  <si>
    <t>CHRÁNIČKY Z TRUB PLAST DN DO 80MM</t>
  </si>
  <si>
    <t>chráničky DN63</t>
  </si>
  <si>
    <t>položky pro zhotovení potrubí platí bez ohledu na sklon 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 včetně případně předepsaného utěsnění konců chrániček 
- položky platí pro práce prováděné v prostoru zapaženém i nezapaženém a i v kolektorech, chráničkách</t>
  </si>
  <si>
    <t>87633</t>
  </si>
  <si>
    <t>CHRÁNIČKY Z TRUB PLASTOVÝCH DN DO 150MM</t>
  </si>
  <si>
    <t>chráničky DN110</t>
  </si>
  <si>
    <t>87634</t>
  </si>
  <si>
    <t>CHRÁNIČKY Z TRUB PLASTOVÝCH DN DO 200MM</t>
  </si>
  <si>
    <t>chráničky DN160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</si>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</sst>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23</v>
      </c>
      <c s="20" t="s">
        <v>24</v>
      </c>
      <c s="21">
        <f>'SO 01'!I3</f>
      </c>
      <c s="21">
        <f>'SO 01'!O2</f>
      </c>
      <c s="21">
        <f>C10+D10</f>
      </c>
    </row>
    <row r="11" spans="1:5" ht="12.75" customHeight="1">
      <c r="A11" s="20" t="s">
        <v>258</v>
      </c>
      <c s="20" t="s">
        <v>259</v>
      </c>
      <c s="21">
        <f>'SO 01.1'!I3</f>
      </c>
      <c s="21">
        <f>'SO 01.1'!O2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0+O8+O17+O78+O91+O140+O145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</v>
      </c>
      <c s="41">
        <f>0+I8+I17+I78+I91+I140+I145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23</v>
      </c>
      <c s="6"/>
      <c s="18" t="s">
        <v>24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28</v>
      </c>
      <c s="29" t="s">
        <v>46</v>
      </c>
      <c s="25" t="s">
        <v>47</v>
      </c>
      <c s="30" t="s">
        <v>48</v>
      </c>
      <c s="31" t="s">
        <v>49</v>
      </c>
      <c s="32">
        <v>985</v>
      </c>
      <c s="33">
        <v>0</v>
      </c>
      <c s="32">
        <f>ROUND(ROUND(H9,2)*ROUND(G9,2),2)</f>
      </c>
      <c r="O9">
        <f>(I9*21)/100</f>
      </c>
      <c t="s">
        <v>22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6" ht="12.75">
      <c r="A13" s="25" t="s">
        <v>45</v>
      </c>
      <c s="29" t="s">
        <v>22</v>
      </c>
      <c s="29" t="s">
        <v>46</v>
      </c>
      <c s="25" t="s">
        <v>56</v>
      </c>
      <c s="30" t="s">
        <v>48</v>
      </c>
      <c s="31" t="s">
        <v>49</v>
      </c>
      <c s="32">
        <v>3</v>
      </c>
      <c s="33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58</v>
      </c>
    </row>
    <row r="16" spans="1:5" ht="25.5">
      <c r="A16" t="s">
        <v>54</v>
      </c>
      <c r="E16" s="35" t="s">
        <v>55</v>
      </c>
    </row>
    <row r="17" spans="1:18" ht="12.75" customHeight="1">
      <c r="A17" s="6" t="s">
        <v>43</v>
      </c>
      <c s="6"/>
      <c s="39" t="s">
        <v>28</v>
      </c>
      <c s="6"/>
      <c s="27" t="s">
        <v>59</v>
      </c>
      <c s="6"/>
      <c s="6"/>
      <c s="6"/>
      <c s="40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25" t="s">
        <v>45</v>
      </c>
      <c s="29" t="s">
        <v>31</v>
      </c>
      <c s="29" t="s">
        <v>60</v>
      </c>
      <c s="25" t="s">
        <v>61</v>
      </c>
      <c s="30" t="s">
        <v>62</v>
      </c>
      <c s="31" t="s">
        <v>49</v>
      </c>
      <c s="32">
        <v>3</v>
      </c>
      <c s="33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4" t="s">
        <v>50</v>
      </c>
      <c r="E19" s="35" t="s">
        <v>63</v>
      </c>
    </row>
    <row r="20" spans="1:5" ht="12.75">
      <c r="A20" s="36" t="s">
        <v>52</v>
      </c>
      <c r="E20" s="37" t="s">
        <v>64</v>
      </c>
    </row>
    <row r="21" spans="1:5" ht="63.75">
      <c r="A21" t="s">
        <v>54</v>
      </c>
      <c r="E21" s="35" t="s">
        <v>65</v>
      </c>
    </row>
    <row r="22" spans="1:16" ht="12.75">
      <c r="A22" s="25" t="s">
        <v>45</v>
      </c>
      <c s="29" t="s">
        <v>33</v>
      </c>
      <c s="29" t="s">
        <v>66</v>
      </c>
      <c s="25" t="s">
        <v>47</v>
      </c>
      <c s="30" t="s">
        <v>67</v>
      </c>
      <c s="31" t="s">
        <v>49</v>
      </c>
      <c s="32">
        <v>96</v>
      </c>
      <c s="33">
        <v>0</v>
      </c>
      <c s="32">
        <f>ROUND(ROUND(H22,2)*ROUND(G22,2),2)</f>
      </c>
      <c r="O22">
        <f>(I22*21)/100</f>
      </c>
      <c t="s">
        <v>22</v>
      </c>
    </row>
    <row r="23" spans="1:5" ht="25.5">
      <c r="A23" s="34" t="s">
        <v>50</v>
      </c>
      <c r="E23" s="35" t="s">
        <v>68</v>
      </c>
    </row>
    <row r="24" spans="1:5" ht="12.75">
      <c r="A24" s="36" t="s">
        <v>52</v>
      </c>
      <c r="E24" s="37" t="s">
        <v>69</v>
      </c>
    </row>
    <row r="25" spans="1:5" ht="25.5">
      <c r="A25" t="s">
        <v>54</v>
      </c>
      <c r="E25" s="35" t="s">
        <v>70</v>
      </c>
    </row>
    <row r="26" spans="1:16" ht="12.75">
      <c r="A26" s="25" t="s">
        <v>45</v>
      </c>
      <c s="29" t="s">
        <v>35</v>
      </c>
      <c s="29" t="s">
        <v>66</v>
      </c>
      <c s="25" t="s">
        <v>56</v>
      </c>
      <c s="30" t="s">
        <v>67</v>
      </c>
      <c s="31" t="s">
        <v>49</v>
      </c>
      <c s="32">
        <v>73</v>
      </c>
      <c s="33">
        <v>0</v>
      </c>
      <c s="32">
        <f>ROUND(ROUND(H26,2)*ROUND(G26,2),2)</f>
      </c>
      <c r="O26">
        <f>(I26*21)/100</f>
      </c>
      <c t="s">
        <v>22</v>
      </c>
    </row>
    <row r="27" spans="1:5" ht="25.5">
      <c r="A27" s="34" t="s">
        <v>50</v>
      </c>
      <c r="E27" s="35" t="s">
        <v>71</v>
      </c>
    </row>
    <row r="28" spans="1:5" ht="12.75">
      <c r="A28" s="36" t="s">
        <v>52</v>
      </c>
      <c r="E28" s="37" t="s">
        <v>72</v>
      </c>
    </row>
    <row r="29" spans="1:5" ht="25.5">
      <c r="A29" t="s">
        <v>54</v>
      </c>
      <c r="E29" s="35" t="s">
        <v>70</v>
      </c>
    </row>
    <row r="30" spans="1:16" ht="12.75">
      <c r="A30" s="25" t="s">
        <v>45</v>
      </c>
      <c s="29" t="s">
        <v>37</v>
      </c>
      <c s="29" t="s">
        <v>73</v>
      </c>
      <c s="25" t="s">
        <v>61</v>
      </c>
      <c s="30" t="s">
        <v>74</v>
      </c>
      <c s="31" t="s">
        <v>49</v>
      </c>
      <c s="32">
        <v>985</v>
      </c>
      <c s="33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4" t="s">
        <v>50</v>
      </c>
      <c r="E31" s="35" t="s">
        <v>75</v>
      </c>
    </row>
    <row r="32" spans="1:5" ht="12.75">
      <c r="A32" s="36" t="s">
        <v>52</v>
      </c>
      <c r="E32" s="37" t="s">
        <v>76</v>
      </c>
    </row>
    <row r="33" spans="1:5" ht="369.75">
      <c r="A33" t="s">
        <v>54</v>
      </c>
      <c r="E33" s="35" t="s">
        <v>77</v>
      </c>
    </row>
    <row r="34" spans="1:16" ht="12.75">
      <c r="A34" s="25" t="s">
        <v>45</v>
      </c>
      <c s="29" t="s">
        <v>78</v>
      </c>
      <c s="29" t="s">
        <v>79</v>
      </c>
      <c s="25" t="s">
        <v>61</v>
      </c>
      <c s="30" t="s">
        <v>80</v>
      </c>
      <c s="31" t="s">
        <v>49</v>
      </c>
      <c s="32">
        <v>36</v>
      </c>
      <c s="33">
        <v>0</v>
      </c>
      <c s="32">
        <f>ROUND(ROUND(H34,2)*ROUND(G34,2),2)</f>
      </c>
      <c r="O34">
        <f>(I34*21)/100</f>
      </c>
      <c t="s">
        <v>22</v>
      </c>
    </row>
    <row r="35" spans="1:5" ht="25.5">
      <c r="A35" s="34" t="s">
        <v>50</v>
      </c>
      <c r="E35" s="35" t="s">
        <v>81</v>
      </c>
    </row>
    <row r="36" spans="1:5" ht="12.75">
      <c r="A36" s="36" t="s">
        <v>52</v>
      </c>
      <c r="E36" s="37" t="s">
        <v>82</v>
      </c>
    </row>
    <row r="37" spans="1:5" ht="267.75">
      <c r="A37" t="s">
        <v>54</v>
      </c>
      <c r="E37" s="35" t="s">
        <v>83</v>
      </c>
    </row>
    <row r="38" spans="1:16" ht="12.75">
      <c r="A38" s="25" t="s">
        <v>45</v>
      </c>
      <c s="29" t="s">
        <v>84</v>
      </c>
      <c s="29" t="s">
        <v>85</v>
      </c>
      <c s="25" t="s">
        <v>61</v>
      </c>
      <c s="30" t="s">
        <v>86</v>
      </c>
      <c s="31" t="s">
        <v>49</v>
      </c>
      <c s="32">
        <v>32</v>
      </c>
      <c s="33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4" t="s">
        <v>50</v>
      </c>
      <c r="E39" s="35" t="s">
        <v>87</v>
      </c>
    </row>
    <row r="40" spans="1:5" ht="12.75">
      <c r="A40" s="36" t="s">
        <v>52</v>
      </c>
      <c r="E40" s="37" t="s">
        <v>88</v>
      </c>
    </row>
    <row r="41" spans="1:5" ht="242.25">
      <c r="A41" t="s">
        <v>54</v>
      </c>
      <c r="E41" s="35" t="s">
        <v>89</v>
      </c>
    </row>
    <row r="42" spans="1:16" ht="12.75">
      <c r="A42" s="25" t="s">
        <v>45</v>
      </c>
      <c s="29" t="s">
        <v>40</v>
      </c>
      <c s="29" t="s">
        <v>90</v>
      </c>
      <c s="25" t="s">
        <v>61</v>
      </c>
      <c s="30" t="s">
        <v>91</v>
      </c>
      <c s="31" t="s">
        <v>92</v>
      </c>
      <c s="32">
        <v>635</v>
      </c>
      <c s="33">
        <v>0</v>
      </c>
      <c s="32">
        <f>ROUND(ROUND(H42,2)*ROUND(G42,2),2)</f>
      </c>
      <c r="O42">
        <f>(I42*21)/100</f>
      </c>
      <c t="s">
        <v>22</v>
      </c>
    </row>
    <row r="43" spans="1:5" ht="25.5">
      <c r="A43" s="34" t="s">
        <v>50</v>
      </c>
      <c r="E43" s="35" t="s">
        <v>93</v>
      </c>
    </row>
    <row r="44" spans="1:5" ht="12.75">
      <c r="A44" s="36" t="s">
        <v>52</v>
      </c>
      <c r="E44" s="37" t="s">
        <v>94</v>
      </c>
    </row>
    <row r="45" spans="1:5" ht="38.25">
      <c r="A45" t="s">
        <v>54</v>
      </c>
      <c r="E45" s="35" t="s">
        <v>95</v>
      </c>
    </row>
    <row r="46" spans="1:16" ht="12.75">
      <c r="A46" s="25" t="s">
        <v>45</v>
      </c>
      <c s="29" t="s">
        <v>42</v>
      </c>
      <c s="29" t="s">
        <v>96</v>
      </c>
      <c s="25" t="s">
        <v>47</v>
      </c>
      <c s="30" t="s">
        <v>97</v>
      </c>
      <c s="31" t="s">
        <v>92</v>
      </c>
      <c s="32">
        <v>1546</v>
      </c>
      <c s="33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4" t="s">
        <v>50</v>
      </c>
      <c r="E47" s="35" t="s">
        <v>98</v>
      </c>
    </row>
    <row r="48" spans="1:5" ht="12.75">
      <c r="A48" s="36" t="s">
        <v>52</v>
      </c>
      <c r="E48" s="37" t="s">
        <v>82</v>
      </c>
    </row>
    <row r="49" spans="1:5" ht="25.5">
      <c r="A49" t="s">
        <v>54</v>
      </c>
      <c r="E49" s="35" t="s">
        <v>99</v>
      </c>
    </row>
    <row r="50" spans="1:16" ht="12.75">
      <c r="A50" s="25" t="s">
        <v>45</v>
      </c>
      <c s="29" t="s">
        <v>100</v>
      </c>
      <c s="29" t="s">
        <v>96</v>
      </c>
      <c s="25" t="s">
        <v>56</v>
      </c>
      <c s="30" t="s">
        <v>97</v>
      </c>
      <c s="31" t="s">
        <v>92</v>
      </c>
      <c s="32">
        <v>1546</v>
      </c>
      <c s="33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4" t="s">
        <v>50</v>
      </c>
      <c r="E51" s="35" t="s">
        <v>101</v>
      </c>
    </row>
    <row r="52" spans="1:5" ht="12.75">
      <c r="A52" s="36" t="s">
        <v>52</v>
      </c>
      <c r="E52" s="37" t="s">
        <v>82</v>
      </c>
    </row>
    <row r="53" spans="1:5" ht="25.5">
      <c r="A53" t="s">
        <v>54</v>
      </c>
      <c r="E53" s="35" t="s">
        <v>99</v>
      </c>
    </row>
    <row r="54" spans="1:16" ht="12.75">
      <c r="A54" s="25" t="s">
        <v>45</v>
      </c>
      <c s="29" t="s">
        <v>102</v>
      </c>
      <c s="29" t="s">
        <v>96</v>
      </c>
      <c s="25" t="s">
        <v>103</v>
      </c>
      <c s="30" t="s">
        <v>97</v>
      </c>
      <c s="31" t="s">
        <v>92</v>
      </c>
      <c s="32">
        <v>263</v>
      </c>
      <c s="33">
        <v>0</v>
      </c>
      <c s="32">
        <f>ROUND(ROUND(H54,2)*ROUND(G54,2),2)</f>
      </c>
      <c r="O54">
        <f>(I54*21)/100</f>
      </c>
      <c t="s">
        <v>22</v>
      </c>
    </row>
    <row r="55" spans="1:5" ht="12.75">
      <c r="A55" s="34" t="s">
        <v>50</v>
      </c>
      <c r="E55" s="35" t="s">
        <v>104</v>
      </c>
    </row>
    <row r="56" spans="1:5" ht="12.75">
      <c r="A56" s="36" t="s">
        <v>52</v>
      </c>
      <c r="E56" s="37" t="s">
        <v>82</v>
      </c>
    </row>
    <row r="57" spans="1:5" ht="25.5">
      <c r="A57" t="s">
        <v>54</v>
      </c>
      <c r="E57" s="35" t="s">
        <v>99</v>
      </c>
    </row>
    <row r="58" spans="1:16" ht="12.75">
      <c r="A58" s="25" t="s">
        <v>45</v>
      </c>
      <c s="29" t="s">
        <v>105</v>
      </c>
      <c s="29" t="s">
        <v>106</v>
      </c>
      <c s="25" t="s">
        <v>61</v>
      </c>
      <c s="30" t="s">
        <v>107</v>
      </c>
      <c s="31" t="s">
        <v>92</v>
      </c>
      <c s="32">
        <v>635</v>
      </c>
      <c s="33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4" t="s">
        <v>50</v>
      </c>
      <c r="E59" s="35" t="s">
        <v>108</v>
      </c>
    </row>
    <row r="60" spans="1:5" ht="12.75">
      <c r="A60" s="36" t="s">
        <v>52</v>
      </c>
      <c r="E60" s="37" t="s">
        <v>109</v>
      </c>
    </row>
    <row r="61" spans="1:5" ht="25.5">
      <c r="A61" t="s">
        <v>54</v>
      </c>
      <c r="E61" s="35" t="s">
        <v>110</v>
      </c>
    </row>
    <row r="62" spans="1:16" ht="12.75">
      <c r="A62" s="25" t="s">
        <v>45</v>
      </c>
      <c s="29" t="s">
        <v>111</v>
      </c>
      <c s="29" t="s">
        <v>112</v>
      </c>
      <c s="25" t="s">
        <v>61</v>
      </c>
      <c s="30" t="s">
        <v>113</v>
      </c>
      <c s="31" t="s">
        <v>92</v>
      </c>
      <c s="32">
        <v>635</v>
      </c>
      <c s="33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4" t="s">
        <v>50</v>
      </c>
      <c r="E63" s="35" t="s">
        <v>114</v>
      </c>
    </row>
    <row r="64" spans="1:5" ht="12.75">
      <c r="A64" s="36" t="s">
        <v>52</v>
      </c>
      <c r="E64" s="37" t="s">
        <v>94</v>
      </c>
    </row>
    <row r="65" spans="1:5" ht="25.5">
      <c r="A65" t="s">
        <v>54</v>
      </c>
      <c r="E65" s="35" t="s">
        <v>115</v>
      </c>
    </row>
    <row r="66" spans="1:16" ht="12.75">
      <c r="A66" s="25" t="s">
        <v>45</v>
      </c>
      <c s="29" t="s">
        <v>116</v>
      </c>
      <c s="29" t="s">
        <v>117</v>
      </c>
      <c s="25" t="s">
        <v>61</v>
      </c>
      <c s="30" t="s">
        <v>118</v>
      </c>
      <c s="31" t="s">
        <v>92</v>
      </c>
      <c s="32">
        <v>635</v>
      </c>
      <c s="33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4" t="s">
        <v>50</v>
      </c>
      <c r="E67" s="35" t="s">
        <v>119</v>
      </c>
    </row>
    <row r="68" spans="1:5" ht="12.75">
      <c r="A68" s="36" t="s">
        <v>52</v>
      </c>
      <c r="E68" s="37" t="s">
        <v>94</v>
      </c>
    </row>
    <row r="69" spans="1:5" ht="25.5">
      <c r="A69" t="s">
        <v>54</v>
      </c>
      <c r="E69" s="35" t="s">
        <v>120</v>
      </c>
    </row>
    <row r="70" spans="1:16" ht="12.75">
      <c r="A70" s="25" t="s">
        <v>45</v>
      </c>
      <c s="29" t="s">
        <v>121</v>
      </c>
      <c s="29" t="s">
        <v>122</v>
      </c>
      <c s="25" t="s">
        <v>61</v>
      </c>
      <c s="30" t="s">
        <v>123</v>
      </c>
      <c s="31" t="s">
        <v>92</v>
      </c>
      <c s="32">
        <v>63.5</v>
      </c>
      <c s="33">
        <v>0</v>
      </c>
      <c s="32">
        <f>ROUND(ROUND(H70,2)*ROUND(G70,2),2)</f>
      </c>
      <c r="O70">
        <f>(I70*21)/100</f>
      </c>
      <c t="s">
        <v>22</v>
      </c>
    </row>
    <row r="71" spans="1:5" ht="25.5">
      <c r="A71" s="34" t="s">
        <v>50</v>
      </c>
      <c r="E71" s="35" t="s">
        <v>124</v>
      </c>
    </row>
    <row r="72" spans="1:5" ht="12.75">
      <c r="A72" s="36" t="s">
        <v>52</v>
      </c>
      <c r="E72" s="37" t="s">
        <v>125</v>
      </c>
    </row>
    <row r="73" spans="1:5" ht="25.5">
      <c r="A73" t="s">
        <v>54</v>
      </c>
      <c r="E73" s="35" t="s">
        <v>126</v>
      </c>
    </row>
    <row r="74" spans="1:16" ht="12.75">
      <c r="A74" s="25" t="s">
        <v>45</v>
      </c>
      <c s="29" t="s">
        <v>127</v>
      </c>
      <c s="29" t="s">
        <v>128</v>
      </c>
      <c s="25" t="s">
        <v>61</v>
      </c>
      <c s="30" t="s">
        <v>129</v>
      </c>
      <c s="31" t="s">
        <v>49</v>
      </c>
      <c s="32">
        <v>15.9</v>
      </c>
      <c s="33">
        <v>0</v>
      </c>
      <c s="32">
        <f>ROUND(ROUND(H74,2)*ROUND(G74,2),2)</f>
      </c>
      <c r="O74">
        <f>(I74*21)/100</f>
      </c>
      <c t="s">
        <v>22</v>
      </c>
    </row>
    <row r="75" spans="1:5" ht="12.75">
      <c r="A75" s="34" t="s">
        <v>50</v>
      </c>
      <c r="E75" s="35" t="s">
        <v>130</v>
      </c>
    </row>
    <row r="76" spans="1:5" ht="12.75">
      <c r="A76" s="36" t="s">
        <v>52</v>
      </c>
      <c r="E76" s="37" t="s">
        <v>131</v>
      </c>
    </row>
    <row r="77" spans="1:5" ht="38.25">
      <c r="A77" t="s">
        <v>54</v>
      </c>
      <c r="E77" s="35" t="s">
        <v>132</v>
      </c>
    </row>
    <row r="78" spans="1:18" ht="12.75" customHeight="1">
      <c r="A78" s="6" t="s">
        <v>43</v>
      </c>
      <c s="6"/>
      <c s="39" t="s">
        <v>22</v>
      </c>
      <c s="6"/>
      <c s="27" t="s">
        <v>133</v>
      </c>
      <c s="6"/>
      <c s="6"/>
      <c s="6"/>
      <c s="40">
        <f>0+Q78</f>
      </c>
      <c r="O78">
        <f>0+R78</f>
      </c>
      <c r="Q78">
        <f>0+I79+I83+I87</f>
      </c>
      <c>
        <f>0+O79+O83+O87</f>
      </c>
    </row>
    <row r="79" spans="1:16" ht="12.75">
      <c r="A79" s="25" t="s">
        <v>45</v>
      </c>
      <c s="29" t="s">
        <v>134</v>
      </c>
      <c s="29" t="s">
        <v>135</v>
      </c>
      <c s="25" t="s">
        <v>61</v>
      </c>
      <c s="30" t="s">
        <v>136</v>
      </c>
      <c s="31" t="s">
        <v>137</v>
      </c>
      <c s="32">
        <v>240</v>
      </c>
      <c s="33">
        <v>0</v>
      </c>
      <c s="32">
        <f>ROUND(ROUND(H79,2)*ROUND(G79,2),2)</f>
      </c>
      <c r="O79">
        <f>(I79*21)/100</f>
      </c>
      <c t="s">
        <v>22</v>
      </c>
    </row>
    <row r="80" spans="1:5" ht="51">
      <c r="A80" s="34" t="s">
        <v>50</v>
      </c>
      <c r="E80" s="35" t="s">
        <v>138</v>
      </c>
    </row>
    <row r="81" spans="1:5" ht="12.75">
      <c r="A81" s="36" t="s">
        <v>52</v>
      </c>
      <c r="E81" s="37" t="s">
        <v>139</v>
      </c>
    </row>
    <row r="82" spans="1:5" ht="165.75">
      <c r="A82" t="s">
        <v>54</v>
      </c>
      <c r="E82" s="35" t="s">
        <v>140</v>
      </c>
    </row>
    <row r="83" spans="1:16" ht="12.75">
      <c r="A83" s="25" t="s">
        <v>45</v>
      </c>
      <c s="29" t="s">
        <v>141</v>
      </c>
      <c s="29" t="s">
        <v>142</v>
      </c>
      <c s="25" t="s">
        <v>61</v>
      </c>
      <c s="30" t="s">
        <v>143</v>
      </c>
      <c s="31" t="s">
        <v>49</v>
      </c>
      <c s="32">
        <v>464</v>
      </c>
      <c s="33">
        <v>0</v>
      </c>
      <c s="32">
        <f>ROUND(ROUND(H83,2)*ROUND(G83,2),2)</f>
      </c>
      <c r="O83">
        <f>(I83*21)/100</f>
      </c>
      <c t="s">
        <v>22</v>
      </c>
    </row>
    <row r="84" spans="1:5" ht="12.75">
      <c r="A84" s="34" t="s">
        <v>50</v>
      </c>
      <c r="E84" s="35" t="s">
        <v>144</v>
      </c>
    </row>
    <row r="85" spans="1:5" ht="12.75">
      <c r="A85" s="36" t="s">
        <v>52</v>
      </c>
      <c r="E85" s="37" t="s">
        <v>145</v>
      </c>
    </row>
    <row r="86" spans="1:5" ht="38.25">
      <c r="A86" t="s">
        <v>54</v>
      </c>
      <c r="E86" s="35" t="s">
        <v>146</v>
      </c>
    </row>
    <row r="87" spans="1:16" ht="12.75">
      <c r="A87" s="25" t="s">
        <v>45</v>
      </c>
      <c s="29" t="s">
        <v>147</v>
      </c>
      <c s="29" t="s">
        <v>148</v>
      </c>
      <c s="25" t="s">
        <v>61</v>
      </c>
      <c s="30" t="s">
        <v>149</v>
      </c>
      <c s="31" t="s">
        <v>92</v>
      </c>
      <c s="32">
        <v>580</v>
      </c>
      <c s="33">
        <v>0</v>
      </c>
      <c s="32">
        <f>ROUND(ROUND(H87,2)*ROUND(G87,2),2)</f>
      </c>
      <c r="O87">
        <f>(I87*21)/100</f>
      </c>
      <c t="s">
        <v>22</v>
      </c>
    </row>
    <row r="88" spans="1:5" ht="25.5">
      <c r="A88" s="34" t="s">
        <v>50</v>
      </c>
      <c r="E88" s="35" t="s">
        <v>150</v>
      </c>
    </row>
    <row r="89" spans="1:5" ht="12.75">
      <c r="A89" s="36" t="s">
        <v>52</v>
      </c>
      <c r="E89" s="37" t="s">
        <v>151</v>
      </c>
    </row>
    <row r="90" spans="1:5" ht="102">
      <c r="A90" t="s">
        <v>54</v>
      </c>
      <c r="E90" s="35" t="s">
        <v>152</v>
      </c>
    </row>
    <row r="91" spans="1:18" ht="12.75" customHeight="1">
      <c r="A91" s="6" t="s">
        <v>43</v>
      </c>
      <c s="6"/>
      <c s="39" t="s">
        <v>35</v>
      </c>
      <c s="6"/>
      <c s="27" t="s">
        <v>153</v>
      </c>
      <c s="6"/>
      <c s="6"/>
      <c s="6"/>
      <c s="40">
        <f>0+Q91</f>
      </c>
      <c r="O91">
        <f>0+R91</f>
      </c>
      <c r="Q91">
        <f>0+I92+I96+I100+I104+I108+I112+I116+I120+I124+I128+I132+I136</f>
      </c>
      <c>
        <f>0+O92+O96+O100+O104+O108+O112+O116+O120+O124+O128+O132+O136</f>
      </c>
    </row>
    <row r="92" spans="1:16" ht="25.5">
      <c r="A92" s="25" t="s">
        <v>45</v>
      </c>
      <c s="29" t="s">
        <v>154</v>
      </c>
      <c s="29" t="s">
        <v>155</v>
      </c>
      <c s="25" t="s">
        <v>61</v>
      </c>
      <c s="30" t="s">
        <v>156</v>
      </c>
      <c s="31" t="s">
        <v>92</v>
      </c>
      <c s="32">
        <v>1178</v>
      </c>
      <c s="33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4" t="s">
        <v>50</v>
      </c>
      <c r="E93" s="35" t="s">
        <v>157</v>
      </c>
    </row>
    <row r="94" spans="1:5" ht="12.75">
      <c r="A94" s="36" t="s">
        <v>52</v>
      </c>
      <c r="E94" s="37" t="s">
        <v>82</v>
      </c>
    </row>
    <row r="95" spans="1:5" ht="51">
      <c r="A95" t="s">
        <v>54</v>
      </c>
      <c r="E95" s="35" t="s">
        <v>158</v>
      </c>
    </row>
    <row r="96" spans="1:16" ht="12.75">
      <c r="A96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92</v>
      </c>
      <c s="32">
        <v>1546</v>
      </c>
      <c s="33">
        <v>0</v>
      </c>
      <c s="32">
        <f>ROUND(ROUND(H96,2)*ROUND(G96,2),2)</f>
      </c>
      <c r="O96">
        <f>(I96*21)/100</f>
      </c>
      <c t="s">
        <v>22</v>
      </c>
    </row>
    <row r="97" spans="1:5" ht="12.75">
      <c r="A97" s="34" t="s">
        <v>50</v>
      </c>
      <c r="E97" s="35" t="s">
        <v>162</v>
      </c>
    </row>
    <row r="98" spans="1:5" ht="12.75">
      <c r="A98" s="36" t="s">
        <v>52</v>
      </c>
      <c r="E98" s="37" t="s">
        <v>82</v>
      </c>
    </row>
    <row r="99" spans="1:5" ht="51">
      <c r="A99" t="s">
        <v>54</v>
      </c>
      <c r="E99" s="35" t="s">
        <v>158</v>
      </c>
    </row>
    <row r="100" spans="1:16" ht="12.75">
      <c r="A100" s="25" t="s">
        <v>45</v>
      </c>
      <c s="29" t="s">
        <v>163</v>
      </c>
      <c s="29" t="s">
        <v>160</v>
      </c>
      <c s="25" t="s">
        <v>56</v>
      </c>
      <c s="30" t="s">
        <v>161</v>
      </c>
      <c s="31" t="s">
        <v>92</v>
      </c>
      <c s="32">
        <v>263</v>
      </c>
      <c s="33">
        <v>0</v>
      </c>
      <c s="32">
        <f>ROUND(ROUND(H100,2)*ROUND(G100,2),2)</f>
      </c>
      <c r="O100">
        <f>(I100*21)/100</f>
      </c>
      <c t="s">
        <v>22</v>
      </c>
    </row>
    <row r="101" spans="1:5" ht="12.75">
      <c r="A101" s="34" t="s">
        <v>50</v>
      </c>
      <c r="E101" s="35" t="s">
        <v>164</v>
      </c>
    </row>
    <row r="102" spans="1:5" ht="12.75">
      <c r="A102" s="36" t="s">
        <v>52</v>
      </c>
      <c r="E102" s="37" t="s">
        <v>82</v>
      </c>
    </row>
    <row r="103" spans="1:5" ht="51">
      <c r="A103" t="s">
        <v>54</v>
      </c>
      <c r="E103" s="35" t="s">
        <v>158</v>
      </c>
    </row>
    <row r="104" spans="1:16" ht="12.75">
      <c r="A104" s="25" t="s">
        <v>45</v>
      </c>
      <c s="29" t="s">
        <v>165</v>
      </c>
      <c s="29" t="s">
        <v>166</v>
      </c>
      <c s="25" t="s">
        <v>61</v>
      </c>
      <c s="30" t="s">
        <v>167</v>
      </c>
      <c s="31" t="s">
        <v>92</v>
      </c>
      <c s="32">
        <v>1178</v>
      </c>
      <c s="33">
        <v>0</v>
      </c>
      <c s="32">
        <f>ROUND(ROUND(H104,2)*ROUND(G104,2),2)</f>
      </c>
      <c r="O104">
        <f>(I104*21)/100</f>
      </c>
      <c t="s">
        <v>22</v>
      </c>
    </row>
    <row r="105" spans="1:5" ht="12.75">
      <c r="A105" s="34" t="s">
        <v>50</v>
      </c>
      <c r="E105" s="35" t="s">
        <v>168</v>
      </c>
    </row>
    <row r="106" spans="1:5" ht="12.75">
      <c r="A106" s="36" t="s">
        <v>52</v>
      </c>
      <c r="E106" s="37" t="s">
        <v>82</v>
      </c>
    </row>
    <row r="107" spans="1:5" ht="51">
      <c r="A107" t="s">
        <v>54</v>
      </c>
      <c r="E107" s="35" t="s">
        <v>169</v>
      </c>
    </row>
    <row r="108" spans="1:16" ht="12.75">
      <c r="A108" s="25" t="s">
        <v>45</v>
      </c>
      <c s="29" t="s">
        <v>170</v>
      </c>
      <c s="29" t="s">
        <v>171</v>
      </c>
      <c s="25" t="s">
        <v>61</v>
      </c>
      <c s="30" t="s">
        <v>172</v>
      </c>
      <c s="31" t="s">
        <v>92</v>
      </c>
      <c s="32">
        <v>1178</v>
      </c>
      <c s="33">
        <v>0</v>
      </c>
      <c s="32">
        <f>ROUND(ROUND(H108,2)*ROUND(G108,2),2)</f>
      </c>
      <c r="O108">
        <f>(I108*21)/100</f>
      </c>
      <c t="s">
        <v>22</v>
      </c>
    </row>
    <row r="109" spans="1:5" ht="12.75">
      <c r="A109" s="34" t="s">
        <v>50</v>
      </c>
      <c r="E109" s="35" t="s">
        <v>173</v>
      </c>
    </row>
    <row r="110" spans="1:5" ht="12.75">
      <c r="A110" s="36" t="s">
        <v>52</v>
      </c>
      <c r="E110" s="37" t="s">
        <v>82</v>
      </c>
    </row>
    <row r="111" spans="1:5" ht="51">
      <c r="A111" t="s">
        <v>54</v>
      </c>
      <c r="E111" s="35" t="s">
        <v>169</v>
      </c>
    </row>
    <row r="112" spans="1:16" ht="12.75">
      <c r="A112" s="25" t="s">
        <v>45</v>
      </c>
      <c s="29" t="s">
        <v>174</v>
      </c>
      <c s="29" t="s">
        <v>175</v>
      </c>
      <c s="25" t="s">
        <v>61</v>
      </c>
      <c s="30" t="s">
        <v>176</v>
      </c>
      <c s="31" t="s">
        <v>92</v>
      </c>
      <c s="32">
        <v>1546</v>
      </c>
      <c s="33">
        <v>0</v>
      </c>
      <c s="32">
        <f>ROUND(ROUND(H112,2)*ROUND(G112,2),2)</f>
      </c>
      <c r="O112">
        <f>(I112*21)/100</f>
      </c>
      <c t="s">
        <v>22</v>
      </c>
    </row>
    <row r="113" spans="1:5" ht="25.5">
      <c r="A113" s="34" t="s">
        <v>50</v>
      </c>
      <c r="E113" s="35" t="s">
        <v>177</v>
      </c>
    </row>
    <row r="114" spans="1:5" ht="12.75">
      <c r="A114" s="36" t="s">
        <v>52</v>
      </c>
      <c r="E114" s="37" t="s">
        <v>82</v>
      </c>
    </row>
    <row r="115" spans="1:5" ht="12.75">
      <c r="A115" t="s">
        <v>54</v>
      </c>
      <c r="E115" s="35" t="s">
        <v>61</v>
      </c>
    </row>
    <row r="116" spans="1:16" ht="12.75">
      <c r="A116" s="25" t="s">
        <v>45</v>
      </c>
      <c s="29" t="s">
        <v>178</v>
      </c>
      <c s="29" t="s">
        <v>179</v>
      </c>
      <c s="25" t="s">
        <v>61</v>
      </c>
      <c s="30" t="s">
        <v>180</v>
      </c>
      <c s="31" t="s">
        <v>92</v>
      </c>
      <c s="32">
        <v>1178</v>
      </c>
      <c s="33">
        <v>0</v>
      </c>
      <c s="32">
        <f>ROUND(ROUND(H116,2)*ROUND(G116,2),2)</f>
      </c>
      <c r="O116">
        <f>(I116*21)/100</f>
      </c>
      <c t="s">
        <v>22</v>
      </c>
    </row>
    <row r="117" spans="1:5" ht="12.75">
      <c r="A117" s="34" t="s">
        <v>50</v>
      </c>
      <c r="E117" s="35" t="s">
        <v>181</v>
      </c>
    </row>
    <row r="118" spans="1:5" ht="12.75">
      <c r="A118" s="36" t="s">
        <v>52</v>
      </c>
      <c r="E118" s="37" t="s">
        <v>82</v>
      </c>
    </row>
    <row r="119" spans="1:5" ht="140.25">
      <c r="A119" t="s">
        <v>54</v>
      </c>
      <c r="E119" s="35" t="s">
        <v>182</v>
      </c>
    </row>
    <row r="120" spans="1:16" ht="25.5">
      <c r="A120" s="25" t="s">
        <v>45</v>
      </c>
      <c s="29" t="s">
        <v>183</v>
      </c>
      <c s="29" t="s">
        <v>184</v>
      </c>
      <c s="25" t="s">
        <v>61</v>
      </c>
      <c s="30" t="s">
        <v>185</v>
      </c>
      <c s="31" t="s">
        <v>92</v>
      </c>
      <c s="32">
        <v>1178</v>
      </c>
      <c s="33">
        <v>0</v>
      </c>
      <c s="32">
        <f>ROUND(ROUND(H120,2)*ROUND(G120,2),2)</f>
      </c>
      <c r="O120">
        <f>(I120*21)/100</f>
      </c>
      <c t="s">
        <v>22</v>
      </c>
    </row>
    <row r="121" spans="1:5" ht="12.75">
      <c r="A121" s="34" t="s">
        <v>50</v>
      </c>
      <c r="E121" s="35" t="s">
        <v>186</v>
      </c>
    </row>
    <row r="122" spans="1:5" ht="12.75">
      <c r="A122" s="36" t="s">
        <v>52</v>
      </c>
      <c r="E122" s="37" t="s">
        <v>82</v>
      </c>
    </row>
    <row r="123" spans="1:5" ht="140.25">
      <c r="A123" t="s">
        <v>54</v>
      </c>
      <c r="E123" s="35" t="s">
        <v>182</v>
      </c>
    </row>
    <row r="124" spans="1:16" ht="12.75">
      <c r="A124" s="25" t="s">
        <v>45</v>
      </c>
      <c s="29" t="s">
        <v>187</v>
      </c>
      <c s="29" t="s">
        <v>188</v>
      </c>
      <c s="25" t="s">
        <v>61</v>
      </c>
      <c s="30" t="s">
        <v>189</v>
      </c>
      <c s="31" t="s">
        <v>92</v>
      </c>
      <c s="32">
        <v>24</v>
      </c>
      <c s="33">
        <v>0</v>
      </c>
      <c s="32">
        <f>ROUND(ROUND(H124,2)*ROUND(G124,2),2)</f>
      </c>
      <c r="O124">
        <f>(I124*21)/100</f>
      </c>
      <c t="s">
        <v>22</v>
      </c>
    </row>
    <row r="125" spans="1:5" ht="25.5">
      <c r="A125" s="34" t="s">
        <v>50</v>
      </c>
      <c r="E125" s="35" t="s">
        <v>190</v>
      </c>
    </row>
    <row r="126" spans="1:5" ht="12.75">
      <c r="A126" s="36" t="s">
        <v>52</v>
      </c>
      <c r="E126" s="37" t="s">
        <v>82</v>
      </c>
    </row>
    <row r="127" spans="1:5" ht="153">
      <c r="A127" t="s">
        <v>54</v>
      </c>
      <c r="E127" s="35" t="s">
        <v>191</v>
      </c>
    </row>
    <row r="128" spans="1:16" ht="12.75">
      <c r="A128" s="25" t="s">
        <v>45</v>
      </c>
      <c s="29" t="s">
        <v>192</v>
      </c>
      <c s="29" t="s">
        <v>193</v>
      </c>
      <c s="25" t="s">
        <v>61</v>
      </c>
      <c s="30" t="s">
        <v>194</v>
      </c>
      <c s="31" t="s">
        <v>92</v>
      </c>
      <c s="32">
        <v>263</v>
      </c>
      <c s="33">
        <v>0</v>
      </c>
      <c s="32">
        <f>ROUND(ROUND(H128,2)*ROUND(G128,2),2)</f>
      </c>
      <c r="O128">
        <f>(I128*21)/100</f>
      </c>
      <c t="s">
        <v>22</v>
      </c>
    </row>
    <row r="129" spans="1:5" ht="25.5">
      <c r="A129" s="34" t="s">
        <v>50</v>
      </c>
      <c r="E129" s="35" t="s">
        <v>195</v>
      </c>
    </row>
    <row r="130" spans="1:5" ht="12.75">
      <c r="A130" s="36" t="s">
        <v>52</v>
      </c>
      <c r="E130" s="37" t="s">
        <v>196</v>
      </c>
    </row>
    <row r="131" spans="1:5" ht="153">
      <c r="A131" t="s">
        <v>54</v>
      </c>
      <c r="E131" s="35" t="s">
        <v>191</v>
      </c>
    </row>
    <row r="132" spans="1:16" ht="25.5">
      <c r="A132" s="25" t="s">
        <v>45</v>
      </c>
      <c s="29" t="s">
        <v>197</v>
      </c>
      <c s="29" t="s">
        <v>198</v>
      </c>
      <c s="25" t="s">
        <v>61</v>
      </c>
      <c s="30" t="s">
        <v>199</v>
      </c>
      <c s="31" t="s">
        <v>92</v>
      </c>
      <c s="32">
        <v>52</v>
      </c>
      <c s="33">
        <v>0</v>
      </c>
      <c s="32">
        <f>ROUND(ROUND(H132,2)*ROUND(G132,2),2)</f>
      </c>
      <c r="O132">
        <f>(I132*21)/100</f>
      </c>
      <c t="s">
        <v>22</v>
      </c>
    </row>
    <row r="133" spans="1:5" ht="25.5">
      <c r="A133" s="34" t="s">
        <v>50</v>
      </c>
      <c r="E133" s="35" t="s">
        <v>200</v>
      </c>
    </row>
    <row r="134" spans="1:5" ht="12.75">
      <c r="A134" s="36" t="s">
        <v>52</v>
      </c>
      <c r="E134" s="37" t="s">
        <v>61</v>
      </c>
    </row>
    <row r="135" spans="1:5" ht="153">
      <c r="A135" t="s">
        <v>54</v>
      </c>
      <c r="E135" s="35" t="s">
        <v>201</v>
      </c>
    </row>
    <row r="136" spans="1:16" ht="12.75">
      <c r="A136" s="25" t="s">
        <v>45</v>
      </c>
      <c s="29" t="s">
        <v>202</v>
      </c>
      <c s="29" t="s">
        <v>203</v>
      </c>
      <c s="25" t="s">
        <v>61</v>
      </c>
      <c s="30" t="s">
        <v>204</v>
      </c>
      <c s="31" t="s">
        <v>137</v>
      </c>
      <c s="32">
        <v>21</v>
      </c>
      <c s="33">
        <v>0</v>
      </c>
      <c s="32">
        <f>ROUND(ROUND(H136,2)*ROUND(G136,2),2)</f>
      </c>
      <c r="O136">
        <f>(I136*21)/100</f>
      </c>
      <c t="s">
        <v>22</v>
      </c>
    </row>
    <row r="137" spans="1:5" ht="38.25">
      <c r="A137" s="34" t="s">
        <v>50</v>
      </c>
      <c r="E137" s="35" t="s">
        <v>205</v>
      </c>
    </row>
    <row r="138" spans="1:5" ht="12.75">
      <c r="A138" s="36" t="s">
        <v>52</v>
      </c>
      <c r="E138" s="37" t="s">
        <v>82</v>
      </c>
    </row>
    <row r="139" spans="1:5" ht="38.25">
      <c r="A139" t="s">
        <v>54</v>
      </c>
      <c r="E139" s="35" t="s">
        <v>206</v>
      </c>
    </row>
    <row r="140" spans="1:18" ht="12.75" customHeight="1">
      <c r="A140" s="6" t="s">
        <v>43</v>
      </c>
      <c s="6"/>
      <c s="39" t="s">
        <v>84</v>
      </c>
      <c s="6"/>
      <c s="27" t="s">
        <v>207</v>
      </c>
      <c s="6"/>
      <c s="6"/>
      <c s="6"/>
      <c s="40">
        <f>0+Q140</f>
      </c>
      <c r="O140">
        <f>0+R140</f>
      </c>
      <c r="Q140">
        <f>0+I141</f>
      </c>
      <c>
        <f>0+O141</f>
      </c>
    </row>
    <row r="141" spans="1:16" ht="12.75">
      <c r="A141" s="25" t="s">
        <v>45</v>
      </c>
      <c s="29" t="s">
        <v>208</v>
      </c>
      <c s="29" t="s">
        <v>209</v>
      </c>
      <c s="25" t="s">
        <v>61</v>
      </c>
      <c s="30" t="s">
        <v>210</v>
      </c>
      <c s="31" t="s">
        <v>211</v>
      </c>
      <c s="32">
        <v>1</v>
      </c>
      <c s="33">
        <v>0</v>
      </c>
      <c s="32">
        <f>ROUND(ROUND(H141,2)*ROUND(G141,2),2)</f>
      </c>
      <c r="O141">
        <f>(I141*21)/100</f>
      </c>
      <c t="s">
        <v>22</v>
      </c>
    </row>
    <row r="142" spans="1:5" ht="25.5">
      <c r="A142" s="34" t="s">
        <v>50</v>
      </c>
      <c r="E142" s="35" t="s">
        <v>212</v>
      </c>
    </row>
    <row r="143" spans="1:5" ht="12.75">
      <c r="A143" s="36" t="s">
        <v>52</v>
      </c>
      <c r="E143" s="37" t="s">
        <v>61</v>
      </c>
    </row>
    <row r="144" spans="1:5" ht="89.25">
      <c r="A144" t="s">
        <v>54</v>
      </c>
      <c r="E144" s="35" t="s">
        <v>213</v>
      </c>
    </row>
    <row r="145" spans="1:18" ht="12.75" customHeight="1">
      <c r="A145" s="6" t="s">
        <v>43</v>
      </c>
      <c s="6"/>
      <c s="39" t="s">
        <v>40</v>
      </c>
      <c s="6"/>
      <c s="27" t="s">
        <v>214</v>
      </c>
      <c s="6"/>
      <c s="6"/>
      <c s="6"/>
      <c s="40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25.5">
      <c r="A146" s="25" t="s">
        <v>45</v>
      </c>
      <c s="29" t="s">
        <v>215</v>
      </c>
      <c s="29" t="s">
        <v>216</v>
      </c>
      <c s="25" t="s">
        <v>61</v>
      </c>
      <c s="30" t="s">
        <v>217</v>
      </c>
      <c s="31" t="s">
        <v>211</v>
      </c>
      <c s="32">
        <v>4</v>
      </c>
      <c s="33">
        <v>0</v>
      </c>
      <c s="32">
        <f>ROUND(ROUND(H146,2)*ROUND(G146,2),2)</f>
      </c>
      <c r="O146">
        <f>(I146*21)/100</f>
      </c>
      <c t="s">
        <v>22</v>
      </c>
    </row>
    <row r="147" spans="1:5" ht="25.5">
      <c r="A147" s="34" t="s">
        <v>50</v>
      </c>
      <c r="E147" s="35" t="s">
        <v>218</v>
      </c>
    </row>
    <row r="148" spans="1:5" ht="12.75">
      <c r="A148" s="36" t="s">
        <v>52</v>
      </c>
      <c r="E148" s="37" t="s">
        <v>61</v>
      </c>
    </row>
    <row r="149" spans="1:5" ht="25.5">
      <c r="A149" t="s">
        <v>54</v>
      </c>
      <c r="E149" s="35" t="s">
        <v>219</v>
      </c>
    </row>
    <row r="150" spans="1:16" ht="25.5">
      <c r="A150" s="25" t="s">
        <v>45</v>
      </c>
      <c s="29" t="s">
        <v>220</v>
      </c>
      <c s="29" t="s">
        <v>221</v>
      </c>
      <c s="25" t="s">
        <v>61</v>
      </c>
      <c s="30" t="s">
        <v>222</v>
      </c>
      <c s="31" t="s">
        <v>92</v>
      </c>
      <c s="32">
        <v>9</v>
      </c>
      <c s="33">
        <v>0</v>
      </c>
      <c s="32">
        <f>ROUND(ROUND(H150,2)*ROUND(G150,2),2)</f>
      </c>
      <c r="O150">
        <f>(I150*21)/100</f>
      </c>
      <c t="s">
        <v>22</v>
      </c>
    </row>
    <row r="151" spans="1:5" ht="12.75">
      <c r="A151" s="34" t="s">
        <v>50</v>
      </c>
      <c r="E151" s="35" t="s">
        <v>223</v>
      </c>
    </row>
    <row r="152" spans="1:5" ht="12.75">
      <c r="A152" s="36" t="s">
        <v>52</v>
      </c>
      <c r="E152" s="37" t="s">
        <v>224</v>
      </c>
    </row>
    <row r="153" spans="1:5" ht="38.25">
      <c r="A153" t="s">
        <v>54</v>
      </c>
      <c r="E153" s="35" t="s">
        <v>225</v>
      </c>
    </row>
    <row r="154" spans="1:16" ht="12.75">
      <c r="A154" s="25" t="s">
        <v>45</v>
      </c>
      <c s="29" t="s">
        <v>226</v>
      </c>
      <c s="29" t="s">
        <v>227</v>
      </c>
      <c s="25" t="s">
        <v>61</v>
      </c>
      <c s="30" t="s">
        <v>228</v>
      </c>
      <c s="31" t="s">
        <v>211</v>
      </c>
      <c s="32">
        <v>3</v>
      </c>
      <c s="33">
        <v>0</v>
      </c>
      <c s="32">
        <f>ROUND(ROUND(H154,2)*ROUND(G154,2),2)</f>
      </c>
      <c r="O154">
        <f>(I154*21)/100</f>
      </c>
      <c t="s">
        <v>22</v>
      </c>
    </row>
    <row r="155" spans="1:5" ht="12.75">
      <c r="A155" s="34" t="s">
        <v>50</v>
      </c>
      <c r="E155" s="35" t="s">
        <v>229</v>
      </c>
    </row>
    <row r="156" spans="1:5" ht="12.75">
      <c r="A156" s="36" t="s">
        <v>52</v>
      </c>
      <c r="E156" s="37" t="s">
        <v>61</v>
      </c>
    </row>
    <row r="157" spans="1:5" ht="38.25">
      <c r="A157" t="s">
        <v>54</v>
      </c>
      <c r="E157" s="35" t="s">
        <v>230</v>
      </c>
    </row>
    <row r="158" spans="1:16" ht="12.75">
      <c r="A158" s="25" t="s">
        <v>45</v>
      </c>
      <c s="29" t="s">
        <v>231</v>
      </c>
      <c s="29" t="s">
        <v>232</v>
      </c>
      <c s="25" t="s">
        <v>61</v>
      </c>
      <c s="30" t="s">
        <v>233</v>
      </c>
      <c s="31" t="s">
        <v>137</v>
      </c>
      <c s="32">
        <v>197</v>
      </c>
      <c s="33">
        <v>0</v>
      </c>
      <c s="32">
        <f>ROUND(ROUND(H158,2)*ROUND(G158,2),2)</f>
      </c>
      <c r="O158">
        <f>(I158*21)/100</f>
      </c>
      <c t="s">
        <v>22</v>
      </c>
    </row>
    <row r="159" spans="1:5" ht="25.5">
      <c r="A159" s="34" t="s">
        <v>50</v>
      </c>
      <c r="E159" s="35" t="s">
        <v>234</v>
      </c>
    </row>
    <row r="160" spans="1:5" ht="12.75">
      <c r="A160" s="36" t="s">
        <v>52</v>
      </c>
      <c r="E160" s="37" t="s">
        <v>235</v>
      </c>
    </row>
    <row r="161" spans="1:5" ht="25.5">
      <c r="A161" t="s">
        <v>54</v>
      </c>
      <c r="E161" s="35" t="s">
        <v>236</v>
      </c>
    </row>
    <row r="162" spans="1:16" ht="12.75">
      <c r="A162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137</v>
      </c>
      <c s="32">
        <v>245</v>
      </c>
      <c s="33">
        <v>0</v>
      </c>
      <c s="32">
        <f>ROUND(ROUND(H162,2)*ROUND(G162,2),2)</f>
      </c>
      <c r="O162">
        <f>(I162*21)/100</f>
      </c>
      <c t="s">
        <v>22</v>
      </c>
    </row>
    <row r="163" spans="1:5" ht="25.5">
      <c r="A163" s="34" t="s">
        <v>50</v>
      </c>
      <c r="E163" s="35" t="s">
        <v>240</v>
      </c>
    </row>
    <row r="164" spans="1:5" ht="12.75">
      <c r="A164" s="36" t="s">
        <v>52</v>
      </c>
      <c r="E164" s="37" t="s">
        <v>241</v>
      </c>
    </row>
    <row r="165" spans="1:5" ht="25.5">
      <c r="A165" t="s">
        <v>54</v>
      </c>
      <c r="E165" s="35" t="s">
        <v>236</v>
      </c>
    </row>
    <row r="166" spans="1:16" ht="12.75">
      <c r="A166" s="25" t="s">
        <v>45</v>
      </c>
      <c s="29" t="s">
        <v>242</v>
      </c>
      <c s="29" t="s">
        <v>238</v>
      </c>
      <c s="25" t="s">
        <v>56</v>
      </c>
      <c s="30" t="s">
        <v>239</v>
      </c>
      <c s="31" t="s">
        <v>137</v>
      </c>
      <c s="32">
        <v>20</v>
      </c>
      <c s="33">
        <v>0</v>
      </c>
      <c s="32">
        <f>ROUND(ROUND(H166,2)*ROUND(G166,2),2)</f>
      </c>
      <c r="O166">
        <f>(I166*21)/100</f>
      </c>
      <c t="s">
        <v>22</v>
      </c>
    </row>
    <row r="167" spans="1:5" ht="25.5">
      <c r="A167" s="34" t="s">
        <v>50</v>
      </c>
      <c r="E167" s="35" t="s">
        <v>243</v>
      </c>
    </row>
    <row r="168" spans="1:5" ht="12.75">
      <c r="A168" s="36" t="s">
        <v>52</v>
      </c>
      <c r="E168" s="37" t="s">
        <v>244</v>
      </c>
    </row>
    <row r="169" spans="1:5" ht="25.5">
      <c r="A169" t="s">
        <v>54</v>
      </c>
      <c r="E169" s="35" t="s">
        <v>236</v>
      </c>
    </row>
    <row r="170" spans="1:16" ht="12.75">
      <c r="A170" s="25" t="s">
        <v>45</v>
      </c>
      <c s="29" t="s">
        <v>245</v>
      </c>
      <c s="29" t="s">
        <v>238</v>
      </c>
      <c s="25" t="s">
        <v>103</v>
      </c>
      <c s="30" t="s">
        <v>239</v>
      </c>
      <c s="31" t="s">
        <v>137</v>
      </c>
      <c s="32">
        <v>141</v>
      </c>
      <c s="33">
        <v>0</v>
      </c>
      <c s="32">
        <f>ROUND(ROUND(H170,2)*ROUND(G170,2),2)</f>
      </c>
      <c r="O170">
        <f>(I170*21)/100</f>
      </c>
      <c t="s">
        <v>22</v>
      </c>
    </row>
    <row r="171" spans="1:5" ht="25.5">
      <c r="A171" s="34" t="s">
        <v>50</v>
      </c>
      <c r="E171" s="35" t="s">
        <v>246</v>
      </c>
    </row>
    <row r="172" spans="1:5" ht="12.75">
      <c r="A172" s="36" t="s">
        <v>52</v>
      </c>
      <c r="E172" s="37" t="s">
        <v>247</v>
      </c>
    </row>
    <row r="173" spans="1:5" ht="25.5">
      <c r="A173" t="s">
        <v>54</v>
      </c>
      <c r="E173" s="35" t="s">
        <v>236</v>
      </c>
    </row>
    <row r="174" spans="1:16" ht="12.75">
      <c r="A174" s="25" t="s">
        <v>45</v>
      </c>
      <c s="29" t="s">
        <v>248</v>
      </c>
      <c s="29" t="s">
        <v>249</v>
      </c>
      <c s="25" t="s">
        <v>61</v>
      </c>
      <c s="30" t="s">
        <v>250</v>
      </c>
      <c s="31" t="s">
        <v>137</v>
      </c>
      <c s="32">
        <v>21</v>
      </c>
      <c s="33">
        <v>0</v>
      </c>
      <c s="32">
        <f>ROUND(ROUND(H174,2)*ROUND(G174,2),2)</f>
      </c>
      <c r="O174">
        <f>(I174*21)/100</f>
      </c>
      <c t="s">
        <v>22</v>
      </c>
    </row>
    <row r="175" spans="1:5" ht="12.75">
      <c r="A175" s="34" t="s">
        <v>50</v>
      </c>
      <c r="E175" s="35" t="s">
        <v>251</v>
      </c>
    </row>
    <row r="176" spans="1:5" ht="12.75">
      <c r="A176" s="36" t="s">
        <v>52</v>
      </c>
      <c r="E176" s="37" t="s">
        <v>82</v>
      </c>
    </row>
    <row r="177" spans="1:5" ht="25.5">
      <c r="A177" t="s">
        <v>54</v>
      </c>
      <c r="E177" s="35" t="s">
        <v>252</v>
      </c>
    </row>
    <row r="178" spans="1:16" ht="12.75">
      <c r="A178" s="25" t="s">
        <v>45</v>
      </c>
      <c s="29" t="s">
        <v>253</v>
      </c>
      <c s="29" t="s">
        <v>254</v>
      </c>
      <c s="25" t="s">
        <v>61</v>
      </c>
      <c s="30" t="s">
        <v>255</v>
      </c>
      <c s="31" t="s">
        <v>137</v>
      </c>
      <c s="32">
        <v>41</v>
      </c>
      <c s="33">
        <v>0</v>
      </c>
      <c s="32">
        <f>ROUND(ROUND(H178,2)*ROUND(G178,2),2)</f>
      </c>
      <c r="O178">
        <f>(I178*21)/100</f>
      </c>
      <c t="s">
        <v>22</v>
      </c>
    </row>
    <row r="179" spans="1:5" ht="12.75">
      <c r="A179" s="34" t="s">
        <v>50</v>
      </c>
      <c r="E179" s="35" t="s">
        <v>256</v>
      </c>
    </row>
    <row r="180" spans="1:5" ht="12.75">
      <c r="A180" s="36" t="s">
        <v>52</v>
      </c>
      <c r="E180" s="37" t="s">
        <v>257</v>
      </c>
    </row>
    <row r="181" spans="1:5" ht="25.5">
      <c r="A181" t="s">
        <v>54</v>
      </c>
      <c r="E181" s="35" t="s">
        <v>252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1">
        <f>0+I8+I13+I26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258</v>
      </c>
      <c s="6"/>
      <c s="18" t="s">
        <v>259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28</v>
      </c>
      <c s="29" t="s">
        <v>46</v>
      </c>
      <c s="25" t="s">
        <v>56</v>
      </c>
      <c s="30" t="s">
        <v>48</v>
      </c>
      <c s="31" t="s">
        <v>49</v>
      </c>
      <c s="32">
        <v>91.5</v>
      </c>
      <c s="33">
        <v>0</v>
      </c>
      <c s="32">
        <f>ROUND(ROUND(H9,2)*ROUND(G9,2),2)</f>
      </c>
      <c r="O9">
        <f>(I9*21)/100</f>
      </c>
      <c t="s">
        <v>22</v>
      </c>
    </row>
    <row r="10" spans="1:5" ht="25.5">
      <c r="A10" s="34" t="s">
        <v>50</v>
      </c>
      <c r="E10" s="35" t="s">
        <v>260</v>
      </c>
    </row>
    <row r="11" spans="1:5" ht="12.75">
      <c r="A11" s="36" t="s">
        <v>52</v>
      </c>
      <c r="E11" s="37" t="s">
        <v>261</v>
      </c>
    </row>
    <row r="12" spans="1:5" ht="25.5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28</v>
      </c>
      <c s="6"/>
      <c s="27" t="s">
        <v>59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22</v>
      </c>
      <c s="29" t="s">
        <v>262</v>
      </c>
      <c s="25" t="s">
        <v>61</v>
      </c>
      <c s="30" t="s">
        <v>263</v>
      </c>
      <c s="31" t="s">
        <v>49</v>
      </c>
      <c s="32">
        <v>91.5</v>
      </c>
      <c s="33">
        <v>0</v>
      </c>
      <c s="32">
        <f>ROUND(ROUND(H14,2)*ROUND(G14,2),2)</f>
      </c>
      <c r="O14">
        <f>(I14*21)/100</f>
      </c>
      <c t="s">
        <v>22</v>
      </c>
    </row>
    <row r="15" spans="1:5" ht="25.5">
      <c r="A15" s="34" t="s">
        <v>50</v>
      </c>
      <c r="E15" s="35" t="s">
        <v>264</v>
      </c>
    </row>
    <row r="16" spans="1:5" ht="25.5">
      <c r="A16" s="36" t="s">
        <v>52</v>
      </c>
      <c r="E16" s="37" t="s">
        <v>265</v>
      </c>
    </row>
    <row r="17" spans="1:5" ht="318.75">
      <c r="A17" t="s">
        <v>54</v>
      </c>
      <c r="E17" s="35" t="s">
        <v>266</v>
      </c>
    </row>
    <row r="18" spans="1:16" ht="12.75">
      <c r="A18" s="25" t="s">
        <v>45</v>
      </c>
      <c s="29" t="s">
        <v>31</v>
      </c>
      <c s="29" t="s">
        <v>267</v>
      </c>
      <c s="25" t="s">
        <v>61</v>
      </c>
      <c s="30" t="s">
        <v>268</v>
      </c>
      <c s="31" t="s">
        <v>49</v>
      </c>
      <c s="32">
        <v>70.36</v>
      </c>
      <c s="33">
        <v>0</v>
      </c>
      <c s="32">
        <f>ROUND(ROUND(H18,2)*ROUND(G18,2),2)</f>
      </c>
      <c r="O18">
        <f>(I18*21)/100</f>
      </c>
      <c t="s">
        <v>22</v>
      </c>
    </row>
    <row r="19" spans="1:5" ht="38.25">
      <c r="A19" s="34" t="s">
        <v>50</v>
      </c>
      <c r="E19" s="35" t="s">
        <v>269</v>
      </c>
    </row>
    <row r="20" spans="1:5" ht="12.75">
      <c r="A20" s="36" t="s">
        <v>52</v>
      </c>
      <c r="E20" s="37" t="s">
        <v>270</v>
      </c>
    </row>
    <row r="21" spans="1:5" ht="229.5">
      <c r="A21" t="s">
        <v>54</v>
      </c>
      <c r="E21" s="35" t="s">
        <v>271</v>
      </c>
    </row>
    <row r="22" spans="1:16" ht="12.75">
      <c r="A22" s="25" t="s">
        <v>45</v>
      </c>
      <c s="29" t="s">
        <v>33</v>
      </c>
      <c s="29" t="s">
        <v>272</v>
      </c>
      <c s="25" t="s">
        <v>61</v>
      </c>
      <c s="30" t="s">
        <v>273</v>
      </c>
      <c s="31" t="s">
        <v>49</v>
      </c>
      <c s="32">
        <v>21.14</v>
      </c>
      <c s="33">
        <v>0</v>
      </c>
      <c s="32">
        <f>ROUND(ROUND(H22,2)*ROUND(G22,2),2)</f>
      </c>
      <c r="O22">
        <f>(I22*21)/100</f>
      </c>
      <c t="s">
        <v>22</v>
      </c>
    </row>
    <row r="23" spans="1:5" ht="25.5">
      <c r="A23" s="34" t="s">
        <v>50</v>
      </c>
      <c r="E23" s="35" t="s">
        <v>274</v>
      </c>
    </row>
    <row r="24" spans="1:5" ht="25.5">
      <c r="A24" s="36" t="s">
        <v>52</v>
      </c>
      <c r="E24" s="37" t="s">
        <v>275</v>
      </c>
    </row>
    <row r="25" spans="1:5" ht="293.25">
      <c r="A25" t="s">
        <v>54</v>
      </c>
      <c r="E25" s="35" t="s">
        <v>276</v>
      </c>
    </row>
    <row r="26" spans="1:18" ht="12.75" customHeight="1">
      <c r="A26" s="6" t="s">
        <v>43</v>
      </c>
      <c s="6"/>
      <c s="39" t="s">
        <v>35</v>
      </c>
      <c s="6"/>
      <c s="27" t="s">
        <v>153</v>
      </c>
      <c s="6"/>
      <c s="6"/>
      <c s="6"/>
      <c s="40">
        <f>0+Q26</f>
      </c>
      <c r="O26">
        <f>0+R26</f>
      </c>
      <c r="Q26">
        <f>0+I27+I31+I35+I39</f>
      </c>
      <c>
        <f>0+O27+O31+O35+O39</f>
      </c>
    </row>
    <row r="27" spans="1:16" ht="12.75">
      <c r="A27" s="25" t="s">
        <v>45</v>
      </c>
      <c s="29" t="s">
        <v>35</v>
      </c>
      <c s="29" t="s">
        <v>277</v>
      </c>
      <c s="25" t="s">
        <v>61</v>
      </c>
      <c s="30" t="s">
        <v>278</v>
      </c>
      <c s="31" t="s">
        <v>137</v>
      </c>
      <c s="32">
        <v>6</v>
      </c>
      <c s="33">
        <v>0</v>
      </c>
      <c s="32">
        <f>ROUND(ROUND(H27,2)*ROUND(G27,2),2)</f>
      </c>
      <c r="O27">
        <f>(I27*21)/100</f>
      </c>
      <c t="s">
        <v>22</v>
      </c>
    </row>
    <row r="28" spans="1:5" ht="12.75">
      <c r="A28" s="34" t="s">
        <v>50</v>
      </c>
      <c r="E28" s="35" t="s">
        <v>279</v>
      </c>
    </row>
    <row r="29" spans="1:5" ht="12.75">
      <c r="A29" s="36" t="s">
        <v>52</v>
      </c>
      <c r="E29" s="37" t="s">
        <v>61</v>
      </c>
    </row>
    <row r="30" spans="1:5" ht="229.5">
      <c r="A30" t="s">
        <v>54</v>
      </c>
      <c r="E30" s="35" t="s">
        <v>280</v>
      </c>
    </row>
    <row r="31" spans="1:16" ht="12.75">
      <c r="A31" s="25" t="s">
        <v>45</v>
      </c>
      <c s="29" t="s">
        <v>37</v>
      </c>
      <c s="29" t="s">
        <v>281</v>
      </c>
      <c s="25" t="s">
        <v>61</v>
      </c>
      <c s="30" t="s">
        <v>282</v>
      </c>
      <c s="31" t="s">
        <v>137</v>
      </c>
      <c s="32">
        <v>94</v>
      </c>
      <c s="33">
        <v>0</v>
      </c>
      <c s="32">
        <f>ROUND(ROUND(H31,2)*ROUND(G31,2),2)</f>
      </c>
      <c r="O31">
        <f>(I31*21)/100</f>
      </c>
      <c t="s">
        <v>22</v>
      </c>
    </row>
    <row r="32" spans="1:5" ht="12.75">
      <c r="A32" s="34" t="s">
        <v>50</v>
      </c>
      <c r="E32" s="35" t="s">
        <v>283</v>
      </c>
    </row>
    <row r="33" spans="1:5" ht="12.75">
      <c r="A33" s="36" t="s">
        <v>52</v>
      </c>
      <c r="E33" s="37" t="s">
        <v>61</v>
      </c>
    </row>
    <row r="34" spans="1:5" ht="229.5">
      <c r="A34" t="s">
        <v>54</v>
      </c>
      <c r="E34" s="35" t="s">
        <v>280</v>
      </c>
    </row>
    <row r="35" spans="1:16" ht="12.75">
      <c r="A35" s="25" t="s">
        <v>45</v>
      </c>
      <c s="29" t="s">
        <v>78</v>
      </c>
      <c s="29" t="s">
        <v>284</v>
      </c>
      <c s="25" t="s">
        <v>61</v>
      </c>
      <c s="30" t="s">
        <v>285</v>
      </c>
      <c s="31" t="s">
        <v>137</v>
      </c>
      <c s="32">
        <v>37.5</v>
      </c>
      <c s="33">
        <v>0</v>
      </c>
      <c s="32">
        <f>ROUND(ROUND(H35,2)*ROUND(G35,2),2)</f>
      </c>
      <c r="O35">
        <f>(I35*21)/100</f>
      </c>
      <c t="s">
        <v>22</v>
      </c>
    </row>
    <row r="36" spans="1:5" ht="12.75">
      <c r="A36" s="34" t="s">
        <v>50</v>
      </c>
      <c r="E36" s="35" t="s">
        <v>286</v>
      </c>
    </row>
    <row r="37" spans="1:5" ht="12.75">
      <c r="A37" s="36" t="s">
        <v>52</v>
      </c>
      <c r="E37" s="37" t="s">
        <v>61</v>
      </c>
    </row>
    <row r="38" spans="1:5" ht="229.5">
      <c r="A38" t="s">
        <v>54</v>
      </c>
      <c r="E38" s="35" t="s">
        <v>280</v>
      </c>
    </row>
    <row r="39" spans="1:16" ht="12.75">
      <c r="A39" s="25" t="s">
        <v>45</v>
      </c>
      <c s="29" t="s">
        <v>84</v>
      </c>
      <c s="29" t="s">
        <v>287</v>
      </c>
      <c s="25" t="s">
        <v>61</v>
      </c>
      <c s="30" t="s">
        <v>288</v>
      </c>
      <c s="31" t="s">
        <v>137</v>
      </c>
      <c s="32">
        <v>152.5</v>
      </c>
      <c s="33">
        <v>0</v>
      </c>
      <c s="32">
        <f>ROUND(ROUND(H39,2)*ROUND(G39,2),2)</f>
      </c>
      <c r="O39">
        <f>(I39*21)/100</f>
      </c>
      <c t="s">
        <v>22</v>
      </c>
    </row>
    <row r="40" spans="1:5" ht="12.75">
      <c r="A40" s="34" t="s">
        <v>50</v>
      </c>
      <c r="E40" s="35" t="s">
        <v>61</v>
      </c>
    </row>
    <row r="41" spans="1:5" ht="12.75">
      <c r="A41" s="36" t="s">
        <v>52</v>
      </c>
      <c r="E41" s="37" t="s">
        <v>61</v>
      </c>
    </row>
    <row r="42" spans="1:5" ht="38.25">
      <c r="A42" t="s">
        <v>54</v>
      </c>
      <c r="E42" s="35" t="s">
        <v>289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