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70" yWindow="500" windowWidth="12160" windowHeight="6490"/>
  </bookViews>
  <sheets>
    <sheet name="Rekapitulace stavby" sheetId="1" r:id="rId1"/>
    <sheet name="stav - Stavební část" sheetId="2" r:id="rId2"/>
    <sheet name="zti - Zdravotní technika" sheetId="3" r:id="rId3"/>
    <sheet name="plyn - Plyn" sheetId="4" r:id="rId4"/>
    <sheet name="ut - Ústřední vytápění" sheetId="5" r:id="rId5"/>
    <sheet name="el - Elektroinstalace" sheetId="6" r:id="rId6"/>
    <sheet name="vrn - Vedlejší a ostatní ..." sheetId="7" r:id="rId7"/>
    <sheet name="Seznam figur" sheetId="8" r:id="rId8"/>
  </sheets>
  <definedNames>
    <definedName name="_xlnm._FilterDatabase" localSheetId="5" hidden="1">'el - Elektroinstalace'!$C$117:$K$122</definedName>
    <definedName name="_xlnm._FilterDatabase" localSheetId="3" hidden="1">'plyn - Plyn'!$C$117:$K$122</definedName>
    <definedName name="_xlnm._FilterDatabase" localSheetId="1" hidden="1">'stav - Stavební část'!$C$142:$K$1129</definedName>
    <definedName name="_xlnm._FilterDatabase" localSheetId="4" hidden="1">'ut - Ústřední vytápění'!$C$117:$K$122</definedName>
    <definedName name="_xlnm._FilterDatabase" localSheetId="6" hidden="1">'vrn - Vedlejší a ostatní ...'!$C$120:$K$144</definedName>
    <definedName name="_xlnm._FilterDatabase" localSheetId="2" hidden="1">'zti - Zdravotní technika'!$C$117:$K$122</definedName>
    <definedName name="_xlnm.Print_Titles" localSheetId="5">'el - Elektroinstalace'!$117:$117</definedName>
    <definedName name="_xlnm.Print_Titles" localSheetId="3">'plyn - Plyn'!$117:$117</definedName>
    <definedName name="_xlnm.Print_Titles" localSheetId="0">'Rekapitulace stavby'!$92:$92</definedName>
    <definedName name="_xlnm.Print_Titles" localSheetId="7">'Seznam figur'!$9:$9</definedName>
    <definedName name="_xlnm.Print_Titles" localSheetId="1">'stav - Stavební část'!$142:$142</definedName>
    <definedName name="_xlnm.Print_Titles" localSheetId="4">'ut - Ústřední vytápění'!$117:$117</definedName>
    <definedName name="_xlnm.Print_Titles" localSheetId="6">'vrn - Vedlejší a ostatní ...'!$120:$120</definedName>
    <definedName name="_xlnm.Print_Titles" localSheetId="2">'zti - Zdravotní technika'!$117:$117</definedName>
    <definedName name="_xlnm.Print_Area" localSheetId="5">'el - Elektroinstalace'!$C$4:$J$76,'el - Elektroinstalace'!$C$82:$J$99,'el - Elektroinstalace'!$C$105:$K$122</definedName>
    <definedName name="_xlnm.Print_Area" localSheetId="3">'plyn - Plyn'!$C$4:$J$76,'plyn - Plyn'!$C$82:$J$99,'plyn - Plyn'!$C$105:$K$122</definedName>
    <definedName name="_xlnm.Print_Area" localSheetId="0">'Rekapitulace stavby'!$D$4:$AO$76,'Rekapitulace stavby'!$C$82:$AQ$101</definedName>
    <definedName name="_xlnm.Print_Area" localSheetId="7">'Seznam figur'!$C$4:$G$491</definedName>
    <definedName name="_xlnm.Print_Area" localSheetId="1">'stav - Stavební část'!$C$4:$J$76,'stav - Stavební část'!$C$82:$J$124,'stav - Stavební část'!$C$130:$K$1129</definedName>
    <definedName name="_xlnm.Print_Area" localSheetId="4">'ut - Ústřední vytápění'!$C$4:$J$76,'ut - Ústřední vytápění'!$C$82:$J$99,'ut - Ústřední vytápění'!$C$105:$K$122</definedName>
    <definedName name="_xlnm.Print_Area" localSheetId="6">'vrn - Vedlejší a ostatní ...'!$C$4:$J$76,'vrn - Vedlejší a ostatní ...'!$C$82:$J$102,'vrn - Vedlejší a ostatní ...'!$C$108:$K$144</definedName>
    <definedName name="_xlnm.Print_Area" localSheetId="2">'zti - Zdravotní technika'!$C$4:$J$76,'zti - Zdravotní technika'!$C$82:$J$99,'zti - Zdravotní technika'!$C$105:$K$122</definedName>
  </definedNames>
  <calcPr calcId="125725"/>
</workbook>
</file>

<file path=xl/calcChain.xml><?xml version="1.0" encoding="utf-8"?>
<calcChain xmlns="http://schemas.openxmlformats.org/spreadsheetml/2006/main">
  <c r="D7" i="8"/>
  <c r="J37" i="7"/>
  <c r="J36"/>
  <c r="AY100" i="1" s="1"/>
  <c r="J35" i="7"/>
  <c r="AX100" i="1" s="1"/>
  <c r="BI143" i="7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T137" s="1"/>
  <c r="R138"/>
  <c r="R137"/>
  <c r="P138"/>
  <c r="P137"/>
  <c r="BI135"/>
  <c r="BH135"/>
  <c r="BG135"/>
  <c r="BF135"/>
  <c r="T135"/>
  <c r="T134" s="1"/>
  <c r="R135"/>
  <c r="R134"/>
  <c r="P135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F115"/>
  <c r="E113"/>
  <c r="F89"/>
  <c r="E87"/>
  <c r="J24"/>
  <c r="E24"/>
  <c r="J92" s="1"/>
  <c r="J23"/>
  <c r="J21"/>
  <c r="E21"/>
  <c r="J91" s="1"/>
  <c r="J20"/>
  <c r="J18"/>
  <c r="E18"/>
  <c r="F118" s="1"/>
  <c r="J17"/>
  <c r="J15"/>
  <c r="E15"/>
  <c r="F117" s="1"/>
  <c r="J14"/>
  <c r="J12"/>
  <c r="J89"/>
  <c r="E7"/>
  <c r="E111"/>
  <c r="J37" i="6"/>
  <c r="J36"/>
  <c r="AY99" i="1" s="1"/>
  <c r="J35" i="6"/>
  <c r="AX99" i="1" s="1"/>
  <c r="BI121" i="6"/>
  <c r="BH121"/>
  <c r="BG121"/>
  <c r="BF121"/>
  <c r="T121"/>
  <c r="T120" s="1"/>
  <c r="T119" s="1"/>
  <c r="T118" s="1"/>
  <c r="R121"/>
  <c r="R120" s="1"/>
  <c r="R119" s="1"/>
  <c r="R118" s="1"/>
  <c r="P121"/>
  <c r="P120" s="1"/>
  <c r="P119" s="1"/>
  <c r="P118" s="1"/>
  <c r="AU99" i="1" s="1"/>
  <c r="F112" i="6"/>
  <c r="E110"/>
  <c r="F89"/>
  <c r="E87"/>
  <c r="J24"/>
  <c r="E24"/>
  <c r="J92" s="1"/>
  <c r="J23"/>
  <c r="J21"/>
  <c r="E21"/>
  <c r="J114" s="1"/>
  <c r="J20"/>
  <c r="J18"/>
  <c r="E18"/>
  <c r="F115" s="1"/>
  <c r="J17"/>
  <c r="J15"/>
  <c r="E15"/>
  <c r="F114" s="1"/>
  <c r="J14"/>
  <c r="J12"/>
  <c r="J112"/>
  <c r="E7"/>
  <c r="E85"/>
  <c r="J37" i="5"/>
  <c r="J36"/>
  <c r="AY98" i="1" s="1"/>
  <c r="J35" i="5"/>
  <c r="AX98" i="1" s="1"/>
  <c r="BI121" i="5"/>
  <c r="BH121"/>
  <c r="BG121"/>
  <c r="BF121"/>
  <c r="T121"/>
  <c r="T120" s="1"/>
  <c r="T119" s="1"/>
  <c r="T118" s="1"/>
  <c r="R121"/>
  <c r="R120" s="1"/>
  <c r="R119" s="1"/>
  <c r="R118" s="1"/>
  <c r="P121"/>
  <c r="P120" s="1"/>
  <c r="P119" s="1"/>
  <c r="P118" s="1"/>
  <c r="AU98" i="1" s="1"/>
  <c r="F112" i="5"/>
  <c r="E110"/>
  <c r="F89"/>
  <c r="E87"/>
  <c r="J24"/>
  <c r="E24"/>
  <c r="J115" s="1"/>
  <c r="J23"/>
  <c r="J21"/>
  <c r="E21"/>
  <c r="J114" s="1"/>
  <c r="J20"/>
  <c r="J18"/>
  <c r="E18"/>
  <c r="F92" s="1"/>
  <c r="J17"/>
  <c r="J15"/>
  <c r="E15"/>
  <c r="F91" s="1"/>
  <c r="J14"/>
  <c r="J12"/>
  <c r="J112"/>
  <c r="E7"/>
  <c r="E108"/>
  <c r="J37" i="4"/>
  <c r="J36"/>
  <c r="AY97" i="1" s="1"/>
  <c r="J35" i="4"/>
  <c r="AX97" i="1" s="1"/>
  <c r="BI121" i="4"/>
  <c r="BH121"/>
  <c r="BG121"/>
  <c r="BF121"/>
  <c r="T121"/>
  <c r="T120" s="1"/>
  <c r="T119" s="1"/>
  <c r="T118" s="1"/>
  <c r="R121"/>
  <c r="R120" s="1"/>
  <c r="R119" s="1"/>
  <c r="R118" s="1"/>
  <c r="P121"/>
  <c r="P120" s="1"/>
  <c r="P119" s="1"/>
  <c r="P118" s="1"/>
  <c r="AU97" i="1" s="1"/>
  <c r="F112" i="4"/>
  <c r="E110"/>
  <c r="F89"/>
  <c r="E87"/>
  <c r="J24"/>
  <c r="E24"/>
  <c r="J115" s="1"/>
  <c r="J23"/>
  <c r="J21"/>
  <c r="E21"/>
  <c r="J114" s="1"/>
  <c r="J20"/>
  <c r="J18"/>
  <c r="E18"/>
  <c r="F115" s="1"/>
  <c r="J17"/>
  <c r="J15"/>
  <c r="E15"/>
  <c r="F114" s="1"/>
  <c r="J14"/>
  <c r="J12"/>
  <c r="J112"/>
  <c r="E7"/>
  <c r="E108"/>
  <c r="J37" i="3"/>
  <c r="J36"/>
  <c r="AY96" i="1" s="1"/>
  <c r="J35" i="3"/>
  <c r="AX96" i="1" s="1"/>
  <c r="BI121" i="3"/>
  <c r="BH121"/>
  <c r="BG121"/>
  <c r="BF121"/>
  <c r="T121"/>
  <c r="T120" s="1"/>
  <c r="T119" s="1"/>
  <c r="T118" s="1"/>
  <c r="R121"/>
  <c r="R120" s="1"/>
  <c r="R119" s="1"/>
  <c r="R118" s="1"/>
  <c r="P121"/>
  <c r="P120" s="1"/>
  <c r="P119" s="1"/>
  <c r="P118" s="1"/>
  <c r="AU96" i="1" s="1"/>
  <c r="F112" i="3"/>
  <c r="E110"/>
  <c r="F89"/>
  <c r="E87"/>
  <c r="J24"/>
  <c r="E24"/>
  <c r="J115" s="1"/>
  <c r="J23"/>
  <c r="J21"/>
  <c r="E21"/>
  <c r="J114" s="1"/>
  <c r="J20"/>
  <c r="J18"/>
  <c r="E18"/>
  <c r="F92" s="1"/>
  <c r="J17"/>
  <c r="J15"/>
  <c r="E15"/>
  <c r="F91" s="1"/>
  <c r="J14"/>
  <c r="J12"/>
  <c r="J89"/>
  <c r="E7"/>
  <c r="E108"/>
  <c r="J37" i="2"/>
  <c r="J36"/>
  <c r="AY95" i="1" s="1"/>
  <c r="J35" i="2"/>
  <c r="AX95" i="1" s="1"/>
  <c r="BI1127" i="2"/>
  <c r="BH1127"/>
  <c r="BG1127"/>
  <c r="BF1127"/>
  <c r="T1127"/>
  <c r="R1127"/>
  <c r="P1127"/>
  <c r="BI1124"/>
  <c r="BH1124"/>
  <c r="BG1124"/>
  <c r="BF1124"/>
  <c r="T1124"/>
  <c r="R1124"/>
  <c r="P1124"/>
  <c r="BI1121"/>
  <c r="BH1121"/>
  <c r="BG1121"/>
  <c r="BF1121"/>
  <c r="T1121"/>
  <c r="R1121"/>
  <c r="P1121"/>
  <c r="BI1118"/>
  <c r="BH1118"/>
  <c r="BG1118"/>
  <c r="BF1118"/>
  <c r="T1118"/>
  <c r="R1118"/>
  <c r="P1118"/>
  <c r="BI1115"/>
  <c r="BH1115"/>
  <c r="BG1115"/>
  <c r="BF1115"/>
  <c r="T1115"/>
  <c r="R1115"/>
  <c r="P1115"/>
  <c r="BI1111"/>
  <c r="BH1111"/>
  <c r="BG1111"/>
  <c r="BF1111"/>
  <c r="T1111"/>
  <c r="R1111"/>
  <c r="P1111"/>
  <c r="BI1108"/>
  <c r="BH1108"/>
  <c r="BG1108"/>
  <c r="BF1108"/>
  <c r="T1108"/>
  <c r="R1108"/>
  <c r="P1108"/>
  <c r="BI1104"/>
  <c r="BH1104"/>
  <c r="BG1104"/>
  <c r="BF1104"/>
  <c r="T1104"/>
  <c r="R1104"/>
  <c r="P1104"/>
  <c r="BI1101"/>
  <c r="BH1101"/>
  <c r="BG1101"/>
  <c r="BF1101"/>
  <c r="T1101"/>
  <c r="R1101"/>
  <c r="P1101"/>
  <c r="BI1092"/>
  <c r="BH1092"/>
  <c r="BG1092"/>
  <c r="BF1092"/>
  <c r="T1092"/>
  <c r="R1092"/>
  <c r="P1092"/>
  <c r="BI1089"/>
  <c r="BH1089"/>
  <c r="BG1089"/>
  <c r="BF1089"/>
  <c r="T1089"/>
  <c r="R1089"/>
  <c r="P1089"/>
  <c r="BI1086"/>
  <c r="BH1086"/>
  <c r="BG1086"/>
  <c r="BF1086"/>
  <c r="T1086"/>
  <c r="R1086"/>
  <c r="P1086"/>
  <c r="BI1083"/>
  <c r="BH1083"/>
  <c r="BG1083"/>
  <c r="BF1083"/>
  <c r="T1083"/>
  <c r="R1083"/>
  <c r="P1083"/>
  <c r="BI1080"/>
  <c r="BH1080"/>
  <c r="BG1080"/>
  <c r="BF1080"/>
  <c r="T1080"/>
  <c r="R1080"/>
  <c r="P1080"/>
  <c r="BI1077"/>
  <c r="BH1077"/>
  <c r="BG1077"/>
  <c r="BF1077"/>
  <c r="T1077"/>
  <c r="R1077"/>
  <c r="P1077"/>
  <c r="BI1068"/>
  <c r="BH1068"/>
  <c r="BG1068"/>
  <c r="BF1068"/>
  <c r="T1068"/>
  <c r="R1068"/>
  <c r="P1068"/>
  <c r="BI1065"/>
  <c r="BH1065"/>
  <c r="BG1065"/>
  <c r="BF1065"/>
  <c r="T1065"/>
  <c r="R1065"/>
  <c r="P1065"/>
  <c r="BI1062"/>
  <c r="BH1062"/>
  <c r="BG1062"/>
  <c r="BF1062"/>
  <c r="T1062"/>
  <c r="R1062"/>
  <c r="P1062"/>
  <c r="BI1059"/>
  <c r="BH1059"/>
  <c r="BG1059"/>
  <c r="BF1059"/>
  <c r="T1059"/>
  <c r="R1059"/>
  <c r="P1059"/>
  <c r="BI1056"/>
  <c r="BH1056"/>
  <c r="BG1056"/>
  <c r="BF1056"/>
  <c r="T1056"/>
  <c r="R1056"/>
  <c r="P1056"/>
  <c r="BI1053"/>
  <c r="BH1053"/>
  <c r="BG1053"/>
  <c r="BF1053"/>
  <c r="T1053"/>
  <c r="R1053"/>
  <c r="P1053"/>
  <c r="BI1050"/>
  <c r="BH1050"/>
  <c r="BG1050"/>
  <c r="BF1050"/>
  <c r="T1050"/>
  <c r="R1050"/>
  <c r="P1050"/>
  <c r="BI1045"/>
  <c r="BH1045"/>
  <c r="BG1045"/>
  <c r="BF1045"/>
  <c r="T1045"/>
  <c r="R1045"/>
  <c r="P1045"/>
  <c r="BI1042"/>
  <c r="BH1042"/>
  <c r="BG1042"/>
  <c r="BF1042"/>
  <c r="T1042"/>
  <c r="R1042"/>
  <c r="P1042"/>
  <c r="BI1039"/>
  <c r="BH1039"/>
  <c r="BG1039"/>
  <c r="BF1039"/>
  <c r="T1039"/>
  <c r="R1039"/>
  <c r="P1039"/>
  <c r="BI1036"/>
  <c r="BH1036"/>
  <c r="BG1036"/>
  <c r="BF1036"/>
  <c r="T1036"/>
  <c r="R1036"/>
  <c r="P1036"/>
  <c r="BI1033"/>
  <c r="BH1033"/>
  <c r="BG1033"/>
  <c r="BF1033"/>
  <c r="T1033"/>
  <c r="R1033"/>
  <c r="P1033"/>
  <c r="BI1030"/>
  <c r="BH1030"/>
  <c r="BG1030"/>
  <c r="BF1030"/>
  <c r="T1030"/>
  <c r="R1030"/>
  <c r="P1030"/>
  <c r="BI1027"/>
  <c r="BH1027"/>
  <c r="BG1027"/>
  <c r="BF1027"/>
  <c r="T1027"/>
  <c r="R1027"/>
  <c r="P1027"/>
  <c r="BI1022"/>
  <c r="BH1022"/>
  <c r="BG1022"/>
  <c r="BF1022"/>
  <c r="T1022"/>
  <c r="R1022"/>
  <c r="P1022"/>
  <c r="BI1020"/>
  <c r="BH1020"/>
  <c r="BG1020"/>
  <c r="BF1020"/>
  <c r="T1020"/>
  <c r="R1020"/>
  <c r="P1020"/>
  <c r="BI1018"/>
  <c r="BH1018"/>
  <c r="BG1018"/>
  <c r="BF1018"/>
  <c r="T1018"/>
  <c r="R1018"/>
  <c r="P1018"/>
  <c r="BI1016"/>
  <c r="BH1016"/>
  <c r="BG1016"/>
  <c r="BF1016"/>
  <c r="T1016"/>
  <c r="R1016"/>
  <c r="P1016"/>
  <c r="BI1014"/>
  <c r="BH1014"/>
  <c r="BG1014"/>
  <c r="BF1014"/>
  <c r="T1014"/>
  <c r="R1014"/>
  <c r="P1014"/>
  <c r="BI1012"/>
  <c r="BH1012"/>
  <c r="BG1012"/>
  <c r="BF1012"/>
  <c r="T1012"/>
  <c r="R1012"/>
  <c r="P1012"/>
  <c r="BI1010"/>
  <c r="BH1010"/>
  <c r="BG1010"/>
  <c r="BF1010"/>
  <c r="T1010"/>
  <c r="R1010"/>
  <c r="P1010"/>
  <c r="BI1008"/>
  <c r="BH1008"/>
  <c r="BG1008"/>
  <c r="BF1008"/>
  <c r="T1008"/>
  <c r="R1008"/>
  <c r="P1008"/>
  <c r="BI1006"/>
  <c r="BH1006"/>
  <c r="BG1006"/>
  <c r="BF1006"/>
  <c r="T1006"/>
  <c r="R1006"/>
  <c r="P1006"/>
  <c r="BI1004"/>
  <c r="BH1004"/>
  <c r="BG1004"/>
  <c r="BF1004"/>
  <c r="T1004"/>
  <c r="R1004"/>
  <c r="P1004"/>
  <c r="BI1001"/>
  <c r="BH1001"/>
  <c r="BG1001"/>
  <c r="BF1001"/>
  <c r="T1001"/>
  <c r="R1001"/>
  <c r="P1001"/>
  <c r="BI999"/>
  <c r="BH999"/>
  <c r="BG999"/>
  <c r="BF999"/>
  <c r="T999"/>
  <c r="R999"/>
  <c r="P999"/>
  <c r="BI997"/>
  <c r="BH997"/>
  <c r="BG997"/>
  <c r="BF997"/>
  <c r="T997"/>
  <c r="R997"/>
  <c r="P997"/>
  <c r="BI995"/>
  <c r="BH995"/>
  <c r="BG995"/>
  <c r="BF995"/>
  <c r="T995"/>
  <c r="R995"/>
  <c r="P995"/>
  <c r="BI993"/>
  <c r="BH993"/>
  <c r="BG993"/>
  <c r="BF993"/>
  <c r="T993"/>
  <c r="R993"/>
  <c r="P993"/>
  <c r="BI990"/>
  <c r="BH990"/>
  <c r="BG990"/>
  <c r="BF990"/>
  <c r="T990"/>
  <c r="R990"/>
  <c r="P990"/>
  <c r="BI988"/>
  <c r="BH988"/>
  <c r="BG988"/>
  <c r="BF988"/>
  <c r="T988"/>
  <c r="R988"/>
  <c r="P988"/>
  <c r="BI986"/>
  <c r="BH986"/>
  <c r="BG986"/>
  <c r="BF986"/>
  <c r="T986"/>
  <c r="R986"/>
  <c r="P986"/>
  <c r="BI984"/>
  <c r="BH984"/>
  <c r="BG984"/>
  <c r="BF984"/>
  <c r="T984"/>
  <c r="R984"/>
  <c r="P984"/>
  <c r="BI982"/>
  <c r="BH982"/>
  <c r="BG982"/>
  <c r="BF982"/>
  <c r="T982"/>
  <c r="R982"/>
  <c r="P982"/>
  <c r="BI980"/>
  <c r="BH980"/>
  <c r="BG980"/>
  <c r="BF980"/>
  <c r="T980"/>
  <c r="R980"/>
  <c r="P980"/>
  <c r="BI978"/>
  <c r="BH978"/>
  <c r="BG978"/>
  <c r="BF978"/>
  <c r="T978"/>
  <c r="R978"/>
  <c r="P978"/>
  <c r="BI976"/>
  <c r="BH976"/>
  <c r="BG976"/>
  <c r="BF976"/>
  <c r="T976"/>
  <c r="R976"/>
  <c r="P976"/>
  <c r="BI974"/>
  <c r="BH974"/>
  <c r="BG974"/>
  <c r="BF974"/>
  <c r="T974"/>
  <c r="R974"/>
  <c r="P974"/>
  <c r="BI972"/>
  <c r="BH972"/>
  <c r="BG972"/>
  <c r="BF972"/>
  <c r="T972"/>
  <c r="R972"/>
  <c r="P972"/>
  <c r="BI970"/>
  <c r="BH970"/>
  <c r="BG970"/>
  <c r="BF970"/>
  <c r="T970"/>
  <c r="R970"/>
  <c r="P970"/>
  <c r="BI968"/>
  <c r="BH968"/>
  <c r="BG968"/>
  <c r="BF968"/>
  <c r="T968"/>
  <c r="R968"/>
  <c r="P968"/>
  <c r="BI966"/>
  <c r="BH966"/>
  <c r="BG966"/>
  <c r="BF966"/>
  <c r="T966"/>
  <c r="R966"/>
  <c r="P966"/>
  <c r="BI964"/>
  <c r="BH964"/>
  <c r="BG964"/>
  <c r="BF964"/>
  <c r="T964"/>
  <c r="R964"/>
  <c r="P964"/>
  <c r="BI962"/>
  <c r="BH962"/>
  <c r="BG962"/>
  <c r="BF962"/>
  <c r="T962"/>
  <c r="R962"/>
  <c r="P962"/>
  <c r="BI960"/>
  <c r="BH960"/>
  <c r="BG960"/>
  <c r="BF960"/>
  <c r="T960"/>
  <c r="R960"/>
  <c r="P960"/>
  <c r="BI958"/>
  <c r="BH958"/>
  <c r="BG958"/>
  <c r="BF958"/>
  <c r="T958"/>
  <c r="R958"/>
  <c r="P958"/>
  <c r="BI956"/>
  <c r="BH956"/>
  <c r="BG956"/>
  <c r="BF956"/>
  <c r="T956"/>
  <c r="R956"/>
  <c r="P956"/>
  <c r="BI953"/>
  <c r="BH953"/>
  <c r="BG953"/>
  <c r="BF953"/>
  <c r="T953"/>
  <c r="R953"/>
  <c r="P953"/>
  <c r="BI950"/>
  <c r="BH950"/>
  <c r="BG950"/>
  <c r="BF950"/>
  <c r="T950"/>
  <c r="R950"/>
  <c r="P950"/>
  <c r="BI947"/>
  <c r="BH947"/>
  <c r="BG947"/>
  <c r="BF947"/>
  <c r="T947"/>
  <c r="R947"/>
  <c r="P947"/>
  <c r="BI944"/>
  <c r="BH944"/>
  <c r="BG944"/>
  <c r="BF944"/>
  <c r="T944"/>
  <c r="R944"/>
  <c r="P944"/>
  <c r="BI941"/>
  <c r="BH941"/>
  <c r="BG941"/>
  <c r="BF941"/>
  <c r="T941"/>
  <c r="R941"/>
  <c r="P941"/>
  <c r="BI938"/>
  <c r="BH938"/>
  <c r="BG938"/>
  <c r="BF938"/>
  <c r="T938"/>
  <c r="R938"/>
  <c r="P938"/>
  <c r="BI935"/>
  <c r="BH935"/>
  <c r="BG935"/>
  <c r="BF935"/>
  <c r="T935"/>
  <c r="R935"/>
  <c r="P935"/>
  <c r="BI932"/>
  <c r="BH932"/>
  <c r="BG932"/>
  <c r="BF932"/>
  <c r="T932"/>
  <c r="R932"/>
  <c r="P932"/>
  <c r="BI929"/>
  <c r="BH929"/>
  <c r="BG929"/>
  <c r="BF929"/>
  <c r="T929"/>
  <c r="R929"/>
  <c r="P929"/>
  <c r="BI922"/>
  <c r="BH922"/>
  <c r="BG922"/>
  <c r="BF922"/>
  <c r="T922"/>
  <c r="R922"/>
  <c r="P922"/>
  <c r="BI920"/>
  <c r="BH920"/>
  <c r="BG920"/>
  <c r="BF920"/>
  <c r="T920"/>
  <c r="R920"/>
  <c r="P920"/>
  <c r="BI918"/>
  <c r="BH918"/>
  <c r="BG918"/>
  <c r="BF918"/>
  <c r="T918"/>
  <c r="R918"/>
  <c r="P918"/>
  <c r="BI915"/>
  <c r="BH915"/>
  <c r="BG915"/>
  <c r="BF915"/>
  <c r="T915"/>
  <c r="R915"/>
  <c r="P915"/>
  <c r="BI913"/>
  <c r="BH913"/>
  <c r="BG913"/>
  <c r="BF913"/>
  <c r="T913"/>
  <c r="R913"/>
  <c r="P913"/>
  <c r="BI910"/>
  <c r="BH910"/>
  <c r="BG910"/>
  <c r="BF910"/>
  <c r="T910"/>
  <c r="R910"/>
  <c r="P910"/>
  <c r="BI908"/>
  <c r="BH908"/>
  <c r="BG908"/>
  <c r="BF908"/>
  <c r="T908"/>
  <c r="R908"/>
  <c r="P908"/>
  <c r="BI905"/>
  <c r="BH905"/>
  <c r="BG905"/>
  <c r="BF905"/>
  <c r="T905"/>
  <c r="R905"/>
  <c r="P905"/>
  <c r="BI902"/>
  <c r="BH902"/>
  <c r="BG902"/>
  <c r="BF902"/>
  <c r="T902"/>
  <c r="R902"/>
  <c r="P902"/>
  <c r="BI899"/>
  <c r="BH899"/>
  <c r="BG899"/>
  <c r="BF899"/>
  <c r="T899"/>
  <c r="R899"/>
  <c r="P899"/>
  <c r="BI897"/>
  <c r="BH897"/>
  <c r="BG897"/>
  <c r="BF897"/>
  <c r="T897"/>
  <c r="R897"/>
  <c r="P897"/>
  <c r="BI894"/>
  <c r="BH894"/>
  <c r="BG894"/>
  <c r="BF894"/>
  <c r="T894"/>
  <c r="R894"/>
  <c r="P894"/>
  <c r="BI891"/>
  <c r="BH891"/>
  <c r="BG891"/>
  <c r="BF891"/>
  <c r="T891"/>
  <c r="R891"/>
  <c r="P891"/>
  <c r="BI888"/>
  <c r="BH888"/>
  <c r="BG888"/>
  <c r="BF888"/>
  <c r="T888"/>
  <c r="R888"/>
  <c r="P888"/>
  <c r="BI885"/>
  <c r="BH885"/>
  <c r="BG885"/>
  <c r="BF885"/>
  <c r="T885"/>
  <c r="R885"/>
  <c r="P885"/>
  <c r="BI882"/>
  <c r="BH882"/>
  <c r="BG882"/>
  <c r="BF882"/>
  <c r="T882"/>
  <c r="R882"/>
  <c r="P882"/>
  <c r="BI879"/>
  <c r="BH879"/>
  <c r="BG879"/>
  <c r="BF879"/>
  <c r="T879"/>
  <c r="R879"/>
  <c r="P879"/>
  <c r="BI876"/>
  <c r="BH876"/>
  <c r="BG876"/>
  <c r="BF876"/>
  <c r="T876"/>
  <c r="R876"/>
  <c r="P876"/>
  <c r="BI873"/>
  <c r="BH873"/>
  <c r="BG873"/>
  <c r="BF873"/>
  <c r="T873"/>
  <c r="R873"/>
  <c r="P873"/>
  <c r="BI870"/>
  <c r="BH870"/>
  <c r="BG870"/>
  <c r="BF870"/>
  <c r="T870"/>
  <c r="R870"/>
  <c r="P870"/>
  <c r="BI867"/>
  <c r="BH867"/>
  <c r="BG867"/>
  <c r="BF867"/>
  <c r="T867"/>
  <c r="R867"/>
  <c r="P867"/>
  <c r="BI864"/>
  <c r="BH864"/>
  <c r="BG864"/>
  <c r="BF864"/>
  <c r="T864"/>
  <c r="R864"/>
  <c r="P864"/>
  <c r="BI861"/>
  <c r="BH861"/>
  <c r="BG861"/>
  <c r="BF861"/>
  <c r="T861"/>
  <c r="R861"/>
  <c r="P861"/>
  <c r="BI858"/>
  <c r="BH858"/>
  <c r="BG858"/>
  <c r="BF858"/>
  <c r="T858"/>
  <c r="R858"/>
  <c r="P858"/>
  <c r="BI855"/>
  <c r="BH855"/>
  <c r="BG855"/>
  <c r="BF855"/>
  <c r="T855"/>
  <c r="R855"/>
  <c r="P855"/>
  <c r="BI852"/>
  <c r="BH852"/>
  <c r="BG852"/>
  <c r="BF852"/>
  <c r="T852"/>
  <c r="R852"/>
  <c r="P852"/>
  <c r="BI849"/>
  <c r="BH849"/>
  <c r="BG849"/>
  <c r="BF849"/>
  <c r="T849"/>
  <c r="R849"/>
  <c r="P849"/>
  <c r="BI846"/>
  <c r="BH846"/>
  <c r="BG846"/>
  <c r="BF846"/>
  <c r="T846"/>
  <c r="R846"/>
  <c r="P846"/>
  <c r="BI843"/>
  <c r="BH843"/>
  <c r="BG843"/>
  <c r="BF843"/>
  <c r="T843"/>
  <c r="R843"/>
  <c r="P843"/>
  <c r="BI840"/>
  <c r="BH840"/>
  <c r="BG840"/>
  <c r="BF840"/>
  <c r="T840"/>
  <c r="R840"/>
  <c r="P840"/>
  <c r="BI837"/>
  <c r="BH837"/>
  <c r="BG837"/>
  <c r="BF837"/>
  <c r="T837"/>
  <c r="R837"/>
  <c r="P837"/>
  <c r="BI835"/>
  <c r="BH835"/>
  <c r="BG835"/>
  <c r="BF835"/>
  <c r="T835"/>
  <c r="R835"/>
  <c r="P835"/>
  <c r="BI830"/>
  <c r="BH830"/>
  <c r="BG830"/>
  <c r="BF830"/>
  <c r="T830"/>
  <c r="R830"/>
  <c r="P830"/>
  <c r="BI827"/>
  <c r="BH827"/>
  <c r="BG827"/>
  <c r="BF827"/>
  <c r="T827"/>
  <c r="R827"/>
  <c r="P827"/>
  <c r="BI824"/>
  <c r="BH824"/>
  <c r="BG824"/>
  <c r="BF824"/>
  <c r="T824"/>
  <c r="R824"/>
  <c r="P824"/>
  <c r="BI822"/>
  <c r="BH822"/>
  <c r="BG822"/>
  <c r="BF822"/>
  <c r="T822"/>
  <c r="R822"/>
  <c r="P822"/>
  <c r="BI820"/>
  <c r="BH820"/>
  <c r="BG820"/>
  <c r="BF820"/>
  <c r="T820"/>
  <c r="R820"/>
  <c r="P820"/>
  <c r="BI818"/>
  <c r="BH818"/>
  <c r="BG818"/>
  <c r="BF818"/>
  <c r="T818"/>
  <c r="R818"/>
  <c r="P818"/>
  <c r="BI815"/>
  <c r="BH815"/>
  <c r="BG815"/>
  <c r="BF815"/>
  <c r="T815"/>
  <c r="R815"/>
  <c r="P815"/>
  <c r="BI812"/>
  <c r="BH812"/>
  <c r="BG812"/>
  <c r="BF812"/>
  <c r="T812"/>
  <c r="R812"/>
  <c r="P812"/>
  <c r="BI809"/>
  <c r="BH809"/>
  <c r="BG809"/>
  <c r="BF809"/>
  <c r="T809"/>
  <c r="R809"/>
  <c r="P809"/>
  <c r="BI806"/>
  <c r="BH806"/>
  <c r="BG806"/>
  <c r="BF806"/>
  <c r="T806"/>
  <c r="R806"/>
  <c r="P806"/>
  <c r="BI803"/>
  <c r="BH803"/>
  <c r="BG803"/>
  <c r="BF803"/>
  <c r="T803"/>
  <c r="R803"/>
  <c r="P803"/>
  <c r="BI799"/>
  <c r="BH799"/>
  <c r="BG799"/>
  <c r="BF799"/>
  <c r="T799"/>
  <c r="R799"/>
  <c r="P799"/>
  <c r="BI796"/>
  <c r="BH796"/>
  <c r="BG796"/>
  <c r="BF796"/>
  <c r="T796"/>
  <c r="R796"/>
  <c r="P796"/>
  <c r="BI791"/>
  <c r="BH791"/>
  <c r="BG791"/>
  <c r="BF791"/>
  <c r="T791"/>
  <c r="R791"/>
  <c r="P791"/>
  <c r="BI787"/>
  <c r="BH787"/>
  <c r="BG787"/>
  <c r="BF787"/>
  <c r="T787"/>
  <c r="R787"/>
  <c r="P787"/>
  <c r="BI781"/>
  <c r="BH781"/>
  <c r="BG781"/>
  <c r="BF781"/>
  <c r="T781"/>
  <c r="R781"/>
  <c r="P781"/>
  <c r="BI778"/>
  <c r="BH778"/>
  <c r="BG778"/>
  <c r="BF778"/>
  <c r="T778"/>
  <c r="R778"/>
  <c r="P778"/>
  <c r="BI775"/>
  <c r="BH775"/>
  <c r="BG775"/>
  <c r="BF775"/>
  <c r="T775"/>
  <c r="R775"/>
  <c r="P775"/>
  <c r="BI773"/>
  <c r="BH773"/>
  <c r="BG773"/>
  <c r="BF773"/>
  <c r="T773"/>
  <c r="R773"/>
  <c r="P773"/>
  <c r="BI771"/>
  <c r="BH771"/>
  <c r="BG771"/>
  <c r="BF771"/>
  <c r="T771"/>
  <c r="R771"/>
  <c r="P771"/>
  <c r="BI768"/>
  <c r="BH768"/>
  <c r="BG768"/>
  <c r="BF768"/>
  <c r="T768"/>
  <c r="R768"/>
  <c r="P768"/>
  <c r="BI766"/>
  <c r="BH766"/>
  <c r="BG766"/>
  <c r="BF766"/>
  <c r="T766"/>
  <c r="R766"/>
  <c r="P766"/>
  <c r="BI764"/>
  <c r="BH764"/>
  <c r="BG764"/>
  <c r="BF764"/>
  <c r="T764"/>
  <c r="R764"/>
  <c r="P764"/>
  <c r="BI762"/>
  <c r="BH762"/>
  <c r="BG762"/>
  <c r="BF762"/>
  <c r="T762"/>
  <c r="R762"/>
  <c r="P762"/>
  <c r="BI761"/>
  <c r="BH761"/>
  <c r="BG761"/>
  <c r="BF761"/>
  <c r="T761"/>
  <c r="R761"/>
  <c r="P761"/>
  <c r="BI760"/>
  <c r="BH760"/>
  <c r="BG760"/>
  <c r="BF760"/>
  <c r="T760"/>
  <c r="R760"/>
  <c r="P760"/>
  <c r="BI759"/>
  <c r="BH759"/>
  <c r="BG759"/>
  <c r="BF759"/>
  <c r="T759"/>
  <c r="R759"/>
  <c r="P759"/>
  <c r="BI758"/>
  <c r="BH758"/>
  <c r="BG758"/>
  <c r="BF758"/>
  <c r="T758"/>
  <c r="R758"/>
  <c r="P758"/>
  <c r="BI755"/>
  <c r="BH755"/>
  <c r="BG755"/>
  <c r="BF755"/>
  <c r="T755"/>
  <c r="R755"/>
  <c r="P755"/>
  <c r="BI752"/>
  <c r="BH752"/>
  <c r="BG752"/>
  <c r="BF752"/>
  <c r="T752"/>
  <c r="R752"/>
  <c r="P752"/>
  <c r="BI749"/>
  <c r="BH749"/>
  <c r="BG749"/>
  <c r="BF749"/>
  <c r="T749"/>
  <c r="R749"/>
  <c r="P749"/>
  <c r="BI746"/>
  <c r="BH746"/>
  <c r="BG746"/>
  <c r="BF746"/>
  <c r="T746"/>
  <c r="R746"/>
  <c r="P746"/>
  <c r="BI743"/>
  <c r="BH743"/>
  <c r="BG743"/>
  <c r="BF743"/>
  <c r="T743"/>
  <c r="R743"/>
  <c r="P743"/>
  <c r="BI736"/>
  <c r="BH736"/>
  <c r="BG736"/>
  <c r="BF736"/>
  <c r="T736"/>
  <c r="R736"/>
  <c r="P736"/>
  <c r="BI733"/>
  <c r="BH733"/>
  <c r="BG733"/>
  <c r="BF733"/>
  <c r="T733"/>
  <c r="R733"/>
  <c r="P733"/>
  <c r="BI730"/>
  <c r="BH730"/>
  <c r="BG730"/>
  <c r="BF730"/>
  <c r="T730"/>
  <c r="R730"/>
  <c r="P730"/>
  <c r="BI727"/>
  <c r="BH727"/>
  <c r="BG727"/>
  <c r="BF727"/>
  <c r="T727"/>
  <c r="R727"/>
  <c r="P727"/>
  <c r="BI724"/>
  <c r="BH724"/>
  <c r="BG724"/>
  <c r="BF724"/>
  <c r="T724"/>
  <c r="R724"/>
  <c r="P724"/>
  <c r="BI721"/>
  <c r="BH721"/>
  <c r="BG721"/>
  <c r="BF721"/>
  <c r="T721"/>
  <c r="R721"/>
  <c r="P721"/>
  <c r="BI718"/>
  <c r="BH718"/>
  <c r="BG718"/>
  <c r="BF718"/>
  <c r="T718"/>
  <c r="R718"/>
  <c r="P718"/>
  <c r="BI715"/>
  <c r="BH715"/>
  <c r="BG715"/>
  <c r="BF715"/>
  <c r="T715"/>
  <c r="R715"/>
  <c r="P715"/>
  <c r="BI712"/>
  <c r="BH712"/>
  <c r="BG712"/>
  <c r="BF712"/>
  <c r="T712"/>
  <c r="R712"/>
  <c r="P712"/>
  <c r="BI709"/>
  <c r="BH709"/>
  <c r="BG709"/>
  <c r="BF709"/>
  <c r="T709"/>
  <c r="R709"/>
  <c r="P709"/>
  <c r="BI706"/>
  <c r="BH706"/>
  <c r="BG706"/>
  <c r="BF706"/>
  <c r="T706"/>
  <c r="R706"/>
  <c r="P706"/>
  <c r="BI703"/>
  <c r="BH703"/>
  <c r="BG703"/>
  <c r="BF703"/>
  <c r="T703"/>
  <c r="R703"/>
  <c r="P703"/>
  <c r="BI698"/>
  <c r="BH698"/>
  <c r="BG698"/>
  <c r="BF698"/>
  <c r="T698"/>
  <c r="R698"/>
  <c r="P698"/>
  <c r="BI694"/>
  <c r="BH694"/>
  <c r="BG694"/>
  <c r="BF694"/>
  <c r="T694"/>
  <c r="T693"/>
  <c r="R694"/>
  <c r="R693"/>
  <c r="P694"/>
  <c r="P693"/>
  <c r="BI691"/>
  <c r="BH691"/>
  <c r="BG691"/>
  <c r="BF691"/>
  <c r="T691"/>
  <c r="R691"/>
  <c r="P691"/>
  <c r="BI689"/>
  <c r="BH689"/>
  <c r="BG689"/>
  <c r="BF689"/>
  <c r="T689"/>
  <c r="R689"/>
  <c r="P689"/>
  <c r="BI686"/>
  <c r="BH686"/>
  <c r="BG686"/>
  <c r="BF686"/>
  <c r="T686"/>
  <c r="R686"/>
  <c r="P686"/>
  <c r="BI684"/>
  <c r="BH684"/>
  <c r="BG684"/>
  <c r="BF684"/>
  <c r="T684"/>
  <c r="R684"/>
  <c r="P684"/>
  <c r="BI682"/>
  <c r="BH682"/>
  <c r="BG682"/>
  <c r="BF682"/>
  <c r="T682"/>
  <c r="R682"/>
  <c r="P682"/>
  <c r="BI678"/>
  <c r="BH678"/>
  <c r="BG678"/>
  <c r="BF678"/>
  <c r="T678"/>
  <c r="R678"/>
  <c r="P678"/>
  <c r="BI675"/>
  <c r="BH675"/>
  <c r="BG675"/>
  <c r="BF675"/>
  <c r="T675"/>
  <c r="R675"/>
  <c r="P675"/>
  <c r="BI672"/>
  <c r="BH672"/>
  <c r="BG672"/>
  <c r="BF672"/>
  <c r="T672"/>
  <c r="R672"/>
  <c r="P672"/>
  <c r="BI669"/>
  <c r="BH669"/>
  <c r="BG669"/>
  <c r="BF669"/>
  <c r="T669"/>
  <c r="R669"/>
  <c r="P669"/>
  <c r="BI666"/>
  <c r="BH666"/>
  <c r="BG666"/>
  <c r="BF666"/>
  <c r="T666"/>
  <c r="R666"/>
  <c r="P666"/>
  <c r="BI663"/>
  <c r="BH663"/>
  <c r="BG663"/>
  <c r="BF663"/>
  <c r="T663"/>
  <c r="R663"/>
  <c r="P663"/>
  <c r="BI660"/>
  <c r="BH660"/>
  <c r="BG660"/>
  <c r="BF660"/>
  <c r="T660"/>
  <c r="R660"/>
  <c r="P660"/>
  <c r="BI657"/>
  <c r="BH657"/>
  <c r="BG657"/>
  <c r="BF657"/>
  <c r="T657"/>
  <c r="R657"/>
  <c r="P657"/>
  <c r="BI652"/>
  <c r="BH652"/>
  <c r="BG652"/>
  <c r="BF652"/>
  <c r="T652"/>
  <c r="R652"/>
  <c r="P652"/>
  <c r="BI646"/>
  <c r="BH646"/>
  <c r="BG646"/>
  <c r="BF646"/>
  <c r="T646"/>
  <c r="R646"/>
  <c r="P646"/>
  <c r="BI643"/>
  <c r="BH643"/>
  <c r="BG643"/>
  <c r="BF643"/>
  <c r="T643"/>
  <c r="R643"/>
  <c r="P643"/>
  <c r="BI641"/>
  <c r="BH641"/>
  <c r="BG641"/>
  <c r="BF641"/>
  <c r="T641"/>
  <c r="R641"/>
  <c r="P641"/>
  <c r="BI638"/>
  <c r="BH638"/>
  <c r="BG638"/>
  <c r="BF638"/>
  <c r="T638"/>
  <c r="R638"/>
  <c r="P638"/>
  <c r="BI635"/>
  <c r="BH635"/>
  <c r="BG635"/>
  <c r="BF635"/>
  <c r="T635"/>
  <c r="R635"/>
  <c r="P635"/>
  <c r="BI633"/>
  <c r="BH633"/>
  <c r="BG633"/>
  <c r="BF633"/>
  <c r="T633"/>
  <c r="R633"/>
  <c r="P633"/>
  <c r="BI631"/>
  <c r="BH631"/>
  <c r="BG631"/>
  <c r="BF631"/>
  <c r="T631"/>
  <c r="R631"/>
  <c r="P631"/>
  <c r="BI629"/>
  <c r="BH629"/>
  <c r="BG629"/>
  <c r="BF629"/>
  <c r="T629"/>
  <c r="R629"/>
  <c r="P629"/>
  <c r="BI626"/>
  <c r="BH626"/>
  <c r="BG626"/>
  <c r="BF626"/>
  <c r="T626"/>
  <c r="R626"/>
  <c r="P626"/>
  <c r="BI624"/>
  <c r="BH624"/>
  <c r="BG624"/>
  <c r="BF624"/>
  <c r="T624"/>
  <c r="R624"/>
  <c r="P624"/>
  <c r="BI622"/>
  <c r="BH622"/>
  <c r="BG622"/>
  <c r="BF622"/>
  <c r="T622"/>
  <c r="R622"/>
  <c r="P622"/>
  <c r="BI620"/>
  <c r="BH620"/>
  <c r="BG620"/>
  <c r="BF620"/>
  <c r="T620"/>
  <c r="R620"/>
  <c r="P620"/>
  <c r="BI617"/>
  <c r="BH617"/>
  <c r="BG617"/>
  <c r="BF617"/>
  <c r="T617"/>
  <c r="R617"/>
  <c r="P617"/>
  <c r="BI615"/>
  <c r="BH615"/>
  <c r="BG615"/>
  <c r="BF615"/>
  <c r="T615"/>
  <c r="R615"/>
  <c r="P615"/>
  <c r="BI612"/>
  <c r="BH612"/>
  <c r="BG612"/>
  <c r="BF612"/>
  <c r="T612"/>
  <c r="R612"/>
  <c r="P612"/>
  <c r="BI609"/>
  <c r="BH609"/>
  <c r="BG609"/>
  <c r="BF609"/>
  <c r="T609"/>
  <c r="R609"/>
  <c r="P609"/>
  <c r="BI606"/>
  <c r="BH606"/>
  <c r="BG606"/>
  <c r="BF606"/>
  <c r="T606"/>
  <c r="R606"/>
  <c r="P606"/>
  <c r="BI603"/>
  <c r="BH603"/>
  <c r="BG603"/>
  <c r="BF603"/>
  <c r="T603"/>
  <c r="R603"/>
  <c r="P603"/>
  <c r="BI600"/>
  <c r="BH600"/>
  <c r="BG600"/>
  <c r="BF600"/>
  <c r="T600"/>
  <c r="R600"/>
  <c r="P600"/>
  <c r="BI597"/>
  <c r="BH597"/>
  <c r="BG597"/>
  <c r="BF597"/>
  <c r="T597"/>
  <c r="R597"/>
  <c r="P597"/>
  <c r="BI594"/>
  <c r="BH594"/>
  <c r="BG594"/>
  <c r="BF594"/>
  <c r="T594"/>
  <c r="R594"/>
  <c r="P594"/>
  <c r="BI591"/>
  <c r="BH591"/>
  <c r="BG591"/>
  <c r="BF591"/>
  <c r="T591"/>
  <c r="R591"/>
  <c r="P591"/>
  <c r="BI588"/>
  <c r="BH588"/>
  <c r="BG588"/>
  <c r="BF588"/>
  <c r="T588"/>
  <c r="R588"/>
  <c r="P588"/>
  <c r="BI586"/>
  <c r="BH586"/>
  <c r="BG586"/>
  <c r="BF586"/>
  <c r="T586"/>
  <c r="R586"/>
  <c r="P586"/>
  <c r="BI584"/>
  <c r="BH584"/>
  <c r="BG584"/>
  <c r="BF584"/>
  <c r="T584"/>
  <c r="R584"/>
  <c r="P584"/>
  <c r="BI582"/>
  <c r="BH582"/>
  <c r="BG582"/>
  <c r="BF582"/>
  <c r="T582"/>
  <c r="R582"/>
  <c r="P582"/>
  <c r="BI580"/>
  <c r="BH580"/>
  <c r="BG580"/>
  <c r="BF580"/>
  <c r="T580"/>
  <c r="R580"/>
  <c r="P580"/>
  <c r="BI578"/>
  <c r="BH578"/>
  <c r="BG578"/>
  <c r="BF578"/>
  <c r="T578"/>
  <c r="R578"/>
  <c r="P578"/>
  <c r="BI576"/>
  <c r="BH576"/>
  <c r="BG576"/>
  <c r="BF576"/>
  <c r="T576"/>
  <c r="R576"/>
  <c r="P576"/>
  <c r="BI574"/>
  <c r="BH574"/>
  <c r="BG574"/>
  <c r="BF574"/>
  <c r="T574"/>
  <c r="R574"/>
  <c r="P574"/>
  <c r="BI571"/>
  <c r="BH571"/>
  <c r="BG571"/>
  <c r="BF571"/>
  <c r="T571"/>
  <c r="R571"/>
  <c r="P571"/>
  <c r="BI566"/>
  <c r="BH566"/>
  <c r="BG566"/>
  <c r="BF566"/>
  <c r="T566"/>
  <c r="R566"/>
  <c r="P566"/>
  <c r="BI563"/>
  <c r="BH563"/>
  <c r="BG563"/>
  <c r="BF563"/>
  <c r="T563"/>
  <c r="R563"/>
  <c r="P563"/>
  <c r="BI560"/>
  <c r="BH560"/>
  <c r="BG560"/>
  <c r="BF560"/>
  <c r="T560"/>
  <c r="R560"/>
  <c r="P560"/>
  <c r="BI557"/>
  <c r="BH557"/>
  <c r="BG557"/>
  <c r="BF557"/>
  <c r="T557"/>
  <c r="R557"/>
  <c r="P557"/>
  <c r="BI554"/>
  <c r="BH554"/>
  <c r="BG554"/>
  <c r="BF554"/>
  <c r="T554"/>
  <c r="R554"/>
  <c r="P554"/>
  <c r="BI551"/>
  <c r="BH551"/>
  <c r="BG551"/>
  <c r="BF551"/>
  <c r="T551"/>
  <c r="R551"/>
  <c r="P551"/>
  <c r="BI548"/>
  <c r="BH548"/>
  <c r="BG548"/>
  <c r="BF548"/>
  <c r="T548"/>
  <c r="R548"/>
  <c r="P548"/>
  <c r="BI542"/>
  <c r="BH542"/>
  <c r="BG542"/>
  <c r="BF542"/>
  <c r="T542"/>
  <c r="R542"/>
  <c r="P542"/>
  <c r="BI539"/>
  <c r="BH539"/>
  <c r="BG539"/>
  <c r="BF539"/>
  <c r="T539"/>
  <c r="R539"/>
  <c r="P539"/>
  <c r="BI536"/>
  <c r="BH536"/>
  <c r="BG536"/>
  <c r="BF536"/>
  <c r="T536"/>
  <c r="R536"/>
  <c r="P536"/>
  <c r="BI533"/>
  <c r="BH533"/>
  <c r="BG533"/>
  <c r="BF533"/>
  <c r="T533"/>
  <c r="R533"/>
  <c r="P533"/>
  <c r="BI531"/>
  <c r="BH531"/>
  <c r="BG531"/>
  <c r="BF531"/>
  <c r="T531"/>
  <c r="R531"/>
  <c r="P531"/>
  <c r="BI528"/>
  <c r="BH528"/>
  <c r="BG528"/>
  <c r="BF528"/>
  <c r="T528"/>
  <c r="R528"/>
  <c r="P528"/>
  <c r="BI526"/>
  <c r="BH526"/>
  <c r="BG526"/>
  <c r="BF526"/>
  <c r="T526"/>
  <c r="R526"/>
  <c r="P526"/>
  <c r="BI524"/>
  <c r="BH524"/>
  <c r="BG524"/>
  <c r="BF524"/>
  <c r="T524"/>
  <c r="R524"/>
  <c r="P524"/>
  <c r="BI522"/>
  <c r="BH522"/>
  <c r="BG522"/>
  <c r="BF522"/>
  <c r="T522"/>
  <c r="R522"/>
  <c r="P522"/>
  <c r="BI520"/>
  <c r="BH520"/>
  <c r="BG520"/>
  <c r="BF520"/>
  <c r="T520"/>
  <c r="R520"/>
  <c r="P520"/>
  <c r="BI518"/>
  <c r="BH518"/>
  <c r="BG518"/>
  <c r="BF518"/>
  <c r="T518"/>
  <c r="R518"/>
  <c r="P518"/>
  <c r="BI516"/>
  <c r="BH516"/>
  <c r="BG516"/>
  <c r="BF516"/>
  <c r="T516"/>
  <c r="R516"/>
  <c r="P516"/>
  <c r="BI514"/>
  <c r="BH514"/>
  <c r="BG514"/>
  <c r="BF514"/>
  <c r="T514"/>
  <c r="R514"/>
  <c r="P514"/>
  <c r="BI512"/>
  <c r="BH512"/>
  <c r="BG512"/>
  <c r="BF512"/>
  <c r="T512"/>
  <c r="R512"/>
  <c r="P512"/>
  <c r="BI509"/>
  <c r="BH509"/>
  <c r="BG509"/>
  <c r="BF509"/>
  <c r="T509"/>
  <c r="R509"/>
  <c r="P509"/>
  <c r="BI506"/>
  <c r="BH506"/>
  <c r="BG506"/>
  <c r="BF506"/>
  <c r="T506"/>
  <c r="R506"/>
  <c r="P506"/>
  <c r="BI503"/>
  <c r="BH503"/>
  <c r="BG503"/>
  <c r="BF503"/>
  <c r="T503"/>
  <c r="R503"/>
  <c r="P503"/>
  <c r="BI498"/>
  <c r="BH498"/>
  <c r="BG498"/>
  <c r="BF498"/>
  <c r="T498"/>
  <c r="R498"/>
  <c r="P498"/>
  <c r="BI495"/>
  <c r="BH495"/>
  <c r="BG495"/>
  <c r="BF495"/>
  <c r="T495"/>
  <c r="R495"/>
  <c r="P495"/>
  <c r="BI492"/>
  <c r="BH492"/>
  <c r="BG492"/>
  <c r="BF492"/>
  <c r="T492"/>
  <c r="R492"/>
  <c r="P492"/>
  <c r="BI489"/>
  <c r="BH489"/>
  <c r="BG489"/>
  <c r="BF489"/>
  <c r="T489"/>
  <c r="R489"/>
  <c r="P489"/>
  <c r="BI486"/>
  <c r="BH486"/>
  <c r="BG486"/>
  <c r="BF486"/>
  <c r="T486"/>
  <c r="R486"/>
  <c r="P486"/>
  <c r="BI483"/>
  <c r="BH483"/>
  <c r="BG483"/>
  <c r="BF483"/>
  <c r="T483"/>
  <c r="R483"/>
  <c r="P483"/>
  <c r="BI480"/>
  <c r="BH480"/>
  <c r="BG480"/>
  <c r="BF480"/>
  <c r="T480"/>
  <c r="R480"/>
  <c r="P480"/>
  <c r="BI477"/>
  <c r="BH477"/>
  <c r="BG477"/>
  <c r="BF477"/>
  <c r="T477"/>
  <c r="R477"/>
  <c r="P477"/>
  <c r="BI474"/>
  <c r="BH474"/>
  <c r="BG474"/>
  <c r="BF474"/>
  <c r="T474"/>
  <c r="R474"/>
  <c r="P474"/>
  <c r="BI471"/>
  <c r="BH471"/>
  <c r="BG471"/>
  <c r="BF471"/>
  <c r="T471"/>
  <c r="R471"/>
  <c r="P471"/>
  <c r="BI468"/>
  <c r="BH468"/>
  <c r="BG468"/>
  <c r="BF468"/>
  <c r="T468"/>
  <c r="R468"/>
  <c r="P468"/>
  <c r="BI465"/>
  <c r="BH465"/>
  <c r="BG465"/>
  <c r="BF465"/>
  <c r="T465"/>
  <c r="R465"/>
  <c r="P465"/>
  <c r="BI462"/>
  <c r="BH462"/>
  <c r="BG462"/>
  <c r="BF462"/>
  <c r="T462"/>
  <c r="R462"/>
  <c r="P462"/>
  <c r="BI459"/>
  <c r="BH459"/>
  <c r="BG459"/>
  <c r="BF459"/>
  <c r="T459"/>
  <c r="R459"/>
  <c r="P459"/>
  <c r="BI456"/>
  <c r="BH456"/>
  <c r="BG456"/>
  <c r="BF456"/>
  <c r="T456"/>
  <c r="R456"/>
  <c r="P456"/>
  <c r="BI453"/>
  <c r="BH453"/>
  <c r="BG453"/>
  <c r="BF453"/>
  <c r="T453"/>
  <c r="R453"/>
  <c r="P453"/>
  <c r="BI450"/>
  <c r="BH450"/>
  <c r="BG450"/>
  <c r="BF450"/>
  <c r="T450"/>
  <c r="R450"/>
  <c r="P450"/>
  <c r="BI442"/>
  <c r="BH442"/>
  <c r="BG442"/>
  <c r="BF442"/>
  <c r="T442"/>
  <c r="R442"/>
  <c r="P442"/>
  <c r="BI439"/>
  <c r="BH439"/>
  <c r="BG439"/>
  <c r="BF439"/>
  <c r="T439"/>
  <c r="R439"/>
  <c r="P439"/>
  <c r="BI436"/>
  <c r="BH436"/>
  <c r="BG436"/>
  <c r="BF436"/>
  <c r="T436"/>
  <c r="R436"/>
  <c r="P436"/>
  <c r="BI431"/>
  <c r="BH431"/>
  <c r="BG431"/>
  <c r="BF431"/>
  <c r="T431"/>
  <c r="R431"/>
  <c r="P431"/>
  <c r="BI428"/>
  <c r="BH428"/>
  <c r="BG428"/>
  <c r="BF428"/>
  <c r="T428"/>
  <c r="R428"/>
  <c r="P428"/>
  <c r="BI425"/>
  <c r="BH425"/>
  <c r="BG425"/>
  <c r="BF425"/>
  <c r="T425"/>
  <c r="R425"/>
  <c r="P425"/>
  <c r="BI422"/>
  <c r="BH422"/>
  <c r="BG422"/>
  <c r="BF422"/>
  <c r="T422"/>
  <c r="R422"/>
  <c r="P422"/>
  <c r="BI419"/>
  <c r="BH419"/>
  <c r="BG419"/>
  <c r="BF419"/>
  <c r="T419"/>
  <c r="R419"/>
  <c r="P419"/>
  <c r="BI413"/>
  <c r="BH413"/>
  <c r="BG413"/>
  <c r="BF413"/>
  <c r="T413"/>
  <c r="R413"/>
  <c r="P413"/>
  <c r="BI410"/>
  <c r="BH410"/>
  <c r="BG410"/>
  <c r="BF410"/>
  <c r="T410"/>
  <c r="R410"/>
  <c r="P410"/>
  <c r="BI405"/>
  <c r="BH405"/>
  <c r="BG405"/>
  <c r="BF405"/>
  <c r="T405"/>
  <c r="R405"/>
  <c r="P405"/>
  <c r="BI402"/>
  <c r="BH402"/>
  <c r="BG402"/>
  <c r="BF402"/>
  <c r="T402"/>
  <c r="R402"/>
  <c r="P402"/>
  <c r="BI399"/>
  <c r="BH399"/>
  <c r="BG399"/>
  <c r="BF399"/>
  <c r="T399"/>
  <c r="R399"/>
  <c r="P399"/>
  <c r="BI396"/>
  <c r="BH396"/>
  <c r="BG396"/>
  <c r="BF396"/>
  <c r="T396"/>
  <c r="R396"/>
  <c r="P396"/>
  <c r="BI393"/>
  <c r="BH393"/>
  <c r="BG393"/>
  <c r="BF393"/>
  <c r="T393"/>
  <c r="R393"/>
  <c r="P393"/>
  <c r="BI385"/>
  <c r="BH385"/>
  <c r="BG385"/>
  <c r="BF385"/>
  <c r="T385"/>
  <c r="R385"/>
  <c r="P385"/>
  <c r="BI382"/>
  <c r="BH382"/>
  <c r="BG382"/>
  <c r="BF382"/>
  <c r="T382"/>
  <c r="R382"/>
  <c r="P382"/>
  <c r="BI379"/>
  <c r="BH379"/>
  <c r="BG379"/>
  <c r="BF379"/>
  <c r="T379"/>
  <c r="R379"/>
  <c r="P379"/>
  <c r="BI376"/>
  <c r="BH376"/>
  <c r="BG376"/>
  <c r="BF376"/>
  <c r="T376"/>
  <c r="R376"/>
  <c r="P376"/>
  <c r="BI373"/>
  <c r="BH373"/>
  <c r="BG373"/>
  <c r="BF373"/>
  <c r="T373"/>
  <c r="R373"/>
  <c r="P373"/>
  <c r="BI370"/>
  <c r="BH370"/>
  <c r="BG370"/>
  <c r="BF370"/>
  <c r="T370"/>
  <c r="R370"/>
  <c r="P370"/>
  <c r="BI366"/>
  <c r="BH366"/>
  <c r="BG366"/>
  <c r="BF366"/>
  <c r="T366"/>
  <c r="R366"/>
  <c r="P366"/>
  <c r="BI363"/>
  <c r="BH363"/>
  <c r="BG363"/>
  <c r="BF363"/>
  <c r="T363"/>
  <c r="R363"/>
  <c r="P363"/>
  <c r="BI360"/>
  <c r="BH360"/>
  <c r="BG360"/>
  <c r="BF360"/>
  <c r="T360"/>
  <c r="R360"/>
  <c r="P360"/>
  <c r="BI357"/>
  <c r="BH357"/>
  <c r="BG357"/>
  <c r="BF357"/>
  <c r="T357"/>
  <c r="R357"/>
  <c r="P357"/>
  <c r="BI354"/>
  <c r="BH354"/>
  <c r="BG354"/>
  <c r="BF354"/>
  <c r="T354"/>
  <c r="R354"/>
  <c r="P354"/>
  <c r="BI351"/>
  <c r="BH351"/>
  <c r="BG351"/>
  <c r="BF351"/>
  <c r="T351"/>
  <c r="R351"/>
  <c r="P351"/>
  <c r="BI347"/>
  <c r="BH347"/>
  <c r="BG347"/>
  <c r="BF347"/>
  <c r="T347"/>
  <c r="R347"/>
  <c r="P347"/>
  <c r="BI344"/>
  <c r="BH344"/>
  <c r="BG344"/>
  <c r="BF344"/>
  <c r="T344"/>
  <c r="R344"/>
  <c r="P344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3"/>
  <c r="BH323"/>
  <c r="BG323"/>
  <c r="BF323"/>
  <c r="T323"/>
  <c r="R323"/>
  <c r="P323"/>
  <c r="BI314"/>
  <c r="BH314"/>
  <c r="BG314"/>
  <c r="BF314"/>
  <c r="T314"/>
  <c r="R314"/>
  <c r="P314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4"/>
  <c r="BH304"/>
  <c r="BG304"/>
  <c r="BF304"/>
  <c r="T304"/>
  <c r="R304"/>
  <c r="P304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57"/>
  <c r="BH257"/>
  <c r="BG257"/>
  <c r="BF257"/>
  <c r="T257"/>
  <c r="R257"/>
  <c r="P257"/>
  <c r="BI253"/>
  <c r="BH253"/>
  <c r="BG253"/>
  <c r="BF253"/>
  <c r="T253"/>
  <c r="R253"/>
  <c r="P253"/>
  <c r="BI250"/>
  <c r="BH250"/>
  <c r="BG250"/>
  <c r="BF250"/>
  <c r="T250"/>
  <c r="R250"/>
  <c r="P250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19"/>
  <c r="BH219"/>
  <c r="BG219"/>
  <c r="BF219"/>
  <c r="T219"/>
  <c r="R219"/>
  <c r="P219"/>
  <c r="BI214"/>
  <c r="BH214"/>
  <c r="BG214"/>
  <c r="BF214"/>
  <c r="T214"/>
  <c r="R214"/>
  <c r="P214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F137"/>
  <c r="E135"/>
  <c r="F89"/>
  <c r="E87"/>
  <c r="J24"/>
  <c r="E24"/>
  <c r="J92" s="1"/>
  <c r="J23"/>
  <c r="J21"/>
  <c r="E21"/>
  <c r="J91" s="1"/>
  <c r="J20"/>
  <c r="J18"/>
  <c r="E18"/>
  <c r="F140" s="1"/>
  <c r="J17"/>
  <c r="J15"/>
  <c r="E15"/>
  <c r="F139" s="1"/>
  <c r="J14"/>
  <c r="J12"/>
  <c r="J137"/>
  <c r="E7"/>
  <c r="E133"/>
  <c r="L90" i="1"/>
  <c r="AM90"/>
  <c r="AM89"/>
  <c r="L89"/>
  <c r="AM87"/>
  <c r="L87"/>
  <c r="L85"/>
  <c r="L84"/>
  <c r="BK143" i="7"/>
  <c r="BK141"/>
  <c r="J138"/>
  <c r="J135"/>
  <c r="BK132"/>
  <c r="J130"/>
  <c r="J128"/>
  <c r="BK126"/>
  <c r="J124"/>
  <c r="J121" i="6"/>
  <c r="J121" i="5"/>
  <c r="BK121" i="4"/>
  <c r="BK121" i="3"/>
  <c r="J1080" i="2"/>
  <c r="BK1077"/>
  <c r="BK1068"/>
  <c r="J1065"/>
  <c r="BK1062"/>
  <c r="J1059"/>
  <c r="BK1056"/>
  <c r="BK1053"/>
  <c r="BK1050"/>
  <c r="J1045"/>
  <c r="BK1042"/>
  <c r="BK1039"/>
  <c r="J1036"/>
  <c r="J1033"/>
  <c r="J1030"/>
  <c r="BK1027"/>
  <c r="BK1022"/>
  <c r="J1020"/>
  <c r="J1018"/>
  <c r="BK1016"/>
  <c r="J1014"/>
  <c r="BK1012"/>
  <c r="J1010"/>
  <c r="J1008"/>
  <c r="J1006"/>
  <c r="J1004"/>
  <c r="BK1001"/>
  <c r="BK999"/>
  <c r="J997"/>
  <c r="J995"/>
  <c r="BK993"/>
  <c r="BK990"/>
  <c r="J988"/>
  <c r="J986"/>
  <c r="J984"/>
  <c r="BK982"/>
  <c r="J980"/>
  <c r="J978"/>
  <c r="BK976"/>
  <c r="BK974"/>
  <c r="J972"/>
  <c r="BK970"/>
  <c r="J968"/>
  <c r="BK966"/>
  <c r="BK964"/>
  <c r="J962"/>
  <c r="J960"/>
  <c r="J958"/>
  <c r="BK956"/>
  <c r="J953"/>
  <c r="BK950"/>
  <c r="J947"/>
  <c r="J944"/>
  <c r="J941"/>
  <c r="J938"/>
  <c r="J935"/>
  <c r="BK932"/>
  <c r="BK929"/>
  <c r="BK922"/>
  <c r="J920"/>
  <c r="J918"/>
  <c r="BK915"/>
  <c r="BK913"/>
  <c r="BK910"/>
  <c r="BK908"/>
  <c r="J905"/>
  <c r="BK902"/>
  <c r="BK899"/>
  <c r="J897"/>
  <c r="BK894"/>
  <c r="BK891"/>
  <c r="J888"/>
  <c r="J885"/>
  <c r="J882"/>
  <c r="BK879"/>
  <c r="BK876"/>
  <c r="BK873"/>
  <c r="BK870"/>
  <c r="J867"/>
  <c r="BK864"/>
  <c r="BK861"/>
  <c r="J858"/>
  <c r="J855"/>
  <c r="BK852"/>
  <c r="J849"/>
  <c r="BK846"/>
  <c r="BK843"/>
  <c r="BK840"/>
  <c r="J840"/>
  <c r="J837"/>
  <c r="BK835"/>
  <c r="J830"/>
  <c r="BK827"/>
  <c r="J824"/>
  <c r="BK822"/>
  <c r="BK820"/>
  <c r="J818"/>
  <c r="BK815"/>
  <c r="J812"/>
  <c r="J809"/>
  <c r="J806"/>
  <c r="J803"/>
  <c r="BK799"/>
  <c r="BK796"/>
  <c r="J791"/>
  <c r="BK787"/>
  <c r="BK781"/>
  <c r="BK778"/>
  <c r="BK775"/>
  <c r="BK773"/>
  <c r="J771"/>
  <c r="BK768"/>
  <c r="BK766"/>
  <c r="BK764"/>
  <c r="BK762"/>
  <c r="J761"/>
  <c r="BK760"/>
  <c r="BK759"/>
  <c r="J758"/>
  <c r="J755"/>
  <c r="J752"/>
  <c r="J749"/>
  <c r="J746"/>
  <c r="BK743"/>
  <c r="J736"/>
  <c r="J733"/>
  <c r="J730"/>
  <c r="BK727"/>
  <c r="J724"/>
  <c r="J721"/>
  <c r="J718"/>
  <c r="BK715"/>
  <c r="BK712"/>
  <c r="J709"/>
  <c r="J706"/>
  <c r="BK703"/>
  <c r="BK698"/>
  <c r="J694"/>
  <c r="BK689"/>
  <c r="J686"/>
  <c r="BK684"/>
  <c r="BK682"/>
  <c r="BK678"/>
  <c r="J675"/>
  <c r="BK672"/>
  <c r="J672"/>
  <c r="BK669"/>
  <c r="J666"/>
  <c r="BK663"/>
  <c r="J660"/>
  <c r="J657"/>
  <c r="BK652"/>
  <c r="BK646"/>
  <c r="J643"/>
  <c r="BK641"/>
  <c r="J638"/>
  <c r="J635"/>
  <c r="BK633"/>
  <c r="BK631"/>
  <c r="J629"/>
  <c r="J626"/>
  <c r="J624"/>
  <c r="BK622"/>
  <c r="J620"/>
  <c r="BK617"/>
  <c r="BK615"/>
  <c r="J612"/>
  <c r="BK609"/>
  <c r="BK606"/>
  <c r="J603"/>
  <c r="BK600"/>
  <c r="BK597"/>
  <c r="J594"/>
  <c r="J591"/>
  <c r="BK588"/>
  <c r="J586"/>
  <c r="J584"/>
  <c r="BK582"/>
  <c r="BK580"/>
  <c r="J578"/>
  <c r="J576"/>
  <c r="J574"/>
  <c r="J571"/>
  <c r="BK566"/>
  <c r="BK563"/>
  <c r="J560"/>
  <c r="J557"/>
  <c r="BK554"/>
  <c r="J551"/>
  <c r="J548"/>
  <c r="BK542"/>
  <c r="BK539"/>
  <c r="BK536"/>
  <c r="J533"/>
  <c r="BK531"/>
  <c r="J528"/>
  <c r="BK526"/>
  <c r="J524"/>
  <c r="J522"/>
  <c r="BK520"/>
  <c r="J518"/>
  <c r="BK516"/>
  <c r="BK514"/>
  <c r="J512"/>
  <c r="J509"/>
  <c r="J506"/>
  <c r="BK503"/>
  <c r="J498"/>
  <c r="J495"/>
  <c r="J492"/>
  <c r="J489"/>
  <c r="BK486"/>
  <c r="BK483"/>
  <c r="J480"/>
  <c r="BK477"/>
  <c r="BK474"/>
  <c r="J471"/>
  <c r="J468"/>
  <c r="BK465"/>
  <c r="BK462"/>
  <c r="J459"/>
  <c r="BK456"/>
  <c r="BK453"/>
  <c r="BK450"/>
  <c r="BK442"/>
  <c r="J439"/>
  <c r="J436"/>
  <c r="BK431"/>
  <c r="BK428"/>
  <c r="BK425"/>
  <c r="BK422"/>
  <c r="BK419"/>
  <c r="BK413"/>
  <c r="BK410"/>
  <c r="J405"/>
  <c r="BK402"/>
  <c r="BK399"/>
  <c r="J396"/>
  <c r="BK393"/>
  <c r="BK385"/>
  <c r="BK382"/>
  <c r="BK379"/>
  <c r="BK376"/>
  <c r="J373"/>
  <c r="J370"/>
  <c r="BK366"/>
  <c r="BK363"/>
  <c r="BK360"/>
  <c r="J357"/>
  <c r="J354"/>
  <c r="J351"/>
  <c r="BK347"/>
  <c r="J344"/>
  <c r="J341"/>
  <c r="BK338"/>
  <c r="BK335"/>
  <c r="J335"/>
  <c r="BK332"/>
  <c r="BK323"/>
  <c r="BK314"/>
  <c r="BK312"/>
  <c r="J306"/>
  <c r="J304"/>
  <c r="J300"/>
  <c r="BK297"/>
  <c r="BK294"/>
  <c r="BK288"/>
  <c r="BK285"/>
  <c r="J282"/>
  <c r="BK279"/>
  <c r="J276"/>
  <c r="J273"/>
  <c r="J270"/>
  <c r="J267"/>
  <c r="J264"/>
  <c r="BK257"/>
  <c r="J253"/>
  <c r="J250"/>
  <c r="J246"/>
  <c r="BK243"/>
  <c r="BK240"/>
  <c r="J237"/>
  <c r="BK234"/>
  <c r="J229"/>
  <c r="BK226"/>
  <c r="BK224"/>
  <c r="BK219"/>
  <c r="BK214"/>
  <c r="BK210"/>
  <c r="J207"/>
  <c r="J204"/>
  <c r="BK201"/>
  <c r="BK198"/>
  <c r="J195"/>
  <c r="J193"/>
  <c r="BK190"/>
  <c r="J187"/>
  <c r="J184"/>
  <c r="BK181"/>
  <c r="BK178"/>
  <c r="BK175"/>
  <c r="J172"/>
  <c r="J169"/>
  <c r="J164"/>
  <c r="J161"/>
  <c r="BK158"/>
  <c r="J151"/>
  <c r="J149"/>
  <c r="J146"/>
  <c r="J143" i="7"/>
  <c r="J141"/>
  <c r="BK138"/>
  <c r="BK135"/>
  <c r="J132"/>
  <c r="BK130"/>
  <c r="BK128"/>
  <c r="J126"/>
  <c r="BK124"/>
  <c r="BK121" i="6"/>
  <c r="BK121" i="5"/>
  <c r="J121" i="4"/>
  <c r="J121" i="3"/>
  <c r="BK1127" i="2"/>
  <c r="J1127"/>
  <c r="BK1124"/>
  <c r="J1124"/>
  <c r="BK1121"/>
  <c r="J1121"/>
  <c r="BK1118"/>
  <c r="J1118"/>
  <c r="BK1115"/>
  <c r="J1115"/>
  <c r="BK1111"/>
  <c r="J1111"/>
  <c r="BK1108"/>
  <c r="J1108"/>
  <c r="BK1104"/>
  <c r="J1104"/>
  <c r="BK1101"/>
  <c r="J1101"/>
  <c r="BK1092"/>
  <c r="J1092"/>
  <c r="BK1089"/>
  <c r="J1089"/>
  <c r="BK1086"/>
  <c r="J1086"/>
  <c r="BK1083"/>
  <c r="J1083"/>
  <c r="BK1080"/>
  <c r="J1077"/>
  <c r="J1068"/>
  <c r="BK1065"/>
  <c r="J1062"/>
  <c r="BK1059"/>
  <c r="J1056"/>
  <c r="J1053"/>
  <c r="J1050"/>
  <c r="BK1045"/>
  <c r="J1042"/>
  <c r="J1039"/>
  <c r="BK1036"/>
  <c r="BK1033"/>
  <c r="BK1030"/>
  <c r="J1027"/>
  <c r="J1022"/>
  <c r="BK1020"/>
  <c r="BK1018"/>
  <c r="J1016"/>
  <c r="BK1014"/>
  <c r="J1012"/>
  <c r="BK1010"/>
  <c r="BK1008"/>
  <c r="BK1006"/>
  <c r="BK1004"/>
  <c r="J1001"/>
  <c r="J999"/>
  <c r="BK997"/>
  <c r="BK995"/>
  <c r="J993"/>
  <c r="J990"/>
  <c r="BK988"/>
  <c r="BK986"/>
  <c r="BK984"/>
  <c r="J982"/>
  <c r="BK980"/>
  <c r="BK978"/>
  <c r="J976"/>
  <c r="J974"/>
  <c r="BK972"/>
  <c r="J970"/>
  <c r="BK968"/>
  <c r="J966"/>
  <c r="J964"/>
  <c r="BK962"/>
  <c r="BK960"/>
  <c r="BK958"/>
  <c r="J956"/>
  <c r="BK953"/>
  <c r="J950"/>
  <c r="BK947"/>
  <c r="BK944"/>
  <c r="BK941"/>
  <c r="BK938"/>
  <c r="BK935"/>
  <c r="J932"/>
  <c r="J929"/>
  <c r="J922"/>
  <c r="BK920"/>
  <c r="BK918"/>
  <c r="J915"/>
  <c r="J913"/>
  <c r="J910"/>
  <c r="J908"/>
  <c r="BK905"/>
  <c r="J902"/>
  <c r="J899"/>
  <c r="BK897"/>
  <c r="J894"/>
  <c r="J891"/>
  <c r="BK888"/>
  <c r="BK885"/>
  <c r="BK882"/>
  <c r="J879"/>
  <c r="J876"/>
  <c r="J873"/>
  <c r="J870"/>
  <c r="BK867"/>
  <c r="J864"/>
  <c r="J861"/>
  <c r="BK858"/>
  <c r="BK855"/>
  <c r="J852"/>
  <c r="BK849"/>
  <c r="J846"/>
  <c r="J843"/>
  <c r="BK837"/>
  <c r="J835"/>
  <c r="BK830"/>
  <c r="J827"/>
  <c r="BK824"/>
  <c r="J822"/>
  <c r="J820"/>
  <c r="BK818"/>
  <c r="J815"/>
  <c r="BK812"/>
  <c r="BK809"/>
  <c r="BK806"/>
  <c r="BK803"/>
  <c r="J799"/>
  <c r="J796"/>
  <c r="BK791"/>
  <c r="J787"/>
  <c r="J781"/>
  <c r="J778"/>
  <c r="J775"/>
  <c r="J773"/>
  <c r="BK771"/>
  <c r="J768"/>
  <c r="J766"/>
  <c r="J764"/>
  <c r="J762"/>
  <c r="BK761"/>
  <c r="J760"/>
  <c r="J759"/>
  <c r="BK758"/>
  <c r="BK755"/>
  <c r="BK752"/>
  <c r="BK749"/>
  <c r="BK746"/>
  <c r="J743"/>
  <c r="BK736"/>
  <c r="BK733"/>
  <c r="BK730"/>
  <c r="J727"/>
  <c r="BK724"/>
  <c r="BK721"/>
  <c r="BK718"/>
  <c r="J715"/>
  <c r="J712"/>
  <c r="BK709"/>
  <c r="BK706"/>
  <c r="J703"/>
  <c r="J698"/>
  <c r="BK694"/>
  <c r="BK691"/>
  <c r="J691"/>
  <c r="J689"/>
  <c r="BK686"/>
  <c r="J684"/>
  <c r="J682"/>
  <c r="J678"/>
  <c r="BK675"/>
  <c r="J669"/>
  <c r="BK666"/>
  <c r="J663"/>
  <c r="BK660"/>
  <c r="BK657"/>
  <c r="J652"/>
  <c r="J646"/>
  <c r="BK643"/>
  <c r="J641"/>
  <c r="BK638"/>
  <c r="BK635"/>
  <c r="J633"/>
  <c r="J631"/>
  <c r="BK629"/>
  <c r="BK626"/>
  <c r="BK624"/>
  <c r="J622"/>
  <c r="BK620"/>
  <c r="J617"/>
  <c r="J615"/>
  <c r="BK612"/>
  <c r="J609"/>
  <c r="J606"/>
  <c r="BK603"/>
  <c r="J600"/>
  <c r="J597"/>
  <c r="BK594"/>
  <c r="BK591"/>
  <c r="J588"/>
  <c r="BK586"/>
  <c r="BK584"/>
  <c r="J582"/>
  <c r="J580"/>
  <c r="BK578"/>
  <c r="BK576"/>
  <c r="BK574"/>
  <c r="BK571"/>
  <c r="J566"/>
  <c r="J563"/>
  <c r="BK560"/>
  <c r="BK557"/>
  <c r="J554"/>
  <c r="BK551"/>
  <c r="BK548"/>
  <c r="J542"/>
  <c r="J539"/>
  <c r="J536"/>
  <c r="BK533"/>
  <c r="J531"/>
  <c r="BK528"/>
  <c r="J526"/>
  <c r="BK524"/>
  <c r="BK522"/>
  <c r="J520"/>
  <c r="BK518"/>
  <c r="J516"/>
  <c r="J514"/>
  <c r="BK512"/>
  <c r="BK509"/>
  <c r="BK506"/>
  <c r="J503"/>
  <c r="BK498"/>
  <c r="BK495"/>
  <c r="BK492"/>
  <c r="BK489"/>
  <c r="J486"/>
  <c r="J483"/>
  <c r="BK480"/>
  <c r="J477"/>
  <c r="J474"/>
  <c r="BK471"/>
  <c r="BK468"/>
  <c r="J465"/>
  <c r="J462"/>
  <c r="BK459"/>
  <c r="J456"/>
  <c r="J453"/>
  <c r="J450"/>
  <c r="J442"/>
  <c r="BK439"/>
  <c r="BK436"/>
  <c r="J431"/>
  <c r="J428"/>
  <c r="J425"/>
  <c r="J422"/>
  <c r="J419"/>
  <c r="J413"/>
  <c r="J410"/>
  <c r="BK405"/>
  <c r="J402"/>
  <c r="J399"/>
  <c r="BK396"/>
  <c r="J393"/>
  <c r="J385"/>
  <c r="J382"/>
  <c r="J379"/>
  <c r="J376"/>
  <c r="BK373"/>
  <c r="BK370"/>
  <c r="J366"/>
  <c r="J363"/>
  <c r="J360"/>
  <c r="BK357"/>
  <c r="BK354"/>
  <c r="BK351"/>
  <c r="J347"/>
  <c r="BK344"/>
  <c r="BK341"/>
  <c r="J338"/>
  <c r="J332"/>
  <c r="J323"/>
  <c r="J314"/>
  <c r="J312"/>
  <c r="BK309"/>
  <c r="J309"/>
  <c r="BK306"/>
  <c r="BK304"/>
  <c r="BK300"/>
  <c r="J297"/>
  <c r="J294"/>
  <c r="J288"/>
  <c r="J285"/>
  <c r="BK282"/>
  <c r="J279"/>
  <c r="BK276"/>
  <c r="BK273"/>
  <c r="BK270"/>
  <c r="BK267"/>
  <c r="BK264"/>
  <c r="J257"/>
  <c r="BK253"/>
  <c r="BK250"/>
  <c r="BK246"/>
  <c r="J243"/>
  <c r="J240"/>
  <c r="BK237"/>
  <c r="J234"/>
  <c r="BK229"/>
  <c r="J226"/>
  <c r="J224"/>
  <c r="J219"/>
  <c r="J214"/>
  <c r="J210"/>
  <c r="BK207"/>
  <c r="BK204"/>
  <c r="J201"/>
  <c r="J198"/>
  <c r="BK195"/>
  <c r="BK193"/>
  <c r="J190"/>
  <c r="BK187"/>
  <c r="BK184"/>
  <c r="J181"/>
  <c r="J178"/>
  <c r="J175"/>
  <c r="BK172"/>
  <c r="BK169"/>
  <c r="BK164"/>
  <c r="BK161"/>
  <c r="J158"/>
  <c r="BK151"/>
  <c r="BK149"/>
  <c r="BK146"/>
  <c r="AS94" i="1"/>
  <c r="F37" i="6"/>
  <c r="BD99" i="1"/>
  <c r="F36" i="6"/>
  <c r="BC99" i="1"/>
  <c r="F35" i="6"/>
  <c r="BB99" i="1"/>
  <c r="J34" i="6"/>
  <c r="AW99" i="1"/>
  <c r="F37" i="5"/>
  <c r="BD98" i="1"/>
  <c r="F36" i="5"/>
  <c r="BC98" i="1"/>
  <c r="F35" i="5"/>
  <c r="BB98" i="1"/>
  <c r="F34" i="5"/>
  <c r="BA98" i="1"/>
  <c r="F36" i="4"/>
  <c r="BC97" i="1"/>
  <c r="F35" i="4"/>
  <c r="BB97" i="1"/>
  <c r="F36" i="3"/>
  <c r="BC96" i="1"/>
  <c r="F35" i="3"/>
  <c r="BB96" i="1"/>
  <c r="F37" i="4"/>
  <c r="BD97" i="1"/>
  <c r="J34" i="4"/>
  <c r="AW97" i="1"/>
  <c r="F37" i="3"/>
  <c r="BD96" i="1"/>
  <c r="F34" i="3"/>
  <c r="BA96" i="1"/>
  <c r="P145" i="2" l="1"/>
  <c r="T145"/>
  <c r="P213"/>
  <c r="T213"/>
  <c r="P249"/>
  <c r="T249"/>
  <c r="P303"/>
  <c r="T303"/>
  <c r="P350"/>
  <c r="BK369"/>
  <c r="J369" s="1"/>
  <c r="J103" s="1"/>
  <c r="R369"/>
  <c r="BK530"/>
  <c r="J530" s="1"/>
  <c r="J104" s="1"/>
  <c r="R530"/>
  <c r="BK681"/>
  <c r="J681" s="1"/>
  <c r="J105" s="1"/>
  <c r="R681"/>
  <c r="BK697"/>
  <c r="J697" s="1"/>
  <c r="J108" s="1"/>
  <c r="P697"/>
  <c r="BK720"/>
  <c r="J720" s="1"/>
  <c r="J109" s="1"/>
  <c r="R720"/>
  <c r="BK757"/>
  <c r="J757" s="1"/>
  <c r="J110" s="1"/>
  <c r="P757"/>
  <c r="T757"/>
  <c r="P770"/>
  <c r="R770"/>
  <c r="T770"/>
  <c r="P777"/>
  <c r="T777"/>
  <c r="R829"/>
  <c r="T829"/>
  <c r="P845"/>
  <c r="T845"/>
  <c r="R904"/>
  <c r="T904"/>
  <c r="P917"/>
  <c r="T917"/>
  <c r="R1003"/>
  <c r="BK1035"/>
  <c r="J1035"/>
  <c r="J118" s="1"/>
  <c r="R1035"/>
  <c r="BK1061"/>
  <c r="J1061"/>
  <c r="J119" s="1"/>
  <c r="R1061"/>
  <c r="BK1088"/>
  <c r="J1088"/>
  <c r="J120" s="1"/>
  <c r="R1088"/>
  <c r="BK1107"/>
  <c r="J1107"/>
  <c r="J121" s="1"/>
  <c r="P1107"/>
  <c r="T1107"/>
  <c r="P1114"/>
  <c r="T1114"/>
  <c r="BK1123"/>
  <c r="J1123" s="1"/>
  <c r="J123" s="1"/>
  <c r="R1123"/>
  <c r="P123" i="7"/>
  <c r="BK145" i="2"/>
  <c r="J145" s="1"/>
  <c r="J98" s="1"/>
  <c r="R145"/>
  <c r="BK213"/>
  <c r="J213" s="1"/>
  <c r="J99" s="1"/>
  <c r="R213"/>
  <c r="BK249"/>
  <c r="J249" s="1"/>
  <c r="J100" s="1"/>
  <c r="R249"/>
  <c r="BK303"/>
  <c r="J303" s="1"/>
  <c r="J101" s="1"/>
  <c r="R303"/>
  <c r="BK350"/>
  <c r="J350" s="1"/>
  <c r="J102" s="1"/>
  <c r="R350"/>
  <c r="T350"/>
  <c r="P369"/>
  <c r="T369"/>
  <c r="P530"/>
  <c r="T530"/>
  <c r="P681"/>
  <c r="T681"/>
  <c r="R697"/>
  <c r="T697"/>
  <c r="P720"/>
  <c r="T720"/>
  <c r="R757"/>
  <c r="BK770"/>
  <c r="J770" s="1"/>
  <c r="J111" s="1"/>
  <c r="BK777"/>
  <c r="J777" s="1"/>
  <c r="J112" s="1"/>
  <c r="R777"/>
  <c r="BK829"/>
  <c r="J829"/>
  <c r="J113" s="1"/>
  <c r="P829"/>
  <c r="BK845"/>
  <c r="J845" s="1"/>
  <c r="J114" s="1"/>
  <c r="R845"/>
  <c r="BK904"/>
  <c r="J904" s="1"/>
  <c r="J115" s="1"/>
  <c r="P904"/>
  <c r="BK917"/>
  <c r="J917" s="1"/>
  <c r="J116" s="1"/>
  <c r="R917"/>
  <c r="BK1003"/>
  <c r="J1003" s="1"/>
  <c r="J117" s="1"/>
  <c r="P1003"/>
  <c r="T1003"/>
  <c r="P1035"/>
  <c r="T1035"/>
  <c r="P1061"/>
  <c r="T1061"/>
  <c r="P1088"/>
  <c r="T1088"/>
  <c r="R1107"/>
  <c r="BK1114"/>
  <c r="J1114" s="1"/>
  <c r="J122" s="1"/>
  <c r="R1114"/>
  <c r="P1123"/>
  <c r="T1123"/>
  <c r="BK123" i="7"/>
  <c r="J123" s="1"/>
  <c r="J98" s="1"/>
  <c r="R123"/>
  <c r="T123"/>
  <c r="BK140"/>
  <c r="J140"/>
  <c r="J101" s="1"/>
  <c r="P140"/>
  <c r="R140"/>
  <c r="T140"/>
  <c r="E85" i="2"/>
  <c r="J89"/>
  <c r="F92"/>
  <c r="J139"/>
  <c r="J140"/>
  <c r="BE149"/>
  <c r="BE158"/>
  <c r="BE161"/>
  <c r="BE164"/>
  <c r="BE172"/>
  <c r="BE178"/>
  <c r="BE181"/>
  <c r="BE184"/>
  <c r="BE190"/>
  <c r="BE195"/>
  <c r="BE198"/>
  <c r="BE201"/>
  <c r="BE204"/>
  <c r="BE210"/>
  <c r="BE219"/>
  <c r="BE226"/>
  <c r="BE229"/>
  <c r="BE234"/>
  <c r="BE243"/>
  <c r="BE246"/>
  <c r="BE250"/>
  <c r="BE257"/>
  <c r="BE264"/>
  <c r="BE267"/>
  <c r="BE276"/>
  <c r="BE279"/>
  <c r="BE282"/>
  <c r="BE285"/>
  <c r="BE297"/>
  <c r="BE304"/>
  <c r="BE306"/>
  <c r="BE312"/>
  <c r="BE332"/>
  <c r="BE335"/>
  <c r="BE338"/>
  <c r="BE344"/>
  <c r="BE354"/>
  <c r="BE363"/>
  <c r="BE376"/>
  <c r="BE393"/>
  <c r="BE399"/>
  <c r="BE402"/>
  <c r="BE431"/>
  <c r="BE442"/>
  <c r="BE450"/>
  <c r="BE456"/>
  <c r="BE465"/>
  <c r="BE468"/>
  <c r="BE477"/>
  <c r="BE483"/>
  <c r="BE486"/>
  <c r="BE489"/>
  <c r="BE492"/>
  <c r="BE495"/>
  <c r="BE498"/>
  <c r="BE503"/>
  <c r="BE509"/>
  <c r="BE512"/>
  <c r="BE516"/>
  <c r="BE522"/>
  <c r="BE524"/>
  <c r="BE526"/>
  <c r="BE528"/>
  <c r="BE531"/>
  <c r="BE539"/>
  <c r="BE542"/>
  <c r="BE551"/>
  <c r="BE554"/>
  <c r="BE563"/>
  <c r="BE571"/>
  <c r="BE574"/>
  <c r="BE582"/>
  <c r="BE586"/>
  <c r="BE588"/>
  <c r="BE594"/>
  <c r="BE597"/>
  <c r="BE603"/>
  <c r="BE606"/>
  <c r="BE609"/>
  <c r="BE615"/>
  <c r="BE617"/>
  <c r="BE622"/>
  <c r="BE629"/>
  <c r="BE631"/>
  <c r="BE638"/>
  <c r="BE652"/>
  <c r="BE663"/>
  <c r="BE669"/>
  <c r="BE672"/>
  <c r="BE678"/>
  <c r="BE682"/>
  <c r="BE689"/>
  <c r="BE691"/>
  <c r="BE694"/>
  <c r="BE703"/>
  <c r="BE706"/>
  <c r="BE715"/>
  <c r="BE718"/>
  <c r="BE721"/>
  <c r="BE727"/>
  <c r="BE733"/>
  <c r="BE743"/>
  <c r="BE746"/>
  <c r="BE752"/>
  <c r="BE760"/>
  <c r="BE762"/>
  <c r="BE764"/>
  <c r="BE771"/>
  <c r="BE775"/>
  <c r="BE778"/>
  <c r="BE787"/>
  <c r="BE791"/>
  <c r="BE799"/>
  <c r="BE806"/>
  <c r="BE815"/>
  <c r="BE822"/>
  <c r="BE824"/>
  <c r="BE837"/>
  <c r="BE864"/>
  <c r="BE870"/>
  <c r="BE879"/>
  <c r="BE885"/>
  <c r="BE897"/>
  <c r="BE905"/>
  <c r="BE918"/>
  <c r="BE920"/>
  <c r="BE932"/>
  <c r="BE935"/>
  <c r="BE941"/>
  <c r="BE944"/>
  <c r="BE950"/>
  <c r="BE956"/>
  <c r="BE962"/>
  <c r="BE966"/>
  <c r="BE970"/>
  <c r="BE978"/>
  <c r="BE982"/>
  <c r="BE984"/>
  <c r="BE986"/>
  <c r="BE993"/>
  <c r="BE995"/>
  <c r="BE1004"/>
  <c r="BE1008"/>
  <c r="BE1010"/>
  <c r="BE1016"/>
  <c r="BE1022"/>
  <c r="BE1030"/>
  <c r="BE1036"/>
  <c r="BE1042"/>
  <c r="BE1045"/>
  <c r="BE1056"/>
  <c r="BE1059"/>
  <c r="BE1077"/>
  <c r="BE1086"/>
  <c r="BE1089"/>
  <c r="BE1092"/>
  <c r="BE1101"/>
  <c r="BE1104"/>
  <c r="BE1108"/>
  <c r="BE1111"/>
  <c r="BE1115"/>
  <c r="BE1118"/>
  <c r="BE1121"/>
  <c r="BE1124"/>
  <c r="BE1127"/>
  <c r="BK693"/>
  <c r="J693"/>
  <c r="J106" s="1"/>
  <c r="E85" i="3"/>
  <c r="J91"/>
  <c r="J92"/>
  <c r="J112"/>
  <c r="F114"/>
  <c r="F115"/>
  <c r="BK120"/>
  <c r="BK119" s="1"/>
  <c r="J119" s="1"/>
  <c r="J97" s="1"/>
  <c r="E85" i="4"/>
  <c r="J89"/>
  <c r="J91"/>
  <c r="F92"/>
  <c r="BE121"/>
  <c r="BK120"/>
  <c r="BK119"/>
  <c r="J119" s="1"/>
  <c r="J97" s="1"/>
  <c r="E85" i="5"/>
  <c r="J89"/>
  <c r="J91"/>
  <c r="J92"/>
  <c r="F114"/>
  <c r="F115"/>
  <c r="BK120"/>
  <c r="J120"/>
  <c r="J98" s="1"/>
  <c r="F91" i="6"/>
  <c r="F92"/>
  <c r="E108"/>
  <c r="J115"/>
  <c r="BK120"/>
  <c r="J120" s="1"/>
  <c r="J98" s="1"/>
  <c r="E85" i="7"/>
  <c r="F91"/>
  <c r="F92"/>
  <c r="J115"/>
  <c r="J117"/>
  <c r="J118"/>
  <c r="BE126"/>
  <c r="BE128"/>
  <c r="BE141"/>
  <c r="F91" i="2"/>
  <c r="BE146"/>
  <c r="BE151"/>
  <c r="BE169"/>
  <c r="BE175"/>
  <c r="BE187"/>
  <c r="BE193"/>
  <c r="BE207"/>
  <c r="BE214"/>
  <c r="BE224"/>
  <c r="BE237"/>
  <c r="BE240"/>
  <c r="BE253"/>
  <c r="BE270"/>
  <c r="BE273"/>
  <c r="BE288"/>
  <c r="BE294"/>
  <c r="BE300"/>
  <c r="BE309"/>
  <c r="BE314"/>
  <c r="BE323"/>
  <c r="BE341"/>
  <c r="BE347"/>
  <c r="BE351"/>
  <c r="BE357"/>
  <c r="BE360"/>
  <c r="BE366"/>
  <c r="BE370"/>
  <c r="BE373"/>
  <c r="BE379"/>
  <c r="BE382"/>
  <c r="BE385"/>
  <c r="BE396"/>
  <c r="BE405"/>
  <c r="BE410"/>
  <c r="BE413"/>
  <c r="BE419"/>
  <c r="BE422"/>
  <c r="BE425"/>
  <c r="BE428"/>
  <c r="BE436"/>
  <c r="BE439"/>
  <c r="BE453"/>
  <c r="BE459"/>
  <c r="BE462"/>
  <c r="BE471"/>
  <c r="BE474"/>
  <c r="BE480"/>
  <c r="BE506"/>
  <c r="BE514"/>
  <c r="BE518"/>
  <c r="BE520"/>
  <c r="BE533"/>
  <c r="BE536"/>
  <c r="BE548"/>
  <c r="BE557"/>
  <c r="BE560"/>
  <c r="BE566"/>
  <c r="BE576"/>
  <c r="BE578"/>
  <c r="BE580"/>
  <c r="BE584"/>
  <c r="BE591"/>
  <c r="BE600"/>
  <c r="BE612"/>
  <c r="BE620"/>
  <c r="BE624"/>
  <c r="BE626"/>
  <c r="BE633"/>
  <c r="BE635"/>
  <c r="BE641"/>
  <c r="BE643"/>
  <c r="BE646"/>
  <c r="BE657"/>
  <c r="BE660"/>
  <c r="BE666"/>
  <c r="BE675"/>
  <c r="BE684"/>
  <c r="BE686"/>
  <c r="BE698"/>
  <c r="BE709"/>
  <c r="BE712"/>
  <c r="BE724"/>
  <c r="BE730"/>
  <c r="BE736"/>
  <c r="BE749"/>
  <c r="BE755"/>
  <c r="BE758"/>
  <c r="BE759"/>
  <c r="BE761"/>
  <c r="BE766"/>
  <c r="BE768"/>
  <c r="BE773"/>
  <c r="BE781"/>
  <c r="BE796"/>
  <c r="BE803"/>
  <c r="BE809"/>
  <c r="BE812"/>
  <c r="BE818"/>
  <c r="BE820"/>
  <c r="BE827"/>
  <c r="BE830"/>
  <c r="BE835"/>
  <c r="BE840"/>
  <c r="BE843"/>
  <c r="BE846"/>
  <c r="BE849"/>
  <c r="BE852"/>
  <c r="BE855"/>
  <c r="BE858"/>
  <c r="BE861"/>
  <c r="BE867"/>
  <c r="BE873"/>
  <c r="BE876"/>
  <c r="BE882"/>
  <c r="BE888"/>
  <c r="BE891"/>
  <c r="BE894"/>
  <c r="BE899"/>
  <c r="BE902"/>
  <c r="BE908"/>
  <c r="BE910"/>
  <c r="BE913"/>
  <c r="BE915"/>
  <c r="BE922"/>
  <c r="BE929"/>
  <c r="BE938"/>
  <c r="BE947"/>
  <c r="BE953"/>
  <c r="BE958"/>
  <c r="BE960"/>
  <c r="BE964"/>
  <c r="BE968"/>
  <c r="BE972"/>
  <c r="BE974"/>
  <c r="BE976"/>
  <c r="BE980"/>
  <c r="BE988"/>
  <c r="BE990"/>
  <c r="BE997"/>
  <c r="BE999"/>
  <c r="BE1001"/>
  <c r="BE1006"/>
  <c r="BE1012"/>
  <c r="BE1014"/>
  <c r="BE1018"/>
  <c r="BE1020"/>
  <c r="BE1027"/>
  <c r="BE1033"/>
  <c r="BE1039"/>
  <c r="BE1050"/>
  <c r="BE1053"/>
  <c r="BE1062"/>
  <c r="BE1065"/>
  <c r="BE1068"/>
  <c r="BE1080"/>
  <c r="BE1083"/>
  <c r="BE121" i="3"/>
  <c r="F91" i="4"/>
  <c r="J92"/>
  <c r="BE121" i="5"/>
  <c r="J89" i="6"/>
  <c r="J91"/>
  <c r="BE121"/>
  <c r="BE124" i="7"/>
  <c r="BE130"/>
  <c r="BE132"/>
  <c r="BE135"/>
  <c r="BE138"/>
  <c r="BE143"/>
  <c r="BK134"/>
  <c r="J134"/>
  <c r="J99" s="1"/>
  <c r="BK137"/>
  <c r="J137" s="1"/>
  <c r="J100" s="1"/>
  <c r="F34" i="2"/>
  <c r="BA95" i="1" s="1"/>
  <c r="F36" i="2"/>
  <c r="BC95" i="1" s="1"/>
  <c r="J34" i="7"/>
  <c r="AW100" i="1" s="1"/>
  <c r="F35" i="7"/>
  <c r="BB100" i="1" s="1"/>
  <c r="F37" i="7"/>
  <c r="BD100" i="1" s="1"/>
  <c r="F34" i="4"/>
  <c r="BA97" i="1" s="1"/>
  <c r="F34" i="6"/>
  <c r="BA99" i="1" s="1"/>
  <c r="F33" i="5"/>
  <c r="AZ98" i="1" s="1"/>
  <c r="J33" i="6"/>
  <c r="AV99" i="1" s="1"/>
  <c r="AT99" s="1"/>
  <c r="F35" i="2"/>
  <c r="BB95" i="1"/>
  <c r="F37" i="2"/>
  <c r="BD95" i="1"/>
  <c r="J34" i="2"/>
  <c r="AW95" i="1" s="1"/>
  <c r="F34" i="7"/>
  <c r="BA100" i="1" s="1"/>
  <c r="F36" i="7"/>
  <c r="BC100" i="1" s="1"/>
  <c r="J34" i="3"/>
  <c r="AW96" i="1" s="1"/>
  <c r="J33" i="4"/>
  <c r="AV97" i="1" s="1"/>
  <c r="AT97" s="1"/>
  <c r="J34" i="5"/>
  <c r="AW98" i="1"/>
  <c r="F33" i="3"/>
  <c r="AZ96" i="1"/>
  <c r="T122" i="7" l="1"/>
  <c r="T121" s="1"/>
  <c r="T696" i="2"/>
  <c r="R144"/>
  <c r="R122" i="7"/>
  <c r="R121" s="1"/>
  <c r="R696" i="2"/>
  <c r="P122" i="7"/>
  <c r="P121"/>
  <c r="AU100" i="1" s="1"/>
  <c r="P696" i="2"/>
  <c r="T144"/>
  <c r="T143"/>
  <c r="P144"/>
  <c r="P143"/>
  <c r="AU95" i="1" s="1"/>
  <c r="BK144" i="2"/>
  <c r="J144" s="1"/>
  <c r="J97" s="1"/>
  <c r="BK118" i="3"/>
  <c r="J118"/>
  <c r="J96" s="1"/>
  <c r="J120"/>
  <c r="J98" s="1"/>
  <c r="BK118" i="4"/>
  <c r="J118" s="1"/>
  <c r="J96" s="1"/>
  <c r="J120"/>
  <c r="J98"/>
  <c r="BK119" i="5"/>
  <c r="J119"/>
  <c r="J97" s="1"/>
  <c r="BK119" i="6"/>
  <c r="J119" s="1"/>
  <c r="J97" s="1"/>
  <c r="BK696" i="2"/>
  <c r="J696"/>
  <c r="J107" s="1"/>
  <c r="BK122" i="7"/>
  <c r="J122" s="1"/>
  <c r="J97" s="1"/>
  <c r="F33" i="4"/>
  <c r="AZ97" i="1"/>
  <c r="F33" i="6"/>
  <c r="AZ99" i="1"/>
  <c r="BA94"/>
  <c r="W30"/>
  <c r="BB94"/>
  <c r="W31"/>
  <c r="F33" i="2"/>
  <c r="AZ95" i="1" s="1"/>
  <c r="F33" i="7"/>
  <c r="AZ100" i="1" s="1"/>
  <c r="J33" i="3"/>
  <c r="AV96" i="1" s="1"/>
  <c r="AT96" s="1"/>
  <c r="J33" i="5"/>
  <c r="AV98" i="1"/>
  <c r="AT98" s="1"/>
  <c r="BD94"/>
  <c r="W33" s="1"/>
  <c r="BC94"/>
  <c r="W32" s="1"/>
  <c r="J33" i="2"/>
  <c r="AV95" i="1" s="1"/>
  <c r="AT95" s="1"/>
  <c r="J33" i="7"/>
  <c r="AV100" i="1"/>
  <c r="AT100" s="1"/>
  <c r="R143" i="2" l="1"/>
  <c r="BK143"/>
  <c r="J143"/>
  <c r="J96" s="1"/>
  <c r="BK118" i="6"/>
  <c r="J118" s="1"/>
  <c r="J30" s="1"/>
  <c r="AG99" i="1" s="1"/>
  <c r="AN99" s="1"/>
  <c r="BK118" i="5"/>
  <c r="J118" s="1"/>
  <c r="J96" s="1"/>
  <c r="BK121" i="7"/>
  <c r="J121"/>
  <c r="J96" s="1"/>
  <c r="AU94" i="1"/>
  <c r="AZ94"/>
  <c r="AV94"/>
  <c r="AK29" s="1"/>
  <c r="AX94"/>
  <c r="J30" i="4"/>
  <c r="AG97" i="1"/>
  <c r="AN97" s="1"/>
  <c r="AW94"/>
  <c r="AK30" s="1"/>
  <c r="AY94"/>
  <c r="J30" i="3"/>
  <c r="AG96" i="1"/>
  <c r="AN96" s="1"/>
  <c r="J39" i="6" l="1"/>
  <c r="J96"/>
  <c r="J39" i="3"/>
  <c r="J39" i="4"/>
  <c r="W29" i="1"/>
  <c r="J30" i="2"/>
  <c r="AG95" i="1"/>
  <c r="AN95"/>
  <c r="J30" i="5"/>
  <c r="AG98" i="1"/>
  <c r="AN98" s="1"/>
  <c r="J30" i="7"/>
  <c r="AG100" i="1"/>
  <c r="AN100"/>
  <c r="AT94"/>
  <c r="J39" i="2" l="1"/>
  <c r="J39" i="5"/>
  <c r="J39" i="7"/>
  <c r="AG94" i="1"/>
  <c r="AK26" s="1"/>
  <c r="AK35" s="1"/>
  <c r="AN94" l="1"/>
</calcChain>
</file>

<file path=xl/sharedStrings.xml><?xml version="1.0" encoding="utf-8"?>
<sst xmlns="http://schemas.openxmlformats.org/spreadsheetml/2006/main" count="11965" uniqueCount="2161">
  <si>
    <t>Export Komplet</t>
  </si>
  <si>
    <t/>
  </si>
  <si>
    <t>2.0</t>
  </si>
  <si>
    <t>False</t>
  </si>
  <si>
    <t>{d49d7fb1-d455-43b5-b0f3-3fb64a3342d6}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</si>
  <si>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</si>
  <si>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</si>
  <si>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</si>
  <si>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</si>
  <si>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</si>
  <si>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</si>
  <si>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</si>
  <si>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</si>
  <si>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</si>
  <si>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racice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</si>
  <si>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</si>
  <si>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</si>
  <si>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Hasičská zbrojnice</t>
  </si>
  <si>
    <t>KSO:</t>
  </si>
  <si>
    <t>CC-CZ:</t>
  </si>
  <si>
    <t>Místo:</t>
  </si>
  <si>
    <t>Račice nad Trotinou 44</t>
  </si>
  <si>
    <t>Datum:</t>
  </si>
  <si>
    <t>11. 5. 2020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</si>
  <si>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</si>
  <si>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</si>
  <si>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</si>
  <si>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</si>
  <si>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</si>
  <si>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</si>
  <si>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</si>
  <si>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</si>
  <si>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</si>
  <si>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</si>
  <si>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</si>
  <si>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</si>
  <si>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</si>
  <si>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</si>
  <si>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</si>
  <si>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</si>
  <si>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</si>
  <si>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</si>
  <si>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</si>
  <si>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</si>
  <si>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</si>
  <si>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</si>
  <si>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</si>
  <si>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</si>
  <si>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</si>
  <si>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</si>
  <si>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</si>
  <si>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</si>
  <si>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</si>
  <si>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</si>
  <si>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</si>
  <si>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</si>
  <si>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</si>
  <si>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</si>
  <si>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</si>
  <si>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</si>
  <si>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</si>
  <si>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</si>
  <si>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</si>
  <si>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</si>
  <si>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</si>
  <si>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</si>
  <si>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</si>
  <si>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</si>
  <si>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</si>
  <si>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</si>
  <si>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</si>
  <si>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</si>
  <si>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</si>
  <si>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</si>
  <si>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</si>
  <si>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</si>
  <si>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</si>
  <si>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</si>
  <si>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</si>
  <si>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stav</t>
  </si>
  <si>
    <t>Stavební část</t>
  </si>
  <si>
    <t>STA</t>
  </si>
  <si>
    <t>1</t>
  </si>
  <si>
    <t>{925bc57e-d15f-4423-a8f4-7e2dc0d66db1}</t>
  </si>
  <si>
    <t>2</t>
  </si>
  <si>
    <t>zti</t>
  </si>
  <si>
    <t>Zdravotní technika</t>
  </si>
  <si>
    <t>{8c4b845d-2c5e-4fc3-b36a-3821c66d461e}</t>
  </si>
  <si>
    <t>plyn</t>
  </si>
  <si>
    <t>Plyn</t>
  </si>
  <si>
    <t>{cee616b7-d9d6-4774-a617-0dcbe8aaa811}</t>
  </si>
  <si>
    <t>ut</t>
  </si>
  <si>
    <t>Ústřední vytápění</t>
  </si>
  <si>
    <t>{fd70a96f-b0aa-4320-9a24-81973a874a3a}</t>
  </si>
  <si>
    <t>el</t>
  </si>
  <si>
    <t>Elektroinstalace</t>
  </si>
  <si>
    <t>{2e5e7d68-44c5-40e7-a885-3e545b130476}</t>
  </si>
  <si>
    <t>vrn</t>
  </si>
  <si>
    <t>Vedlejší a ostatní náklady</t>
  </si>
  <si>
    <t>{722f5104-fd4c-4fe2-8dca-3c3c43527116}</t>
  </si>
  <si>
    <t>a1</t>
  </si>
  <si>
    <t>46,08</t>
  </si>
  <si>
    <t>a2</t>
  </si>
  <si>
    <t>202,477</t>
  </si>
  <si>
    <t>KRYCÍ LIST SOUPISU PRACÍ</t>
  </si>
  <si>
    <t>a3</t>
  </si>
  <si>
    <t>13,21</t>
  </si>
  <si>
    <t>a6</t>
  </si>
  <si>
    <t>117,098</t>
  </si>
  <si>
    <t>a8</t>
  </si>
  <si>
    <t>151,8</t>
  </si>
  <si>
    <t>a9</t>
  </si>
  <si>
    <t>26,562</t>
  </si>
  <si>
    <t>Objekt:</t>
  </si>
  <si>
    <t>a10</t>
  </si>
  <si>
    <t>19,609</t>
  </si>
  <si>
    <t>stav - Stavební část</t>
  </si>
  <si>
    <t>a11</t>
  </si>
  <si>
    <t>4,86</t>
  </si>
  <si>
    <t>a13</t>
  </si>
  <si>
    <t>4,987</t>
  </si>
  <si>
    <t>a33</t>
  </si>
  <si>
    <t>88</t>
  </si>
  <si>
    <t>a34</t>
  </si>
  <si>
    <t>15,12</t>
  </si>
  <si>
    <t>a35</t>
  </si>
  <si>
    <t>182,179</t>
  </si>
  <si>
    <t>a14</t>
  </si>
  <si>
    <t>82,136</t>
  </si>
  <si>
    <t>a15</t>
  </si>
  <si>
    <t>38,27</t>
  </si>
  <si>
    <t>a17</t>
  </si>
  <si>
    <t>19,807</t>
  </si>
  <si>
    <t>a18</t>
  </si>
  <si>
    <t>18,48</t>
  </si>
  <si>
    <t>a20</t>
  </si>
  <si>
    <t>15,095</t>
  </si>
  <si>
    <t>a21</t>
  </si>
  <si>
    <t>173,163</t>
  </si>
  <si>
    <t>a22</t>
  </si>
  <si>
    <t>14,9</t>
  </si>
  <si>
    <t>a23</t>
  </si>
  <si>
    <t>125,7</t>
  </si>
  <si>
    <t>a24</t>
  </si>
  <si>
    <t>27,42</t>
  </si>
  <si>
    <t>a26</t>
  </si>
  <si>
    <t>38,78</t>
  </si>
  <si>
    <t>a27</t>
  </si>
  <si>
    <t>2560</t>
  </si>
  <si>
    <t>a28</t>
  </si>
  <si>
    <t>1200</t>
  </si>
  <si>
    <t>a29</t>
  </si>
  <si>
    <t>97,638</t>
  </si>
  <si>
    <t>a30</t>
  </si>
  <si>
    <t>71,816</t>
  </si>
  <si>
    <t>a36</t>
  </si>
  <si>
    <t>0,913</t>
  </si>
  <si>
    <t>a31</t>
  </si>
  <si>
    <t>9,16</t>
  </si>
  <si>
    <t>a38</t>
  </si>
  <si>
    <t>24,586</t>
  </si>
  <si>
    <t>a37</t>
  </si>
  <si>
    <t>109,763</t>
  </si>
  <si>
    <t>a40</t>
  </si>
  <si>
    <t>90,24</t>
  </si>
  <si>
    <t>a41</t>
  </si>
  <si>
    <t>56,62</t>
  </si>
  <si>
    <t>a42</t>
  </si>
  <si>
    <t>251,343</t>
  </si>
  <si>
    <t>a43</t>
  </si>
  <si>
    <t>400,066</t>
  </si>
  <si>
    <t>p1</t>
  </si>
  <si>
    <t>102,28</t>
  </si>
  <si>
    <t>p2</t>
  </si>
  <si>
    <t>39,29</t>
  </si>
  <si>
    <t>p3</t>
  </si>
  <si>
    <t>15,94</t>
  </si>
  <si>
    <t>p4</t>
  </si>
  <si>
    <t>58,15</t>
  </si>
  <si>
    <t>a44</t>
  </si>
  <si>
    <t>15,771</t>
  </si>
  <si>
    <t>a45</t>
  </si>
  <si>
    <t>215,66</t>
  </si>
  <si>
    <t>a68</t>
  </si>
  <si>
    <t>11,41</t>
  </si>
  <si>
    <t>a46</t>
  </si>
  <si>
    <t>61,77</t>
  </si>
  <si>
    <t>a16_1</t>
  </si>
  <si>
    <t>1,68</t>
  </si>
  <si>
    <t>t1</t>
  </si>
  <si>
    <t>46</t>
  </si>
  <si>
    <t>t2</t>
  </si>
  <si>
    <t>166</t>
  </si>
  <si>
    <t>t3</t>
  </si>
  <si>
    <t>58,5</t>
  </si>
  <si>
    <t>a47</t>
  </si>
  <si>
    <t>4,504</t>
  </si>
  <si>
    <t>a48</t>
  </si>
  <si>
    <t>301,91</t>
  </si>
  <si>
    <t>a49</t>
  </si>
  <si>
    <t>3,824</t>
  </si>
  <si>
    <t>a50</t>
  </si>
  <si>
    <t>20,648</t>
  </si>
  <si>
    <t>a51</t>
  </si>
  <si>
    <t>13,438</t>
  </si>
  <si>
    <t>a52</t>
  </si>
  <si>
    <t>10,388</t>
  </si>
  <si>
    <t>a53</t>
  </si>
  <si>
    <t>126,213</t>
  </si>
  <si>
    <t>a54</t>
  </si>
  <si>
    <t>47,06</t>
  </si>
  <si>
    <t>a55</t>
  </si>
  <si>
    <t>5,808</t>
  </si>
  <si>
    <t>a56</t>
  </si>
  <si>
    <t>21,18</t>
  </si>
  <si>
    <t>a57</t>
  </si>
  <si>
    <t>59,14</t>
  </si>
  <si>
    <t>a58</t>
  </si>
  <si>
    <t>16,18</t>
  </si>
  <si>
    <t>a59</t>
  </si>
  <si>
    <t>52,02</t>
  </si>
  <si>
    <t>a60</t>
  </si>
  <si>
    <t>10,08</t>
  </si>
  <si>
    <t>a61</t>
  </si>
  <si>
    <t>11</t>
  </si>
  <si>
    <t>a62</t>
  </si>
  <si>
    <t>384,72</t>
  </si>
  <si>
    <t>a63</t>
  </si>
  <si>
    <t>14,773</t>
  </si>
  <si>
    <t>a64</t>
  </si>
  <si>
    <t>137,15</t>
  </si>
  <si>
    <t>a65</t>
  </si>
  <si>
    <t>89,87</t>
  </si>
  <si>
    <t>a66</t>
  </si>
  <si>
    <t>4,97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</si>
  <si>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</si>
  <si>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</si>
  <si>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</si>
  <si>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</si>
  <si>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</si>
  <si>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</si>
  <si>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</si>
  <si>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</si>
  <si>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</si>
  <si>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</si>
  <si>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</si>
  <si>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</si>
  <si>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</si>
  <si>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</si>
  <si>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</si>
  <si>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</si>
  <si>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</si>
  <si>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</si>
  <si>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725 - Zdravotechnika - zařizovací předměty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</si>
  <si>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</si>
  <si>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</si>
  <si>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</si>
  <si>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</si>
  <si>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</si>
  <si>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</si>
  <si>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</si>
  <si>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</si>
  <si>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</si>
  <si>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</si>
  <si>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</si>
  <si>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</si>
  <si>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 xml:space="preserve">    787 - Dokončovací práce - zasklívání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</si>
  <si>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</si>
  <si>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</si>
  <si>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</si>
  <si>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</si>
  <si>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</si>
  <si>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</si>
  <si>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</si>
  <si>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</si>
  <si>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</si>
  <si>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</si>
  <si>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</si>
  <si>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</si>
  <si>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</si>
  <si>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</si>
  <si>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</si>
  <si>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</si>
  <si>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</si>
  <si>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</si>
  <si>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115101201</t>
  </si>
  <si>
    <t>Čerpání vody na dopravní výšku do 10 m průměrný přítok do 500 l/min</t>
  </si>
  <si>
    <t>hod</t>
  </si>
  <si>
    <t>CS ÚRS 2020 01</t>
  </si>
  <si>
    <t>4</t>
  </si>
  <si>
    <t>449734868</t>
  </si>
  <si>
    <t>PP</t>
  </si>
  <si>
    <t>Čerpání vody na dopravní výšku do 10 m s uvažovaným průměrným přítokem do 500 l/min</t>
  </si>
  <si>
    <t>VV</t>
  </si>
  <si>
    <t>10*24</t>
  </si>
  <si>
    <t>115101301</t>
  </si>
  <si>
    <t>Pohotovost čerpací soupravy pro dopravní výšku do 10 m přítok do 500 l/min</t>
  </si>
  <si>
    <t>den</t>
  </si>
  <si>
    <t>-129473400</t>
  </si>
  <si>
    <t>Pohotovost záložní čerpací soupravy pro dopravní výšku do 10 m s uvažovaným průměrným přítokem do 500 l/min</t>
  </si>
  <si>
    <t>3</t>
  </si>
  <si>
    <t>121151113</t>
  </si>
  <si>
    <t>Sejmutí ornice plochy do 500 m2 tl vrstvy do 200 mm strojně</t>
  </si>
  <si>
    <t>m2</t>
  </si>
  <si>
    <t>-2094400627</t>
  </si>
  <si>
    <t>Sejmutí ornice strojně při souvislé ploše přes 100 do 500 m2, tl. vrstvy do 200 mm</t>
  </si>
  <si>
    <t>a32</t>
  </si>
  <si>
    <t>8,25*8+2,625*4,975</t>
  </si>
  <si>
    <t>8,4*1,2+4,2*1,2</t>
  </si>
  <si>
    <t>Mezisoučet</t>
  </si>
  <si>
    <t>a35*0,15</t>
  </si>
  <si>
    <t>122251102</t>
  </si>
  <si>
    <t>Odkopávky a prokopávky nezapažené v hornině třídy těžitelnosti I, skupiny 3 objem do 50 m3 strojně</t>
  </si>
  <si>
    <t>m3</t>
  </si>
  <si>
    <t>-1227494683</t>
  </si>
  <si>
    <t>Odkopávky a prokopávky nezapažené strojně v hornině třídy těžitelnosti I skupiny 3 přes 20 do 50 m3</t>
  </si>
  <si>
    <t>(a33+a34)*0,35</t>
  </si>
  <si>
    <t>5</t>
  </si>
  <si>
    <t>132211401</t>
  </si>
  <si>
    <t>Hloubená vykopávka pod základy v hornině třídy těžitelnosti I, skupiny 3 ručně</t>
  </si>
  <si>
    <t>1125724773</t>
  </si>
  <si>
    <t>Hloubená vykopávka pod základy ručně s přehozením výkopku na vzdálenost 3 m nebo s naložením na dopravní prostředek v hornině třídy těžitelnosti I skupiny 3</t>
  </si>
  <si>
    <t>0,9*0,9*6</t>
  </si>
  <si>
    <t>6</t>
  </si>
  <si>
    <t>132251252</t>
  </si>
  <si>
    <t>Hloubení rýh nezapažených š do 2000 mm v hornině třídy těžitelnosti I, skupiny 3 objem do 50 m3 strojně</t>
  </si>
  <si>
    <t>1709638299</t>
  </si>
  <si>
    <t>Hloubení nezapažených rýh šířky přes 800 do 2 000 mm strojně s urovnáním dna do předepsaného profilu a spádu v hornině třídy těžitelnosti I skupiny 3 přes 20 do 50 m3</t>
  </si>
  <si>
    <t>3*0,9*2*2</t>
  </si>
  <si>
    <t>a12</t>
  </si>
  <si>
    <t>(3,2+2)*1,2*2,05+(2,3+1)*1,2*0,75</t>
  </si>
  <si>
    <t>Součet</t>
  </si>
  <si>
    <t>7</t>
  </si>
  <si>
    <t>132254101</t>
  </si>
  <si>
    <t>Hloubení rýh zapažených š do 800 mm v hornině třídy těžitelnosti I, skupiny 3 objem do 20 m3 strojně</t>
  </si>
  <si>
    <t>-2138800798</t>
  </si>
  <si>
    <t>Hloubení zapažených rýh šířky do 800 mm strojně s urovnáním dna do předepsaného profilu a spádu v hornině třídy těžitelnosti I skupiny 3 do 20 m3</t>
  </si>
  <si>
    <t>(4,3+6,5+7,5+4,815+2,025)*0,6*1,3</t>
  </si>
  <si>
    <t>8</t>
  </si>
  <si>
    <t>151101201</t>
  </si>
  <si>
    <t>Zřízení příložného pažení stěn výkopu hl do 4 m</t>
  </si>
  <si>
    <t>141223</t>
  </si>
  <si>
    <t>Zřízení pažení stěn výkopu bez rozepření nebo vzepření příložné, hloubky do 4 m</t>
  </si>
  <si>
    <t>(3,2+2)*2,05*2+(2,3+1)*2*0,75+3*2*2</t>
  </si>
  <si>
    <t>9</t>
  </si>
  <si>
    <t>151101211</t>
  </si>
  <si>
    <t>Odstranění příložného pažení stěn hl do 4 m</t>
  </si>
  <si>
    <t>78259145</t>
  </si>
  <si>
    <t>Odstranění pažení stěn výkopu bez rozepření nebo vzepření s uložením pažin na vzdálenost do 3 m od okraje výkopu příložné, hloubky do 4 m</t>
  </si>
  <si>
    <t>10</t>
  </si>
  <si>
    <t>151101301</t>
  </si>
  <si>
    <t>Zřízení rozepření stěn při pažení příložném hl do 4 m</t>
  </si>
  <si>
    <t>1529795422</t>
  </si>
  <si>
    <t>Zřízení rozepření zapažených stěn výkopů s potřebným přepažováním při pažení příložném, hloubky do 4 m</t>
  </si>
  <si>
    <t>151101311</t>
  </si>
  <si>
    <t>Odstranění rozepření stěn při pažení příložném hl do 4 m</t>
  </si>
  <si>
    <t>-1994840654</t>
  </si>
  <si>
    <t>Odstranění rozepření stěn výkopů s uložením materiálu na vzdálenost do 3 m od okraje výkopu pažení příložného, hloubky do 4 m</t>
  </si>
  <si>
    <t>12</t>
  </si>
  <si>
    <t>153851132</t>
  </si>
  <si>
    <t>Ztužující ocelová táhla D do 28 mm</t>
  </si>
  <si>
    <t>m</t>
  </si>
  <si>
    <t>-2136616110</t>
  </si>
  <si>
    <t>Ztužující táhla z oceli  průměru přes 20 do 28 mm</t>
  </si>
  <si>
    <t>6*2+7,5</t>
  </si>
  <si>
    <t>13</t>
  </si>
  <si>
    <t>153891112</t>
  </si>
  <si>
    <t>Osazení ocelové roznášecí konstrukce hmotnosti do 200 kg</t>
  </si>
  <si>
    <t>kg</t>
  </si>
  <si>
    <t>-878141720</t>
  </si>
  <si>
    <t>Osazení a rozebrání ocelové roznášecí konstrukce  z válcovaných profilů a plechů pod kotvy, trny nebo táhla při osazení, o hmotnosti jednotlivých částí konstrukce přes 40 do 200 kg</t>
  </si>
  <si>
    <t>"u180"  6,9*22</t>
  </si>
  <si>
    <t>14</t>
  </si>
  <si>
    <t>M</t>
  </si>
  <si>
    <t>13010918</t>
  </si>
  <si>
    <t>ocel profilová UE 180 jakost 11 375</t>
  </si>
  <si>
    <t>t</t>
  </si>
  <si>
    <t>-438972315</t>
  </si>
  <si>
    <t>a8*0,001*1,08</t>
  </si>
  <si>
    <t>153891311</t>
  </si>
  <si>
    <t>Opěrné desky do 30x30 cm tl do 30 mm</t>
  </si>
  <si>
    <t>kus</t>
  </si>
  <si>
    <t>803319407</t>
  </si>
  <si>
    <t>Opěrné desky z oceli  velikosti do 300/300 mm, tloušťky do 30 mm</t>
  </si>
  <si>
    <t>16</t>
  </si>
  <si>
    <t>162251101</t>
  </si>
  <si>
    <t>Vodorovné přemístění do 20 m výkopku/sypaniny z horniny třídy těžitelnosti I, skupiny 1 až 3</t>
  </si>
  <si>
    <t>1325107543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</si>
  <si>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</si>
  <si>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a13*2</t>
  </si>
  <si>
    <t>17</t>
  </si>
  <si>
    <t>162351103</t>
  </si>
  <si>
    <t>Vodorovné přemístění do 500 m výkopku/sypaniny z horniny třídy těžitelnosti I, skupiny 1 až 3</t>
  </si>
  <si>
    <t>1660451241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</si>
  <si>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</si>
  <si>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a9+a10+a11-a13+(a33+a34)*0,35</t>
  </si>
  <si>
    <t>18</t>
  </si>
  <si>
    <t>167151101</t>
  </si>
  <si>
    <t>Nakládání výkopku z hornin třídy těžitelnosti I, skupiny 1 až 3 do 100 m3</t>
  </si>
  <si>
    <t>240657623</t>
  </si>
  <si>
    <t>Nakládání, skládání a překládání neulehlého výkopku nebo sypaniny strojně nakládání, množství do 100 m3, z horniny třídy těžitelnosti I, skupiny 1 až 3</t>
  </si>
  <si>
    <t>19</t>
  </si>
  <si>
    <t>171151103</t>
  </si>
  <si>
    <t>Uložení sypaniny z hornin soudržných do násypů zhutněných</t>
  </si>
  <si>
    <t>-228099455</t>
  </si>
  <si>
    <t>Uložení sypanin do násypů s rozprostřením sypaniny ve vrstvách a s hrubým urovnáním zhutněných z hornin soudržných jakékoliv třídy těžitelnosti</t>
  </si>
  <si>
    <t>20</t>
  </si>
  <si>
    <t>174111101</t>
  </si>
  <si>
    <t>Zásyp jam, šachet rýh nebo kolem objektů sypaninou se zhutněním ručně</t>
  </si>
  <si>
    <t>864293109</t>
  </si>
  <si>
    <t>Zásyp sypaninou z jakékoliv horniny ručně s uložením výkopku ve vrstvách se zhutněním jam, šachet, rýh nebo kolem objektů v těchto vykopávkách</t>
  </si>
  <si>
    <t>(3,2+2)*0,3*2,05+(2,3+1)*0,3*0,75+(4,3+6,5+7,5+2,625)*0,5*0,1</t>
  </si>
  <si>
    <t>181951112</t>
  </si>
  <si>
    <t>Úprava pláně v hornině třídy těžitelnosti I, skupiny 1 až 3 se zhutněním</t>
  </si>
  <si>
    <t>-104311679</t>
  </si>
  <si>
    <t>Úprava pláně vyrovnáním výškových rozdílů strojně v hornině třídy těžitelnosti I, skupiny 1 až 3 se zhutněním</t>
  </si>
  <si>
    <t>Zakládání</t>
  </si>
  <si>
    <t>22</t>
  </si>
  <si>
    <t>213311141</t>
  </si>
  <si>
    <t>Polštáře zhutněné pod základy ze štěrkopísku tříděného</t>
  </si>
  <si>
    <t>-792092078</t>
  </si>
  <si>
    <t>Polštáře zhutněné pod základy  ze štěrkopísku tříděného</t>
  </si>
  <si>
    <t>(7,45*7,7+2,225*4,315)*0,15</t>
  </si>
  <si>
    <t>(7,31*6,11+6*(3,77+3,91))*0,15</t>
  </si>
  <si>
    <t>23</t>
  </si>
  <si>
    <t>271572211</t>
  </si>
  <si>
    <t>Podsyp pod základové konstrukce se zhutněním z netříděného štěrkopísku</t>
  </si>
  <si>
    <t>-1524124485</t>
  </si>
  <si>
    <t>Podsyp pod základové konstrukce se zhutněním a urovnáním povrchu ze štěrkopísku netříděného</t>
  </si>
  <si>
    <t>(3,2+2)*0,3*2,05+(2,3+1)*0,3*0,75+(7,25+7,4*2-1,4-2,3+2,025+4,215)*0,1*0,5</t>
  </si>
  <si>
    <t>24</t>
  </si>
  <si>
    <t>272353131</t>
  </si>
  <si>
    <t>Bednění kotevních otvorů v základových klenbách průřezu do 0,10 m2 hl 1 m</t>
  </si>
  <si>
    <t>1632061995</t>
  </si>
  <si>
    <t>Bednění kotevních otvorů a prostupů v základových konstrukcích v klenbách včetně polohového zajištění a odbednění, popř. ztraceného bednění z pletiva apod. průřezu přes 0,05 do 0,10 m2, hl. do 1,00 m</t>
  </si>
  <si>
    <t>25</t>
  </si>
  <si>
    <t>272361821</t>
  </si>
  <si>
    <t>Výztuž základových kleneb betonářskou ocelí 10 505 (R)</t>
  </si>
  <si>
    <t>-1867479976</t>
  </si>
  <si>
    <t>Výztuž základů kleneb z betonářské oceli 10 505 (R) nebo BSt 500</t>
  </si>
  <si>
    <t>a17*0,015</t>
  </si>
  <si>
    <t>26</t>
  </si>
  <si>
    <t>274313611</t>
  </si>
  <si>
    <t>Základové pásy z betonu tř. C 16/20</t>
  </si>
  <si>
    <t>949221584</t>
  </si>
  <si>
    <t>Základy z betonu prostého pasy betonu kamenem neprokládaného tř. C 16/20</t>
  </si>
  <si>
    <t>(7,4*2+8,45+2,025+4,815)*0,85*0,6*1,035</t>
  </si>
  <si>
    <t>(3,2+2)*0,6*0,75+(2,3+1)*0,6*0,8</t>
  </si>
  <si>
    <t>27</t>
  </si>
  <si>
    <t>274351121</t>
  </si>
  <si>
    <t>Zřízení bednění základových pasů rovného</t>
  </si>
  <si>
    <t>1315623921</t>
  </si>
  <si>
    <t>Bednění základů pasů rovné zřízení</t>
  </si>
  <si>
    <t>3*2*0,9+(3,2+2)*0,75*2+(2,3+1)*2*0,8</t>
  </si>
  <si>
    <t>28</t>
  </si>
  <si>
    <t>274351122</t>
  </si>
  <si>
    <t>Odstranění bednění základových pasů rovného</t>
  </si>
  <si>
    <t>1383378599</t>
  </si>
  <si>
    <t>Bednění základů pasů rovné odstranění</t>
  </si>
  <si>
    <t>29</t>
  </si>
  <si>
    <t>279113145</t>
  </si>
  <si>
    <t>Základová zeď tl do 400 mm z tvárnic ztraceného bednění včetně výplně z betonu tř. C 20/25</t>
  </si>
  <si>
    <t>1797572618</t>
  </si>
  <si>
    <t>Základové zdi z tvárnic ztraceného bednění včetně výplně z betonu  bez zvláštních nároků na vliv prostředí třídy C 20/25, tloušťky zdiva přes 300 do 400 mm</t>
  </si>
  <si>
    <t>(7,5*2+8,25+2,225+4,715)*0,5</t>
  </si>
  <si>
    <t>30</t>
  </si>
  <si>
    <t>279311115</t>
  </si>
  <si>
    <t>Postupné podbetonování základového zdiva prostým betonem tř. C 20/25</t>
  </si>
  <si>
    <t>726794531</t>
  </si>
  <si>
    <t>Postupné podbetonování základového zdiva  jakékoliv tloušťky, bez výkopu, bez zapažení a bednění, prostým betonem tř. C 20/25</t>
  </si>
  <si>
    <t>a11*1,035</t>
  </si>
  <si>
    <t>31</t>
  </si>
  <si>
    <t>279361821</t>
  </si>
  <si>
    <t>Výztuž základových zdí nosných betonářskou ocelí 10 505</t>
  </si>
  <si>
    <t>1319419996</t>
  </si>
  <si>
    <t>Výztuž základových zdí nosných  svislých nebo odkloněných od svislice, rovinných nebo oblých, deskových nebo žebrových, včetně výztuže jejich žeber z betonářské oceli 10 505 (R) nebo BSt 500</t>
  </si>
  <si>
    <t>a20*0,4*0,03</t>
  </si>
  <si>
    <t>Svislé a kompletní konstrukce</t>
  </si>
  <si>
    <t>32</t>
  </si>
  <si>
    <t>310239211</t>
  </si>
  <si>
    <t>Zazdívka otvorů pl do 4 m2 ve zdivu nadzákladovém cihlami pálenými na MVC</t>
  </si>
  <si>
    <t>717716704</t>
  </si>
  <si>
    <t>Zazdívka otvorů ve zdivu nadzákladovém cihlami pálenými  plochy přes 1 m2 do 4 m2 na maltu vápenocementovou</t>
  </si>
  <si>
    <t>(0,92*1,5+0,84*1,5)*0,7+0,9*2,1*0,5</t>
  </si>
  <si>
    <t>33</t>
  </si>
  <si>
    <t>311231116</t>
  </si>
  <si>
    <t>Zdivo nosné z cihel dl 290 mm P7 až 15 na MC 10</t>
  </si>
  <si>
    <t>1950614905</t>
  </si>
  <si>
    <t>Zdivo z cihel pálených nosné z cihel plných dl. 290 mm P 7 až 15, na maltu MC-5 nebo MC-10</t>
  </si>
  <si>
    <t>8*3,8-5*3,1</t>
  </si>
  <si>
    <t>a22*0,45+1*0,7*0,25</t>
  </si>
  <si>
    <t>34</t>
  </si>
  <si>
    <t>311273111</t>
  </si>
  <si>
    <t>Zdivo tepelněizolační z pórobetových tvárnic do P2 do 400kg/m3 U přes 0,18 do 0,22, tl zdiva 375 mm</t>
  </si>
  <si>
    <t>-891610287</t>
  </si>
  <si>
    <t>Zdivo tepelněizolační z pórobetonových tvárnic na tenkovrstvou maltu, pevnost tvárnic do P2, objemová hmotnost do 400kg/m3,součinitel prostupu tepla U přes 0,18 do 0,22, tl. zdiva 375 mm</t>
  </si>
  <si>
    <t>7,625*1,7+(8,25+7,625+2,625)*5,45+(8,25+2,625)*0,5*3,4+3,025*1,6</t>
  </si>
  <si>
    <t>-1*0,75*2-0,88*2,04-1*1,4*4-0,9*1,4*2</t>
  </si>
  <si>
    <t>4,6*6,9-1,8*2,4</t>
  </si>
  <si>
    <t>35</t>
  </si>
  <si>
    <t>317121101</t>
  </si>
  <si>
    <t>Montáž prefabrikovaných překladů délky do 1500 mm</t>
  </si>
  <si>
    <t>-612017635</t>
  </si>
  <si>
    <t>Montáž prefabrikovaných překladů  délky do 1500 mm</t>
  </si>
  <si>
    <t>17+14</t>
  </si>
  <si>
    <t>36</t>
  </si>
  <si>
    <t>59321070</t>
  </si>
  <si>
    <t>překlad železobetonový RZP 1190x140x140mm</t>
  </si>
  <si>
    <t>-1440897482</t>
  </si>
  <si>
    <t>17*1,01</t>
  </si>
  <si>
    <t>37</t>
  </si>
  <si>
    <t>59321071</t>
  </si>
  <si>
    <t>překlad železobetonový RZP 1490x140x140mm</t>
  </si>
  <si>
    <t>-346456316</t>
  </si>
  <si>
    <t>14*1,01</t>
  </si>
  <si>
    <t>38</t>
  </si>
  <si>
    <t>317234410</t>
  </si>
  <si>
    <t>Vyzdívka mezi nosníky z cihel pálených na MC</t>
  </si>
  <si>
    <t>1054832750</t>
  </si>
  <si>
    <t>Vyzdívka mezi nosníky cihlami pálenými  na maltu cementovou</t>
  </si>
  <si>
    <t>(2,9*0,7+1,5*0,4+1,5*0,5*3)*0,1</t>
  </si>
  <si>
    <t>39</t>
  </si>
  <si>
    <t>319202125</t>
  </si>
  <si>
    <t>Dodatečná izolace zdiva tl do 900 mm nízkotlakou injektáží křemičitým roztokem</t>
  </si>
  <si>
    <t>1348360329</t>
  </si>
  <si>
    <t>Dodatečná izolace zdiva injektáží nízkotlakou metodou křemičitým roztokem, tloušťka zdiva přes 600 do 900 mm</t>
  </si>
  <si>
    <t>17,38-1,1*2+7,5-2,6-0,7</t>
  </si>
  <si>
    <t>40</t>
  </si>
  <si>
    <t>319202321</t>
  </si>
  <si>
    <t>Vyrovnání nerovného povrchu zdiva tl do 80 mm přizděním - odhad</t>
  </si>
  <si>
    <t>-1848277983</t>
  </si>
  <si>
    <t>Vyrovnání nerovného povrchu vnitřního i vnějšího zdiva  přizděním, tl. přes 30 do 80 mm</t>
  </si>
  <si>
    <t>"dle skut"  15</t>
  </si>
  <si>
    <t>41</t>
  </si>
  <si>
    <t>340239212</t>
  </si>
  <si>
    <t>Zazdívka otvorů v příčkách nebo stěnách plochy do 4 m2 cihlami plnými tl přes 100 mm</t>
  </si>
  <si>
    <t>-1726807313</t>
  </si>
  <si>
    <t>Zazdívka otvorů v příčkách nebo stěnách cihlami plnými pálenými plochy přes 1 m2 do 4 m2, tloušťky přes 100 mm</t>
  </si>
  <si>
    <t>1,23*2,1*0,15</t>
  </si>
  <si>
    <t>42</t>
  </si>
  <si>
    <t>342241162</t>
  </si>
  <si>
    <t>Příčky z cihel plných dl 290 mm pevnosti P 15 na MC tl 140 mm</t>
  </si>
  <si>
    <t>1925453824</t>
  </si>
  <si>
    <t>Příčky nebo přizdívky jednoduché z cihel nebo příčkovek pálených  na maltu MVC nebo MC plných P7,5 až P15 dl. 290 mm (290x140x65 mm), tl. o tl. 140 mm</t>
  </si>
  <si>
    <t>7,425*3,55-0,9*1,97</t>
  </si>
  <si>
    <t>43</t>
  </si>
  <si>
    <t>342272225</t>
  </si>
  <si>
    <t>Příčka z pórobetonových hladkých tvárnic na tenkovrstvou maltu tl 100 mm</t>
  </si>
  <si>
    <t>967725032</t>
  </si>
  <si>
    <t>Příčky z pórobetonových tvárnic hladkých na tenké maltové lože objemová hmotnost do 500 kg/m3, tloušťka příčky 100 mm</t>
  </si>
  <si>
    <t>(3,77+1,4*2+2,5)*3,25-0,7*1,97*3</t>
  </si>
  <si>
    <t>(3,91+1,9+1+2,3)*3,25-0,7*1,97*2</t>
  </si>
  <si>
    <t>(7,5+2,5+2,2+3,2+2*2+2,1+3,7)*2,7-0,7*1,97*4-0,8*1,97*2-1,8*1*0,5*2</t>
  </si>
  <si>
    <t>44</t>
  </si>
  <si>
    <t>346244381</t>
  </si>
  <si>
    <t>Plentování jednostranné v do 200 mm válcovaných nosníků cihlami</t>
  </si>
  <si>
    <t>-554240141</t>
  </si>
  <si>
    <t>Plentování ocelových válcovaných nosníků jednostranné cihlami  na maltu, výška stojiny do 200 mm</t>
  </si>
  <si>
    <t>0,18*2*2,9</t>
  </si>
  <si>
    <t>45</t>
  </si>
  <si>
    <t>346481121</t>
  </si>
  <si>
    <t>Zaplentování rýh, potrubí, výklenků nebo nik ve stropu rabicovým pletivem</t>
  </si>
  <si>
    <t>298247028</t>
  </si>
  <si>
    <t>Zaplentování rýh, potrubí, válcovaných nosníků, výklenků nebo nik  jakéhokoliv tvaru, na maltu pod stropy rabicovým pletivem</t>
  </si>
  <si>
    <t>0,25*(2,9*2+1,5*2*3)+2,6*0,7+1,1*0,3+1,1*0,4*2+1,5*2*0,25+0,4*1</t>
  </si>
  <si>
    <t>389381001</t>
  </si>
  <si>
    <t>Dobetonování prefabrikovaných konstrukcí</t>
  </si>
  <si>
    <t>1085471870</t>
  </si>
  <si>
    <t>0,25*2,3*0,1</t>
  </si>
  <si>
    <t>Vodorovné konstrukce</t>
  </si>
  <si>
    <t>47</t>
  </si>
  <si>
    <t>411135003</t>
  </si>
  <si>
    <t>Montáž stropních panelů z předpjatého betonu bez závěsných háků hmotnosti do 5 t</t>
  </si>
  <si>
    <t>1455436857</t>
  </si>
  <si>
    <t>Montáž stropních panelů z předpjatého betonu  bez závěsných háků, hmotnosti přes 3 do 5 t</t>
  </si>
  <si>
    <t>48</t>
  </si>
  <si>
    <t>5934686</t>
  </si>
  <si>
    <t>panel stropní předpjatý 1000x1190x250mm</t>
  </si>
  <si>
    <t>1685303893</t>
  </si>
  <si>
    <t>6,000*7,8*1,01</t>
  </si>
  <si>
    <t>49</t>
  </si>
  <si>
    <t>411161002</t>
  </si>
  <si>
    <t>Strop keramický OVN do 110 cm v nosníku 16 cm z vložek HURDIS v 8 cm vyplněný lehkým betonem</t>
  </si>
  <si>
    <t>75740770</t>
  </si>
  <si>
    <t>Stropy keramické z cihelných stropních vložek HURDIS do válcovaných nosníků osová vzdálenost nosníků do 1100 mm výška válcovaného nosníku 160 mm z vložky výšky 80 mm, výplňový materiál lehký beton do 700 kg/m3</t>
  </si>
  <si>
    <t>2,25*1+(3,2+2,2)*1</t>
  </si>
  <si>
    <t>50</t>
  </si>
  <si>
    <t>417272111</t>
  </si>
  <si>
    <t>Obezdívka věnce pórobetonovou věncovkou v do 250 mm včetně polystyrenu tl 75 mm</t>
  </si>
  <si>
    <t>1642043632</t>
  </si>
  <si>
    <t>Obezdívka ztužujícího věnce pórobetonovými věncovkami jednostranná včetně tepelné izolace z pěnového polystyrenu tl. 75 mm výška věnce 250 mm</t>
  </si>
  <si>
    <t>51</t>
  </si>
  <si>
    <t>417321414</t>
  </si>
  <si>
    <t>Ztužující pásy a věnce ze ŽB tř. C 20/25</t>
  </si>
  <si>
    <t>377377293</t>
  </si>
  <si>
    <t>Ztužující pásy a věnce z betonu železového (bez výztuže)  tř. C 20/25</t>
  </si>
  <si>
    <t>"v1"  0,375*0,25*8,25</t>
  </si>
  <si>
    <t>"v2"  0,185*0,54*8</t>
  </si>
  <si>
    <t>"v3"  (0,375*0,25+0,25*0,2)*8</t>
  </si>
  <si>
    <t>"v4"  0,375*0,25*(2,625+4,975)</t>
  </si>
  <si>
    <t>"v5"  0,275*0,51*8,25</t>
  </si>
  <si>
    <t>"v6"  0,25*0,22*15</t>
  </si>
  <si>
    <t>a25</t>
  </si>
  <si>
    <t>52</t>
  </si>
  <si>
    <t>417351115</t>
  </si>
  <si>
    <t>Zřízení bednění ztužujících věnců</t>
  </si>
  <si>
    <t>-2125567185</t>
  </si>
  <si>
    <t>Bednění bočnic ztužujících pásů a věnců včetně vzpěr  zřízení</t>
  </si>
  <si>
    <t>"v1"  0,25*2*8,25</t>
  </si>
  <si>
    <t>"v2"  0,54*2*8</t>
  </si>
  <si>
    <t>"v3"  0,45*2*8</t>
  </si>
  <si>
    <t>"v4"  0,25*2*(2,625+4,975)</t>
  </si>
  <si>
    <t>"v5"  0,51*2*8,25</t>
  </si>
  <si>
    <t>"v6"  0,22*2*15</t>
  </si>
  <si>
    <t>53</t>
  </si>
  <si>
    <t>417351116</t>
  </si>
  <si>
    <t>Odstranění bednění ztužujících věnců</t>
  </si>
  <si>
    <t>-1418621247</t>
  </si>
  <si>
    <t>Bednění bočnic ztužujících pásů a věnců včetně vzpěr  odstranění</t>
  </si>
  <si>
    <t>54</t>
  </si>
  <si>
    <t>417361821</t>
  </si>
  <si>
    <t>Výztuž ztužujících pásů a věnců betonářskou ocelí 10 505</t>
  </si>
  <si>
    <t>1874971091</t>
  </si>
  <si>
    <t>Výztuž ztužujících pásů a věnců  z betonářské oceli 10 505 (R) nebo BSt 500</t>
  </si>
  <si>
    <t>a26*0,04</t>
  </si>
  <si>
    <t>55</t>
  </si>
  <si>
    <t>430321515</t>
  </si>
  <si>
    <t>Schodišťová konstrukce a rampa ze ŽB tř. C 20/25</t>
  </si>
  <si>
    <t>74026764</t>
  </si>
  <si>
    <t>Schodišťové konstrukce a rampy z betonu železového (bez výztuže)  stupně, schodnice, ramena, podesty s nosníky tř. C 20/25</t>
  </si>
  <si>
    <t>1*1*0,5+17*1*0,5*0,26*0,187</t>
  </si>
  <si>
    <t>56</t>
  </si>
  <si>
    <t>430361821</t>
  </si>
  <si>
    <t>Výztuž schodišťové konstrukce a rampy betonářskou ocelí 10 505</t>
  </si>
  <si>
    <t>1661239125</t>
  </si>
  <si>
    <t>Výztuž schodišťových konstrukcí a ramp  stupňů, schodnic, ramen, podest s nosníky z betonářské oceli 10 505 (R) nebo BSt 500</t>
  </si>
  <si>
    <t>a36*0,06</t>
  </si>
  <si>
    <t>57</t>
  </si>
  <si>
    <t>431351121</t>
  </si>
  <si>
    <t>Zřízení bednění podest schodišť a ramp přímočarých v do 4 m</t>
  </si>
  <si>
    <t>275222953</t>
  </si>
  <si>
    <t>Bednění podest, podstupňových desek a ramp včetně podpěrné konstrukce  výšky do 4 m půdorysně přímočarých zřízení</t>
  </si>
  <si>
    <t>(3,6+1,82+3,74)*1</t>
  </si>
  <si>
    <t>58</t>
  </si>
  <si>
    <t>431351122</t>
  </si>
  <si>
    <t>Odstranění bednění podest schodišť a ramp přímočarých v do 4 m</t>
  </si>
  <si>
    <t>1210133121</t>
  </si>
  <si>
    <t>Bednění podest, podstupňových desek a ramp včetně podpěrné konstrukce  výšky do 4 m půdorysně přímočarých odstranění</t>
  </si>
  <si>
    <t>Komunikace pozemní</t>
  </si>
  <si>
    <t>59</t>
  </si>
  <si>
    <t>564251111</t>
  </si>
  <si>
    <t>Podklad nebo podsyp ze štěrkopísku ŠP tl 150 mm</t>
  </si>
  <si>
    <t>-1983049086</t>
  </si>
  <si>
    <t>Podklad nebo podsyp ze štěrkopísku ŠP  s rozprostřením, vlhčením a zhutněním, po zhutnění tl. 150 mm</t>
  </si>
  <si>
    <t>a33+a34</t>
  </si>
  <si>
    <t>60</t>
  </si>
  <si>
    <t>564871111</t>
  </si>
  <si>
    <t>Podklad ze štěrkodrtě ŠD tl 250 mm</t>
  </si>
  <si>
    <t>1725228460</t>
  </si>
  <si>
    <t>Podklad ze štěrkodrti ŠD  s rozprostřením a zhutněním, po zhutnění tl. 250 mm</t>
  </si>
  <si>
    <t>61</t>
  </si>
  <si>
    <t>596211110</t>
  </si>
  <si>
    <t>Kladení zámkové dlažby komunikací pro pěší tl 60 mm skupiny A pl do 50 m2</t>
  </si>
  <si>
    <t>1436388077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</si>
  <si>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</si>
  <si>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62</t>
  </si>
  <si>
    <t>59245015</t>
  </si>
  <si>
    <t>dlažba zámková tvaru I 200x165x60mm přírodní</t>
  </si>
  <si>
    <t>-97348953</t>
  </si>
  <si>
    <t>a34*1,01</t>
  </si>
  <si>
    <t>63</t>
  </si>
  <si>
    <t>596211211</t>
  </si>
  <si>
    <t>Kladení zámkové dlažby komunikací pro pěší tl 80 mm skupiny A pl do 100 m2</t>
  </si>
  <si>
    <t>500344988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</si>
  <si>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přes 50 do 100 m2</t>
  </si>
  <si>
    <t>64</t>
  </si>
  <si>
    <t>59245013</t>
  </si>
  <si>
    <t>dlažba zámková tvaru I 200x165x80mm přírodní</t>
  </si>
  <si>
    <t>852335608</t>
  </si>
  <si>
    <t>a33*1,01</t>
  </si>
  <si>
    <t>Úpravy povrchů, podlahy a osazování výplní</t>
  </si>
  <si>
    <t>65</t>
  </si>
  <si>
    <t>611321141</t>
  </si>
  <si>
    <t>Vápenocementová omítka štuková dvouvrstvá vnitřních stropů rovných nanášená ručně</t>
  </si>
  <si>
    <t>1907117476</t>
  </si>
  <si>
    <t>Omítka vápenocementová vnitřních ploch  nanášená ručně dvouvrstvá, tloušťky jádrové omítky do 10 mm a tloušťky štuku do 3 mm štuková vodorovných konstrukcí stropů rovných</t>
  </si>
  <si>
    <t>66</t>
  </si>
  <si>
    <t>611321143</t>
  </si>
  <si>
    <t>Vápenocementová omítka štuková dvouvrstvá vnitřních kleneb nebo skořepin nanášená ručně</t>
  </si>
  <si>
    <t>-823464172</t>
  </si>
  <si>
    <t>Omítka vápenocementová vnitřních ploch  nanášená ručně dvouvrstvá, tloušťky jádrové omítky do 10 mm a tloušťky štuku do 3 mm štuková vodorovných konstrukcí kleneb nebo skořepin</t>
  </si>
  <si>
    <t>45,66+6,62+12,24+3,34+10,78+9,32+2,28</t>
  </si>
  <si>
    <t>67</t>
  </si>
  <si>
    <t>612142001</t>
  </si>
  <si>
    <t>Potažení vnitřních stěn sklovláknitým pletivem vtlačeným do tenkovrstvé hmoty</t>
  </si>
  <si>
    <t>1145019475</t>
  </si>
  <si>
    <t>Potažení vnitřních ploch pletivem  v ploše nebo pruzích, na plném podkladu sklovláknitým vtlačením do tmelu stěn</t>
  </si>
  <si>
    <t>68</t>
  </si>
  <si>
    <t>612232003</t>
  </si>
  <si>
    <t>Montáž zateplení vnitřního ostění, nadpraží hl do 200 mm polyuretanovými deskami tl do 80 mm</t>
  </si>
  <si>
    <t>-1936863775</t>
  </si>
  <si>
    <t>Montáž vnitřního zateplení ostění nebo nadpraží z polyuretanových desek hloubky špalet do 200 mm, tloušťky desek přes 40 do 80 mm</t>
  </si>
  <si>
    <t>(1,08+1,38)*2*2</t>
  </si>
  <si>
    <t>69</t>
  </si>
  <si>
    <t>59052106</t>
  </si>
  <si>
    <t>deska tepelně izolační z tvrzené PU pěny vnitřní, kapilárně aktivní, prodyšná tl 80mm</t>
  </si>
  <si>
    <t>1513423841</t>
  </si>
  <si>
    <t>"06"  (1,08+1,38)*2*0,7*1,1</t>
  </si>
  <si>
    <t>70</t>
  </si>
  <si>
    <t>612321141</t>
  </si>
  <si>
    <t>Vápenocementová omítka štuková dvouvrstvá vnitřních stěn nanášená ručně</t>
  </si>
  <si>
    <t>752158305</t>
  </si>
  <si>
    <t>Omítka vápenocementová vnitřních ploch  nanášená ručně dvouvrstvá, tloušťky jádrové omítky do 10 mm a tloušťky štuku do 3 mm štuková svislých konstrukcí stěn</t>
  </si>
  <si>
    <t>(6,11+7,31)*2*3,1-2,6*2,25-0,9*1,97-1,2*1,5+(1,2+1,5*2)*0,5+(1,1+2,1*2)*0,6</t>
  </si>
  <si>
    <t>-0,8*1,97+(1,1+2,1*2)*(0,3+0,35)</t>
  </si>
  <si>
    <t>(3,77+6)*2*3,1-0,8*1,97*3-1,2*1,5+(1,2+1,5*2)*0,5+(1,1+2,1*2)*0,4</t>
  </si>
  <si>
    <t>(3,91+6)*2*3,1-0,8*1,97*2-1,08*1,38+(1,1+2,1*2)*0,4+(1,08+1,38*2)*0,5</t>
  </si>
  <si>
    <t>a22+a38+2,25*5,8-0,9*1,97-0,8*1,97+(1,1+2,1*2)*0,4</t>
  </si>
  <si>
    <t>71</t>
  </si>
  <si>
    <t>612323111</t>
  </si>
  <si>
    <t>Vápenocementová omítka hladkých vnitřních stěn tloušťky do 5 mm nanášená ručně</t>
  </si>
  <si>
    <t>845338526</t>
  </si>
  <si>
    <t>Omítka vápenocementová vnitřních ploch hladkých  nanášená ručně jednovrstvá hladká, na neomítnutý bezesparý podklad, tloušťky do 5 mm stěn</t>
  </si>
  <si>
    <t>a23+a37*2+a24*2</t>
  </si>
  <si>
    <t>72</t>
  </si>
  <si>
    <t>622131321</t>
  </si>
  <si>
    <t>Penetrační disperzní nátěr vnějších stěn nanášený strojně</t>
  </si>
  <si>
    <t>-1791726423</t>
  </si>
  <si>
    <t>Podkladní a spojovací vrstva vnějších omítaných ploch  penetrace akrylát-silikonová nanášená strojně stěn</t>
  </si>
  <si>
    <t>a52+a53+a54+a55</t>
  </si>
  <si>
    <t>73</t>
  </si>
  <si>
    <t>622211001</t>
  </si>
  <si>
    <t>Montáž kontaktního zateplení vnějších stěn lepením a mechanickým kotvením polystyrénových desek tl do 40 mm</t>
  </si>
  <si>
    <t>-242030005</t>
  </si>
  <si>
    <t>Montáž kontaktního zateplení lepením a mechanickým kotvením z polystyrenových desek nebo z kombinovaných desek na vnější stěny, tloušťky desek do 40 mm</t>
  </si>
  <si>
    <t>(5+3,1*2)*0,45+(1,08+1,38*2)*0,2</t>
  </si>
  <si>
    <t>74</t>
  </si>
  <si>
    <t>28375931</t>
  </si>
  <si>
    <t>deska EPS 70 fasádní λ=0,039 tl 30mm</t>
  </si>
  <si>
    <t>1995406544</t>
  </si>
  <si>
    <t>a55*1,02</t>
  </si>
  <si>
    <t>75</t>
  </si>
  <si>
    <t>622211011</t>
  </si>
  <si>
    <t>Montáž kontaktního zateplení vnějších stěn lepením a mechanickým kotvením polystyrénových desek tl do 80 mm</t>
  </si>
  <si>
    <t>1119721988</t>
  </si>
  <si>
    <t>Montáž kontaktního zateplení lepením a mechanickým kotvením z polystyrenových desek nebo z kombinovaných desek na vnější stěny, tloušťky desek přes 40 do 80 mm</t>
  </si>
  <si>
    <t>0,5*(8*2+8,25+2,625)</t>
  </si>
  <si>
    <t>0,5*(8*2+8,25+2,625-5-1,1)</t>
  </si>
  <si>
    <t>76</t>
  </si>
  <si>
    <t>28376016</t>
  </si>
  <si>
    <t>deska perimetrická fasádní soklová 150kPa λ=0,035 tl 80mm</t>
  </si>
  <si>
    <t>1429844912</t>
  </si>
  <si>
    <t>a51*1,02+a52*1,02</t>
  </si>
  <si>
    <t>77</t>
  </si>
  <si>
    <t>622211021</t>
  </si>
  <si>
    <t>Montáž kontaktního zateplení vnějších stěn lepením a mechanickým kotvením polystyrénových desek tl do 120 mm</t>
  </si>
  <si>
    <t>1299731155</t>
  </si>
  <si>
    <t>Montáž kontaktního zateplení lepením a mechanickým kotvením z polystyrenových desek nebo z kombinovaných desek na vnější stěny, tloušťky desek přes 80 do 120 mm</t>
  </si>
  <si>
    <t>8,5*4,8-5*3,1</t>
  </si>
  <si>
    <t>(8,25+2,625)*4,8+(8,25+2,625)*3,2*0,5-1*1,4*4-0,9*1,4*2-1*0,75*2-0,88*2,04</t>
  </si>
  <si>
    <t>4,8*5,115+2,885*6,3</t>
  </si>
  <si>
    <t>78</t>
  </si>
  <si>
    <t>28375939</t>
  </si>
  <si>
    <t>deska EPS 70 fasádní λ=0,039 tl 120mm</t>
  </si>
  <si>
    <t>-85506772</t>
  </si>
  <si>
    <t>a53*1,02</t>
  </si>
  <si>
    <t>79</t>
  </si>
  <si>
    <t>622211031</t>
  </si>
  <si>
    <t>Montáž kontaktního zateplení vnějších stěn lepením a mechanickým kotvením polystyrénových desek tl do 160 mm</t>
  </si>
  <si>
    <t>1483227715</t>
  </si>
  <si>
    <t>Montáž kontaktního zateplení lepením a mechanickým kotvením z polystyrenových desek nebo z kombinovaných desek na vnější stěny, tloušťky desek přes 120 do 160 mm</t>
  </si>
  <si>
    <t>9,5*5,3-1,08*1,38-1,2*1,5</t>
  </si>
  <si>
    <t>80</t>
  </si>
  <si>
    <t>28375951</t>
  </si>
  <si>
    <t>deska EPS 70 fasádní λ=0,039 tl 140mm</t>
  </si>
  <si>
    <t>-1333215111</t>
  </si>
  <si>
    <t>a54*1,02</t>
  </si>
  <si>
    <t>81</t>
  </si>
  <si>
    <t>622251101</t>
  </si>
  <si>
    <t>Příplatek k cenám kontaktního zateplení stěn za použití tepelněizolačních zátek z polystyrenu</t>
  </si>
  <si>
    <t>483650389</t>
  </si>
  <si>
    <t>Montáž kontaktního zateplení lepením a mechanickým kotvením Příplatek k cenám za zápustnou montáž kotev s použitím tepelněizolačních zátek na vnější stěny z polystyrenu</t>
  </si>
  <si>
    <t>a52+a53+a54</t>
  </si>
  <si>
    <t>82</t>
  </si>
  <si>
    <t>622252001</t>
  </si>
  <si>
    <t>Montáž profilů kontaktního zateplení připevněných mechanicky</t>
  </si>
  <si>
    <t>-55011920</t>
  </si>
  <si>
    <t>Montáž profilů kontaktního zateplení zakládacích soklových připevněných hmoždinkami</t>
  </si>
  <si>
    <t>5,1</t>
  </si>
  <si>
    <t>8,5-5+8,25+2,625-0,88+4,8+2,885</t>
  </si>
  <si>
    <t>83</t>
  </si>
  <si>
    <t>59051649</t>
  </si>
  <si>
    <t>profil zakládací Al tl 0,7mm pro ETICS pro izolant tl 120mm</t>
  </si>
  <si>
    <t>-133139946</t>
  </si>
  <si>
    <t>a56*1,05</t>
  </si>
  <si>
    <t>84</t>
  </si>
  <si>
    <t>59051651</t>
  </si>
  <si>
    <t>profil zakládací Al tl 0,7mm pro ETICS pro izolant tl 140mm</t>
  </si>
  <si>
    <t>1598630815</t>
  </si>
  <si>
    <t>5,1*1,05</t>
  </si>
  <si>
    <t>85</t>
  </si>
  <si>
    <t>622252002</t>
  </si>
  <si>
    <t>Montáž profilů kontaktního zateplení lepených</t>
  </si>
  <si>
    <t>1513010595</t>
  </si>
  <si>
    <t>Montáž profilů kontaktního zateplení ostatních stěnových, dilatačních apod. lepených do tmelu</t>
  </si>
  <si>
    <t>"rohová"  5,5*3+6,8+1,4*2*6+0,75*4+2,04*2+3,1*2+1,38*2+1,5*2</t>
  </si>
  <si>
    <t>"s okapničkou"  5+1*6+0,9*2+1,1+1,08+1,2</t>
  </si>
  <si>
    <t>"začišťovací"  1,08+1,38*2+5+3,1*2+1,1+2,04*2+(1+1,4*2)*4+(0,9+1,4*2)*2+(0,75*2+1)*2+(1,2+1,5*2)</t>
  </si>
  <si>
    <t>"parapetní"  1,08+1*6+0,9*2+1,2</t>
  </si>
  <si>
    <t>"dilatační"  5,5*2</t>
  </si>
  <si>
    <t>86</t>
  </si>
  <si>
    <t>59051486</t>
  </si>
  <si>
    <t>profil rohový PVC 15x15mm s výztužnou tkaninou š 100mm pro ETICS</t>
  </si>
  <si>
    <t>-40279417</t>
  </si>
  <si>
    <t>a57*1,05</t>
  </si>
  <si>
    <t>87</t>
  </si>
  <si>
    <t>59051510</t>
  </si>
  <si>
    <t>profil začišťovací s okapnicí PVC s výztužnou tkaninou pro nadpraží ETICS</t>
  </si>
  <si>
    <t>-1679025031</t>
  </si>
  <si>
    <t>a58*1,05</t>
  </si>
  <si>
    <t>59051476</t>
  </si>
  <si>
    <t>profil začišťovací PVC 9mm s výztužnou tkaninou pro ostění ETICS</t>
  </si>
  <si>
    <t>1527866169</t>
  </si>
  <si>
    <t>a59*1,05</t>
  </si>
  <si>
    <t>89</t>
  </si>
  <si>
    <t>59051512</t>
  </si>
  <si>
    <t>profil začišťovací s okapnicí PVC s výztužnou tkaninou pro parapet ETICS</t>
  </si>
  <si>
    <t>-452352471</t>
  </si>
  <si>
    <t>a60*1,05</t>
  </si>
  <si>
    <t>90</t>
  </si>
  <si>
    <t>59051502</t>
  </si>
  <si>
    <t>profil dilatační rohový PVC s výztužnou tkaninou pro ETICS</t>
  </si>
  <si>
    <t>98664854</t>
  </si>
  <si>
    <t>a61*1,05</t>
  </si>
  <si>
    <t>91</t>
  </si>
  <si>
    <t>6223211</t>
  </si>
  <si>
    <t>Sjednocení podkladu pro provedení omítky</t>
  </si>
  <si>
    <t>-2073229032</t>
  </si>
  <si>
    <t>Potažení vnějších ploch štukem vápenocementovým, tloušťky do 3 mm stěn</t>
  </si>
  <si>
    <t>(17,38-9,5)*5,5-1,2*1,5+(1,2+1,5*2)*0,2*2+7,5*5,5+7,5*3*0,5-2,6*2,25</t>
  </si>
  <si>
    <t>92</t>
  </si>
  <si>
    <t>622321121</t>
  </si>
  <si>
    <t>Vápenocementová omítka hladká jednovrstvá vnějších stěn nanášená ručně</t>
  </si>
  <si>
    <t>-1779887490</t>
  </si>
  <si>
    <t>Omítka vápenocementová vnějších ploch  nanášená ručně jednovrstvá, tloušťky do 15 mm hladká stěn</t>
  </si>
  <si>
    <t>(2,6+2,25*2)*0,7</t>
  </si>
  <si>
    <t>93</t>
  </si>
  <si>
    <t>622325102</t>
  </si>
  <si>
    <t>Oprava vnější vápenocementové hladké omítky složitosti 1 stěn v rozsahu do 30%</t>
  </si>
  <si>
    <t>-1273013807</t>
  </si>
  <si>
    <t>Oprava vápenocementové omítky vnějších ploch stupně členitosti 1 hladké stěn, v rozsahu opravované plochy přes 10 do 30%</t>
  </si>
  <si>
    <t>94</t>
  </si>
  <si>
    <t>622511111</t>
  </si>
  <si>
    <t>Tenkovrstvá akrylátová mozaiková střednězrnná omítka včetně penetrace vnějších stěn</t>
  </si>
  <si>
    <t>-1762863826</t>
  </si>
  <si>
    <t>Omítka tenkovrstvá akrylátová vnějších ploch  probarvená, včetně penetrace podkladu mozaiková střednězrnná stěn</t>
  </si>
  <si>
    <t>95</t>
  </si>
  <si>
    <t>622541021</t>
  </si>
  <si>
    <t>Tenkovrstvá silikonsilikátová zrnitá omítka tl. 2,0 mm včetně penetrace vnějších stěn</t>
  </si>
  <si>
    <t>1911941977</t>
  </si>
  <si>
    <t>Omítka tenkovrstvá silikonsilikátová vnějších ploch  hydrofobní, se samočistícím účinkem probarvená, včetně penetrace podkladu zrnitá, tloušťky 2,0 mm stěn</t>
  </si>
  <si>
    <t>a53+a54+a55+a65+a66</t>
  </si>
  <si>
    <t>96</t>
  </si>
  <si>
    <t>629991011</t>
  </si>
  <si>
    <t>Zakrytí výplní otvorů a svislých ploch fólií přilepenou lepící páskou</t>
  </si>
  <si>
    <t>709033277</t>
  </si>
  <si>
    <t>Zakrytí vnějších ploch před znečištěním  včetně pozdějšího odkrytí výplní otvorů a svislých ploch fólií přilepenou lepící páskou</t>
  </si>
  <si>
    <t>a3+1*0,75*2+2,6*2,25+5*3,1+0,88*2,04</t>
  </si>
  <si>
    <t>97</t>
  </si>
  <si>
    <t>631311114</t>
  </si>
  <si>
    <t>Mazanina tl do 80 mm z betonu prostého bez zvýšených nároků na prostředí tř. C 16/20</t>
  </si>
  <si>
    <t>-1511276032</t>
  </si>
  <si>
    <t>Mazanina z betonu  prostého bez zvýšených nároků na prostředí tl. přes 50 do 80 mm tř. C 16/20</t>
  </si>
  <si>
    <t>(2,225*4,315+6*(3,77+3,91))*0,08</t>
  </si>
  <si>
    <t>98</t>
  </si>
  <si>
    <t>631311115</t>
  </si>
  <si>
    <t>Mazanina tl do 80 mm z betonu prostého bez zvýšených nároků na prostředí tř. C 20/25</t>
  </si>
  <si>
    <t>-352330274</t>
  </si>
  <si>
    <t>Mazanina z betonu  prostého bez zvýšených nároků na prostředí tl. přes 50 do 80 mm tř. C 20/25</t>
  </si>
  <si>
    <t>p1*0,08+p2*0,08+p3*0,06+p4*0,06</t>
  </si>
  <si>
    <t>99</t>
  </si>
  <si>
    <t>631311124</t>
  </si>
  <si>
    <t>Mazanina tl do 120 mm z betonu prostého bez zvýšených nároků na prostředí tř. C 16/20</t>
  </si>
  <si>
    <t>-438308102</t>
  </si>
  <si>
    <t>Mazanina z betonu  prostého bez zvýšených nároků na prostředí tl. přes 80 do 120 mm tř. C 16/20</t>
  </si>
  <si>
    <t>(7,45*7,7+7,31*6,11)*0,1</t>
  </si>
  <si>
    <t>100</t>
  </si>
  <si>
    <t>631319171</t>
  </si>
  <si>
    <t>Příplatek k mazanině tl do 80 mm za stržení povrchu spodní vrstvy před vložením výztuže</t>
  </si>
  <si>
    <t>1223134284</t>
  </si>
  <si>
    <t>Příplatek k cenám mazanin  za stržení povrchu spodní vrstvy mazaniny latí před vložením výztuže nebo pletiva pro tl. obou vrstev mazaniny přes 50 do 80 mm</t>
  </si>
  <si>
    <t>101</t>
  </si>
  <si>
    <t>631341133</t>
  </si>
  <si>
    <t>Mazanina tl do 240 mm z betonu lehkého keramického LC 16/18</t>
  </si>
  <si>
    <t>-1476529909</t>
  </si>
  <si>
    <t>Mazanina z lehkého keramického betonu tl. přes 120 do 240 mm tř. LC 16/18</t>
  </si>
  <si>
    <t>"vyrovnání nad klenbami - dle skut"  a29*0,24</t>
  </si>
  <si>
    <t>102</t>
  </si>
  <si>
    <t>631362021</t>
  </si>
  <si>
    <t>Výztuž mazanin svařovanými sítěmi Kari</t>
  </si>
  <si>
    <t>-1698875603</t>
  </si>
  <si>
    <t>Výztuž mazanin  ze svařovaných sítí z drátů typu KARI</t>
  </si>
  <si>
    <t>(p1+p2+p3)*0,001*2*1,15*1,541</t>
  </si>
  <si>
    <t>p4*0,001*1,15*2*0,986</t>
  </si>
  <si>
    <t>103</t>
  </si>
  <si>
    <t>632481213</t>
  </si>
  <si>
    <t>Separační vrstva z PE fólie</t>
  </si>
  <si>
    <t>-1502902416</t>
  </si>
  <si>
    <t>Separační vrstva k oddělení podlahových vrstev  z polyetylénové fólie</t>
  </si>
  <si>
    <t>p1+p2+p4+a29</t>
  </si>
  <si>
    <t>104</t>
  </si>
  <si>
    <t>634112113</t>
  </si>
  <si>
    <t>Obvodová dilatace podlahovým páskem z pěnového PE mezi stěnou a mazaninou nebo potěrem v 80 mm</t>
  </si>
  <si>
    <t>-877213324</t>
  </si>
  <si>
    <t>Obvodová dilatace mezi stěnou a mazaninou nebo potěrem podlahovým páskem z pěnového PE tl. do 10 mm, výšky 80 mm</t>
  </si>
  <si>
    <t>p1+p2+p3+p4</t>
  </si>
  <si>
    <t>105</t>
  </si>
  <si>
    <t>642942611</t>
  </si>
  <si>
    <t>Osazování zárubní nebo rámů dveřních kovových do 2,5 m2 na montážní pěnu</t>
  </si>
  <si>
    <t>1438150793</t>
  </si>
  <si>
    <t>Osazování zárubní nebo rámů kovových dveřních  lisovaných nebo z úhelníků bez dveřních křídel na montážní pěnu, plochy otvoru do 2,5 m2</t>
  </si>
  <si>
    <t>3+3+3+2+3+2+1</t>
  </si>
  <si>
    <t>106</t>
  </si>
  <si>
    <t>55331348</t>
  </si>
  <si>
    <t>zárubeň ocelová pro běžné zdění a pórobeton 100 levá/pravá 700</t>
  </si>
  <si>
    <t>-1752175967</t>
  </si>
  <si>
    <t>107</t>
  </si>
  <si>
    <t>55331350</t>
  </si>
  <si>
    <t>zárubeň ocelová pro běžné zdění a pórobeton 100 levá/pravá 800</t>
  </si>
  <si>
    <t>-180936815</t>
  </si>
  <si>
    <t>108</t>
  </si>
  <si>
    <t>55331371</t>
  </si>
  <si>
    <t>zárubeň ocelová pro běžné zdění a pórobeton 125 levá/pravá 800</t>
  </si>
  <si>
    <t>-1949158422</t>
  </si>
  <si>
    <t>109</t>
  </si>
  <si>
    <t>55331351</t>
  </si>
  <si>
    <t>zárubeň ocelová pro běžné zdění a pórobeton 100 levá/pravá 800 požární</t>
  </si>
  <si>
    <t>1844260980</t>
  </si>
  <si>
    <t>110</t>
  </si>
  <si>
    <t>5533135</t>
  </si>
  <si>
    <t>zárubeň ocelová pro běžné zdění a pórobeton 100 levá/pravá 900 požární</t>
  </si>
  <si>
    <t>1746377185</t>
  </si>
  <si>
    <t>111</t>
  </si>
  <si>
    <t>644941111</t>
  </si>
  <si>
    <t>Osazování ventilačních mřížek velikosti do 150 x 200 mm</t>
  </si>
  <si>
    <t>-1172113884</t>
  </si>
  <si>
    <t>Montáž průvětrníků nebo mřížek odvětrávacích  velikosti do 150 x 200 mm</t>
  </si>
  <si>
    <t>112</t>
  </si>
  <si>
    <t>55341410</t>
  </si>
  <si>
    <t>průvětrník mřížový s klapkami 150x150mm</t>
  </si>
  <si>
    <t>-991784289</t>
  </si>
  <si>
    <t>113</t>
  </si>
  <si>
    <t>56245640</t>
  </si>
  <si>
    <t>mřížka větrací kruhová plast se síťovinou 160mm</t>
  </si>
  <si>
    <t>-1990419937</t>
  </si>
  <si>
    <t>114</t>
  </si>
  <si>
    <t>56245646</t>
  </si>
  <si>
    <t>mřížka větrací kruhová plast se síťovinou 110mm</t>
  </si>
  <si>
    <t>39832541</t>
  </si>
  <si>
    <t>Ostatní konstrukce a práce, bourání</t>
  </si>
  <si>
    <t>115</t>
  </si>
  <si>
    <t>916131213</t>
  </si>
  <si>
    <t>Osazení silničního obrubníku betonového stojatého s boční opěrou do lože z betonu prostého</t>
  </si>
  <si>
    <t>630929162</t>
  </si>
  <si>
    <t>Osazení silničního obrubníku betonového se zřízením lože, s vyplněním a zatřením spár cementovou maltou stojatého s boční opěrou z betonu prostého, do lože z betonu prostého</t>
  </si>
  <si>
    <t>116</t>
  </si>
  <si>
    <t>59217031</t>
  </si>
  <si>
    <t>obrubník betonový silniční 1000x150x250mm</t>
  </si>
  <si>
    <t>-2000755684</t>
  </si>
  <si>
    <t>117</t>
  </si>
  <si>
    <t>916231213</t>
  </si>
  <si>
    <t>Osazení chodníkového obrubníku betonového stojatého s boční opěrou do lože z betonu prostého</t>
  </si>
  <si>
    <t>1357720599</t>
  </si>
  <si>
    <t>Osazení chodníkového obrubníku betonového se zřízením lože, s vyplněním a zatřením spár cementovou maltou stojatého s boční opěrou z betonu prostého, do lože z betonu prostého</t>
  </si>
  <si>
    <t>1,2+9,65+4,2</t>
  </si>
  <si>
    <t>118</t>
  </si>
  <si>
    <t>59217016</t>
  </si>
  <si>
    <t>obrubník betonový chodníkový 1000x80x250mm</t>
  </si>
  <si>
    <t>243875693</t>
  </si>
  <si>
    <t>(1,2+9,65+4,2)*1,01</t>
  </si>
  <si>
    <t>119</t>
  </si>
  <si>
    <t>941111131</t>
  </si>
  <si>
    <t>Montáž lešení řadového trubkového lehkého s podlahami zatížení do 200 kg/m2 š do 1,5 m v do 10 m</t>
  </si>
  <si>
    <t>-25698048</t>
  </si>
  <si>
    <t>Montáž lešení řadového trubkového lehkého pracovního s podlahami  s provozním zatížením tř. 3 do 200 kg/m2 šířky tř. W12 přes 1,2 do 1,5 m, výšky do 10 m</t>
  </si>
  <si>
    <t>17,38*6,5</t>
  </si>
  <si>
    <t>(7,5+1,5*2)*5,5+7,5*3*0,5+(8+1,5)*5,5</t>
  </si>
  <si>
    <t>(8,25+1,5*2+2,625)*5,5+(4,975+1,5)*5,5+3,025*7+(8,25+2,625)*0,5*3,2</t>
  </si>
  <si>
    <t>120</t>
  </si>
  <si>
    <t>941111231</t>
  </si>
  <si>
    <t>Příplatek k lešení řadovému trubkovému lehkému s podlahami š 1,5 m v 10 m za první a ZKD den použití</t>
  </si>
  <si>
    <t>1169167119</t>
  </si>
  <si>
    <t>Montáž lešení řadového trubkového lehkého pracovního s podlahami  s provozním zatížením tř. 3 do 200 kg/m2 Příplatek za první a každý další den použití lešení k ceně -1131</t>
  </si>
  <si>
    <t>a62*30*4</t>
  </si>
  <si>
    <t>121</t>
  </si>
  <si>
    <t>941111831</t>
  </si>
  <si>
    <t>Demontáž lešení řadového trubkového lehkého s podlahami zatížení do 200 kg/m2 š do 1,5 m v do 10 m</t>
  </si>
  <si>
    <t>-1550888519</t>
  </si>
  <si>
    <t>Demontáž lešení řadového trubkového lehkého pracovního s podlahami  s provozním zatížením tř. 3 do 200 kg/m2 šířky tř. W12 přes 1,2 do 1,5 m, výšky do 10 m</t>
  </si>
  <si>
    <t>122</t>
  </si>
  <si>
    <t>944611111</t>
  </si>
  <si>
    <t>Montáž ochranné plachty z textilie z umělých vláken</t>
  </si>
  <si>
    <t>-25800377</t>
  </si>
  <si>
    <t>Montáž ochranné plachty  zavěšené na konstrukci lešení z textilie z umělých vláken</t>
  </si>
  <si>
    <t>123</t>
  </si>
  <si>
    <t>944611211</t>
  </si>
  <si>
    <t>Příplatek k ochranné plachtě za první a ZKD den použití</t>
  </si>
  <si>
    <t>388532504</t>
  </si>
  <si>
    <t>Montáž ochranné plachty  Příplatek za první a každý další den použití plachty k ceně -1111</t>
  </si>
  <si>
    <t>124</t>
  </si>
  <si>
    <t>944611811</t>
  </si>
  <si>
    <t>Demontáž ochranné plachty z textilie z umělých vláken</t>
  </si>
  <si>
    <t>-1438085162</t>
  </si>
  <si>
    <t>Demontáž ochranné plachty  zavěšené na konstrukci lešení z textilie z umělých vláken</t>
  </si>
  <si>
    <t>125</t>
  </si>
  <si>
    <t>949101111</t>
  </si>
  <si>
    <t>Lešení pomocné pro objekty pozemních staveb s lešeňovou podlahou v do 1,9 m zatížení do 150 kg/m2</t>
  </si>
  <si>
    <t>-731426117</t>
  </si>
  <si>
    <t>Lešení pomocné pracovní pro objekty pozemních staveb  pro zatížení do 150 kg/m2, o výšce lešeňové podlahy do 1,9 m</t>
  </si>
  <si>
    <t>126</t>
  </si>
  <si>
    <t>952901111</t>
  </si>
  <si>
    <t>Vyčištění budov bytové a občanské výstavby při výšce podlaží do 4 m</t>
  </si>
  <si>
    <t>-67224817</t>
  </si>
  <si>
    <t>Vyčištění budov nebo objektů před předáním do užívání  budov bytové nebo občanské výstavby, světlé výšky podlaží do 4 m</t>
  </si>
  <si>
    <t>"2np"  11,125*8-2,625*2,885</t>
  </si>
  <si>
    <t>"1np"  11,125*8-2,625*2,885+17,38*7,5</t>
  </si>
  <si>
    <t>127</t>
  </si>
  <si>
    <t>953312122</t>
  </si>
  <si>
    <t>Vložky do svislých dilatačních spár z extrudovaných polystyrénových desek tl 20 mm</t>
  </si>
  <si>
    <t>1737464994</t>
  </si>
  <si>
    <t>Vložky svislé do dilatačních spár z polystyrenových desek  extrudovaných včetně dodání a osazení, v jakémkoliv zdivu přes 10 do 20 mm</t>
  </si>
  <si>
    <t>0,6*1,3*3+0,2*(8,25+2,625)</t>
  </si>
  <si>
    <t>128</t>
  </si>
  <si>
    <t>953735113</t>
  </si>
  <si>
    <t>Odvětrání vodorovné plastovými troubami DN do 110 mm ukládanými na sraz</t>
  </si>
  <si>
    <t>4949466</t>
  </si>
  <si>
    <t>Odvětrání vodorovné  z plastových trub ukládaných na sraz, na maltové terče se zakrytím volných konců síťkami na střechách, do izolačních násypů apod. vnitřní průměr přes 80 do 110 mm</t>
  </si>
  <si>
    <t>129</t>
  </si>
  <si>
    <t>953735115</t>
  </si>
  <si>
    <t>Odvětrání vodorovné plastovými troubami DN do 160 mm ukládanými na sraz</t>
  </si>
  <si>
    <t>-1436963742</t>
  </si>
  <si>
    <t>Odvětrání vodorovné  z plastových trub ukládaných na sraz, na maltové terče se zakrytím volných konců síťkami na střechách, do izolačních násypů apod. vnitřní průměr přes 140 do 160 mm</t>
  </si>
  <si>
    <t>130</t>
  </si>
  <si>
    <t>9539601</t>
  </si>
  <si>
    <t>Stavební výpomoce profesím</t>
  </si>
  <si>
    <t>hr</t>
  </si>
  <si>
    <t>-353071684</t>
  </si>
  <si>
    <t>131</t>
  </si>
  <si>
    <t>9539602</t>
  </si>
  <si>
    <t>D+M PHP dle PBŘ -  práškový přenosný s hasící schopností 34A</t>
  </si>
  <si>
    <t>1262857625</t>
  </si>
  <si>
    <t>132</t>
  </si>
  <si>
    <t>9539603</t>
  </si>
  <si>
    <t>D+M PHP dle PBŘ -  přenosný hasící práškový s hasící schopností 183 B</t>
  </si>
  <si>
    <t>1622168619</t>
  </si>
  <si>
    <t>133</t>
  </si>
  <si>
    <t>9539604</t>
  </si>
  <si>
    <t>D+M bezpečnostních reflexních tabulek dle PBŘ</t>
  </si>
  <si>
    <t>-1902630792</t>
  </si>
  <si>
    <t>134</t>
  </si>
  <si>
    <t>953961113</t>
  </si>
  <si>
    <t>Kotvy chemickým tmelem M 12 hl 110 mm do betonu, ŽB nebo kamene s vyvrtáním otvoru</t>
  </si>
  <si>
    <t>-1698177486</t>
  </si>
  <si>
    <t>Kotvy chemické s vyvrtáním otvoru  do betonu, železobetonu nebo tvrdého kamene tmel, velikost M 12, hloubka 110 mm</t>
  </si>
  <si>
    <t>135</t>
  </si>
  <si>
    <t>962023390</t>
  </si>
  <si>
    <t>Bourání zdiva nadzákladového smíšeného na MV nebo MVC do 1 m3</t>
  </si>
  <si>
    <t>1440633062</t>
  </si>
  <si>
    <t>Bourání zdiva nadzákladového kamenného nebo smíšeného  smíšeného, na maltu vápennou nebo vápenocementovou, objemu do 1 m3</t>
  </si>
  <si>
    <t>(2,6*2,25-1,1*2,1)*0,7+(3,1*2,1-1,06*2,04)*0,5</t>
  </si>
  <si>
    <t>136</t>
  </si>
  <si>
    <t>962031133</t>
  </si>
  <si>
    <t>Bourání příček z cihel pálených na MVC tl do 150 mm</t>
  </si>
  <si>
    <t>-158279922</t>
  </si>
  <si>
    <t>Bourání příček z cihel, tvárnic nebo příčkovek  z cihel pálených, plných nebo dutých na maltu vápennou nebo vápenocementovou, tl. do 150 mm</t>
  </si>
  <si>
    <t>(1,9*2+3,45+3,87)*3,25</t>
  </si>
  <si>
    <t>137</t>
  </si>
  <si>
    <t>962032230</t>
  </si>
  <si>
    <t>Bourání zdiva z cihel pálených nebo vápenopískových na MV nebo MVC do 1 m3</t>
  </si>
  <si>
    <t>-1170726461</t>
  </si>
  <si>
    <t>Bourání zdiva nadzákladového z cihel nebo tvárnic  z cihel pálených nebo vápenopískových, na maltu vápennou nebo vápenocementovou, objemu do 1 m3</t>
  </si>
  <si>
    <t>2,825*0,34*3,25</t>
  </si>
  <si>
    <t>138</t>
  </si>
  <si>
    <t>962032631</t>
  </si>
  <si>
    <t>Bourání zdiva komínového nad střechou z cihel na MV nebo MVC</t>
  </si>
  <si>
    <t>1085998614</t>
  </si>
  <si>
    <t>Bourání zdiva nadzákladového z cihel nebo tvárnic  komínového z cihel pálených, šamotových nebo vápenopískových nad střechou na maltu vápennou nebo vápenocementovou</t>
  </si>
  <si>
    <t>0,745*0,745*3,25</t>
  </si>
  <si>
    <t>139</t>
  </si>
  <si>
    <t>965043441</t>
  </si>
  <si>
    <t>Bourání podkladů pod dlažby betonových s potěrem nebo teracem tl do 150 mm pl přes 4 m2</t>
  </si>
  <si>
    <t>-215540379</t>
  </si>
  <si>
    <t>Bourání mazanin betonových s potěrem nebo teracem tl. do 150 mm, plochy přes 4 m2</t>
  </si>
  <si>
    <t>a1*0,15</t>
  </si>
  <si>
    <t>140</t>
  </si>
  <si>
    <t>965082923</t>
  </si>
  <si>
    <t>Odstranění násypů pod podlahami tl do 100 mm pl přes 2 m2</t>
  </si>
  <si>
    <t>754520352</t>
  </si>
  <si>
    <t>Odstranění násypu pod podlahami nebo ochranného násypu na střechách tl. do 100 mm, plochy přes 2 m2</t>
  </si>
  <si>
    <t>6,11*7,31*0,1</t>
  </si>
  <si>
    <t>141</t>
  </si>
  <si>
    <t>965082933</t>
  </si>
  <si>
    <t>Odstranění násypů pod podlahami tl do 200 mm pl přes 2 m2</t>
  </si>
  <si>
    <t>233826527</t>
  </si>
  <si>
    <t>Odstranění násypu pod podlahami nebo ochranného násypu na střechách tl. do 200 mm, plochy přes 2 m2</t>
  </si>
  <si>
    <t>142</t>
  </si>
  <si>
    <t>968062375</t>
  </si>
  <si>
    <t>Vybourání dřevěných rámů oken zdvojených včetně křídel pl do 2 m2</t>
  </si>
  <si>
    <t>139267126</t>
  </si>
  <si>
    <t>Vybourání dřevěných rámů oken s křídly, dveřních zárubní, vrat, stěn, ostění nebo obkladů  rámů oken s křídly zdvojených, plochy do 2 m2</t>
  </si>
  <si>
    <t>1,24*1,5*3+0,92*1,5*3</t>
  </si>
  <si>
    <t>143</t>
  </si>
  <si>
    <t>968062456</t>
  </si>
  <si>
    <t>Vybourání dřevěných dveřních zárubní pl přes 2 m2</t>
  </si>
  <si>
    <t>-919782847</t>
  </si>
  <si>
    <t>Vybourání dřevěných rámů oken s křídly, dveřních zárubní, vrat, stěn, ostění nebo obkladů  dveřních zárubní, plochy přes 2 m2</t>
  </si>
  <si>
    <t>1,1*2,1+1,15*2,04+1,06*2,04</t>
  </si>
  <si>
    <t>144</t>
  </si>
  <si>
    <t>971028471</t>
  </si>
  <si>
    <t>Vybourání otvorů ve zdivu smíšeném pl do 0,25 m2 tl do 750 mm</t>
  </si>
  <si>
    <t>369652556</t>
  </si>
  <si>
    <t>Vybourání otvorů ve zdivu základovém nebo nadzákladovém kamenném, smíšeném  smíšeném, plochy do 0,25 m2, tl. do 750 mm</t>
  </si>
  <si>
    <t>145</t>
  </si>
  <si>
    <t>971028661</t>
  </si>
  <si>
    <t>Vybourání otvorů ve zdivu smíšeném pl do 4 m2 tl do 600 mm</t>
  </si>
  <si>
    <t>-1685962373</t>
  </si>
  <si>
    <t>Vybourání otvorů ve zdivu základovém nebo nadzákladovém kamenném, smíšeném  smíšeném, plochy do 4 m2, tl. do 600 mm</t>
  </si>
  <si>
    <t>1,1*2,1*0,45+1*2,1*0,5+1,3*2,1*0,3+1,51*2,1*0,25</t>
  </si>
  <si>
    <t>146</t>
  </si>
  <si>
    <t>971033171</t>
  </si>
  <si>
    <t>Vybourání otvorů ve zdivu cihelném D do 60 mm na MVC nebo MV tl do 750 mm</t>
  </si>
  <si>
    <t>-423327493</t>
  </si>
  <si>
    <t>Vybourání otvorů ve zdivu základovém nebo nadzákladovém z cihel, tvárnic, příčkovek  z cihel pálených na maltu vápennou nebo vápenocementovou průměru profilu do 60 mm, tl. do 750 mm</t>
  </si>
  <si>
    <t>147</t>
  </si>
  <si>
    <t>971033261</t>
  </si>
  <si>
    <t>Vybourání otvorů ve zdivu cihelném pl do 0,0225 m2 na MVC nebo MV tl do 600 mm</t>
  </si>
  <si>
    <t>60574990</t>
  </si>
  <si>
    <t>Vybourání otvorů ve zdivu základovém nebo nadzákladovém z cihel, tvárnic, příčkovek  z cihel pálených na maltu vápennou nebo vápenocementovou plochy do 0,0225 m2, tl. do 600 mm</t>
  </si>
  <si>
    <t>148</t>
  </si>
  <si>
    <t>971042361</t>
  </si>
  <si>
    <t>Vybourání otvorů v betonových příčkách a zdech pl do 0,09 m2 tl do 600 mm</t>
  </si>
  <si>
    <t>-1044559592</t>
  </si>
  <si>
    <t>Vybourání otvorů v betonových příčkách a zdech základových nebo nadzákladových  plochy do 0,09 m2, tl. do 600 mm</t>
  </si>
  <si>
    <t>149</t>
  </si>
  <si>
    <t>973022251</t>
  </si>
  <si>
    <t>Vysekání kapes ve zdivu z kamene pl do 0,10 m2 hl do 300 mm</t>
  </si>
  <si>
    <t>-1837221848</t>
  </si>
  <si>
    <t>Vysekání výklenků nebo kapes ve zdivu z kamene  kapes, plochy do 0,10 m2, hl. do 300 mm</t>
  </si>
  <si>
    <t>"pro věnec"  1</t>
  </si>
  <si>
    <t>150</t>
  </si>
  <si>
    <t>973031324</t>
  </si>
  <si>
    <t>Vysekání kapes ve zdivu cihelném na MV nebo MVC pl do 0,10 m2 hl do 150 mm</t>
  </si>
  <si>
    <t>1128414216</t>
  </si>
  <si>
    <t>Vysekání výklenků nebo kapes ve zdivu z cihel  na maltu vápennou nebo vápenocementovou kapes, plochy do 0,10 m2, hl. do 150 mm</t>
  </si>
  <si>
    <t>151</t>
  </si>
  <si>
    <t>974029133</t>
  </si>
  <si>
    <t>Vysekání rýh ve zdivu kamenném hl do 50 mm š do 100 mm - dle skut</t>
  </si>
  <si>
    <t>478257946</t>
  </si>
  <si>
    <t>Vysekání rýh ve zdivu kamenném  do hl. 50 mm a šířky do 100 mm</t>
  </si>
  <si>
    <t>152</t>
  </si>
  <si>
    <t>974029164</t>
  </si>
  <si>
    <t>Vysekání rýh ve zdivu kamenném hl do 150 mm š do 150 mm - dle skut</t>
  </si>
  <si>
    <t>-2001700234</t>
  </si>
  <si>
    <t>Vysekání rýh ve zdivu kamenném  do hl. 150 mm a šířky do 150 mm</t>
  </si>
  <si>
    <t>153</t>
  </si>
  <si>
    <t>974029664</t>
  </si>
  <si>
    <t>Vysekání rýh ve zdivu kamenném pro vtahování nosníků hl do 150 mm v do 150 mm</t>
  </si>
  <si>
    <t>2103517217</t>
  </si>
  <si>
    <t>Vysekání rýh ve zdivu kamenném  pro vtahování nosníků, před vybouráním otvoru do hl. 150 mm, při výšce nosníku do 150 mm</t>
  </si>
  <si>
    <t>1,5*3*4</t>
  </si>
  <si>
    <t>154</t>
  </si>
  <si>
    <t>974029666</t>
  </si>
  <si>
    <t>Vysekání rýh ve zdivu kamenném pro vtahování nosníků hl do 150 mm v do 250 mm</t>
  </si>
  <si>
    <t>661681848</t>
  </si>
  <si>
    <t>Vysekání rýh ve zdivu kamenném  pro vtahování nosníků, před vybouráním otvoru do hl. 150 mm, při výšce nosníku do 250 mm</t>
  </si>
  <si>
    <t>2,9*5</t>
  </si>
  <si>
    <t>155</t>
  </si>
  <si>
    <t>975043111</t>
  </si>
  <si>
    <t>Jednořadové podchycení stropů pro osazení nosníků v do 3,5 m pro zatížení do 750 kg/m - dle skut</t>
  </si>
  <si>
    <t>-1721354827</t>
  </si>
  <si>
    <t>Jednořadové podchycení stropů pro osazení nosníků dřevěnou výztuhou  v. podchycení do 3,5 m, a při zatížení hmotností do 750 kg/m</t>
  </si>
  <si>
    <t>156</t>
  </si>
  <si>
    <t>978011191</t>
  </si>
  <si>
    <t>Otlučení (osekání) vnitřní vápenné nebo vápenocementové omítky stropů v rozsahu do 100 %</t>
  </si>
  <si>
    <t>367983420</t>
  </si>
  <si>
    <t>Otlučení vápenných nebo vápenocementových omítek vnitřních ploch stropů, v rozsahu přes 50 do 100 %</t>
  </si>
  <si>
    <t>6,11*7,31+(3,77+3,91)*6</t>
  </si>
  <si>
    <t>157</t>
  </si>
  <si>
    <t>978013191</t>
  </si>
  <si>
    <t>Otlučení (osekání) vnitřní vápenné nebo vápenocementové omítky stěn v rozsahu do 100 %</t>
  </si>
  <si>
    <t>929545902</t>
  </si>
  <si>
    <t>Otlučení vápenných nebo vápenocementových omítek vnitřních ploch stěn s vyškrabáním spar, s očištěním zdiva, v rozsahu přes 50 do 100 %</t>
  </si>
  <si>
    <t>(6,11+7,31)*2*3,1-2,6*2,25-0,92*1,5-0,84*1,5-1,1*2*2-1,23*2,1-1,2*1,5</t>
  </si>
  <si>
    <t>(3,77+6)*2*3,1-0,8*1,97-1,23*2,1-1,2*1,5-1,1*2*2-0,8*1,97</t>
  </si>
  <si>
    <t>(3,91+6)*2*3,1-0,8*1,97-1,2*1,5-1,1*2,1</t>
  </si>
  <si>
    <t>158</t>
  </si>
  <si>
    <t>978015341</t>
  </si>
  <si>
    <t>Otlučení (osekání) vnější vápenné nebo vápenocementové omítky stupně členitosti 1 a 2 rozsahu do 30%</t>
  </si>
  <si>
    <t>886087723</t>
  </si>
  <si>
    <t>Otlučení vápenných nebo vápenocementových omítek vnějších ploch s vyškrabáním spar a s očištěním zdiva stupně členitosti 1 a 2, v rozsahu přes 10 do 30 %</t>
  </si>
  <si>
    <t>17,38*5,5-1,2*1,5*2-1,08*1,38</t>
  </si>
  <si>
    <t>7,5*5,5+7,5*3*0,5-2,6*2,25</t>
  </si>
  <si>
    <t>159</t>
  </si>
  <si>
    <t>978015391</t>
  </si>
  <si>
    <t>Otlučení (osekání) vnější vápenné nebo vápenocementové omítky stupně členitosti 1 a 2 do 100%</t>
  </si>
  <si>
    <t>583957087</t>
  </si>
  <si>
    <t>Otlučení vápenných nebo vápenocementových omítek vnějších ploch s vyškrabáním spar a s očištěním zdiva stupně členitosti 1 a 2, v rozsahu přes 80 do 100 %</t>
  </si>
  <si>
    <t>(8,25+2,625)*5,58-0,92*1,5*3-1,3*2,1-1,51*2,1-1*2,1</t>
  </si>
  <si>
    <t>160</t>
  </si>
  <si>
    <t>985131211</t>
  </si>
  <si>
    <t>Očištění ploch stěn, rubu kleneb a podlah sušeným křemičitým pískem</t>
  </si>
  <si>
    <t>-1857076033</t>
  </si>
  <si>
    <t>Očištění ploch stěn, rubu kleneb a podlah tryskání pískem sušeným</t>
  </si>
  <si>
    <t>17,38*0,85</t>
  </si>
  <si>
    <t>161</t>
  </si>
  <si>
    <t>985131411</t>
  </si>
  <si>
    <t>Očištění ploch stěn, rubu kleneb a podlah stlačeným vzduchem</t>
  </si>
  <si>
    <t>2123233569</t>
  </si>
  <si>
    <t>Očištění ploch stěn, rubu kleneb a podlah vysušení stlačeným vzduchem</t>
  </si>
  <si>
    <t>6,11*(17,38-0,7*2)</t>
  </si>
  <si>
    <t>162</t>
  </si>
  <si>
    <t>985141111</t>
  </si>
  <si>
    <t>Vyčištění trhlin a dutin ve zdivu š do 30 mm hl do 150 mm</t>
  </si>
  <si>
    <t>1713684844</t>
  </si>
  <si>
    <t>Vyčištění trhlin nebo dutin ve zdivu šířky do 30 mm, hloubky do 150 mm</t>
  </si>
  <si>
    <t>163</t>
  </si>
  <si>
    <t>985142111</t>
  </si>
  <si>
    <t>Vysekání spojovací hmoty ze spár zdiva hl do 40 mm dl do 6 m/m2</t>
  </si>
  <si>
    <t>1741512930</t>
  </si>
  <si>
    <t>Vysekání spojovací hmoty ze spár zdiva včetně vyčištění hloubky spáry do 40 mm délky spáry na 1 m2 upravované plochy do 6 m</t>
  </si>
  <si>
    <t>"klenba - dle skut"  a29*0,3</t>
  </si>
  <si>
    <t>164</t>
  </si>
  <si>
    <t>985231111</t>
  </si>
  <si>
    <t>Spárování zdiva aktivovanou maltou spára hl do 40 mm dl do 6 m/m2</t>
  </si>
  <si>
    <t>1958987966</t>
  </si>
  <si>
    <t>Spárování zdiva hloubky do 40 mm aktivovanou maltou délky spáry na 1 m2 upravované plochy do 6 m</t>
  </si>
  <si>
    <t>a29*0,3</t>
  </si>
  <si>
    <t>165</t>
  </si>
  <si>
    <t>9853121</t>
  </si>
  <si>
    <t>Stěrka k vyspravení soklu - dle skut</t>
  </si>
  <si>
    <t>1627722628</t>
  </si>
  <si>
    <t xml:space="preserve"> Stěrka k vyspravení soklu - dle skut</t>
  </si>
  <si>
    <t xml:space="preserve">a63*0,5 </t>
  </si>
  <si>
    <t>985411111</t>
  </si>
  <si>
    <t>Beztlakové zalití trhlin a dutin ve zdivu aktivovanou maltou</t>
  </si>
  <si>
    <t>142863682</t>
  </si>
  <si>
    <t>Beztlakové zalití trhlin a dutin aktivovanou maltou</t>
  </si>
  <si>
    <t>15*0,03*0,15</t>
  </si>
  <si>
    <t>997</t>
  </si>
  <si>
    <t>Přesun sutě</t>
  </si>
  <si>
    <t>167</t>
  </si>
  <si>
    <t>997013112</t>
  </si>
  <si>
    <t>Vnitrostaveništní doprava suti a vybouraných hmot pro budovy v do 9 m s použitím mechanizace</t>
  </si>
  <si>
    <t>-206328244</t>
  </si>
  <si>
    <t>Vnitrostaveništní doprava suti a vybouraných hmot  vodorovně do 50 m svisle s použitím mechanizace pro budovy a haly výšky přes 6 do 9 m</t>
  </si>
  <si>
    <t>168</t>
  </si>
  <si>
    <t>997013501</t>
  </si>
  <si>
    <t>Odvoz suti a vybouraných hmot na skládku nebo meziskládku do 1 km se složením</t>
  </si>
  <si>
    <t>281020886</t>
  </si>
  <si>
    <t>Odvoz suti a vybouraných hmot na skládku nebo meziskládku  se složením, na vzdálenost do 1 km</t>
  </si>
  <si>
    <t>169</t>
  </si>
  <si>
    <t>997013509</t>
  </si>
  <si>
    <t>Příplatek k odvozu suti a vybouraných hmot na skládku ZKD 1 km přes 1 km</t>
  </si>
  <si>
    <t>1912487430</t>
  </si>
  <si>
    <t>Odvoz suti a vybouraných hmot na skládku nebo meziskládku  se složením, na vzdálenost Příplatek k ceně za každý další i započatý 1 km přes 1 km</t>
  </si>
  <si>
    <t>97,637*15 'Přepočtené koeficientem množství</t>
  </si>
  <si>
    <t>170</t>
  </si>
  <si>
    <t>997013631</t>
  </si>
  <si>
    <t>Poplatek za uložení na skládce (skládkovné) stavebního odpadu směsného kód odpadu 17 09 04</t>
  </si>
  <si>
    <t>-1623468153</t>
  </si>
  <si>
    <t>Poplatek za uložení stavebního odpadu na skládce (skládkovné) směsného stavebního a demoličního zatříděného do Katalogu odpadů pod kódem 17 09 04</t>
  </si>
  <si>
    <t>171</t>
  </si>
  <si>
    <t>997013821</t>
  </si>
  <si>
    <t>Poplatek za uložení na skládce (skládkovné) stavebního odpadu s obsahem azbestu kód odpadu 17 06 05</t>
  </si>
  <si>
    <t>-1654627764</t>
  </si>
  <si>
    <t>Poplatek za uložení stavebního odpadu na skládce (skládkovné) ze stavebních materiálů obsahujících azbest zatříděných do Katalogu odpadů pod kódem 17 06 05</t>
  </si>
  <si>
    <t>998</t>
  </si>
  <si>
    <t>Přesun hmot</t>
  </si>
  <si>
    <t>172</t>
  </si>
  <si>
    <t>998011002</t>
  </si>
  <si>
    <t>Přesun hmot pro budovy zděné v do 12 m</t>
  </si>
  <si>
    <t>-737344786</t>
  </si>
  <si>
    <t>Přesun hmot pro budovy občanské výstavby, bydlení, výrobu a služby  s nosnou svislou konstrukcí zděnou z cihel, tvárnic nebo kamene vodorovná dopravní vzdálenost do 100 m pro budovy výšky přes 6 do 12 m</t>
  </si>
  <si>
    <t>PSV</t>
  </si>
  <si>
    <t>Práce a dodávky PSV</t>
  </si>
  <si>
    <t>711</t>
  </si>
  <si>
    <t>Izolace proti vodě, vlhkosti a plynům</t>
  </si>
  <si>
    <t>173</t>
  </si>
  <si>
    <t>711111001</t>
  </si>
  <si>
    <t>Provedení izolace proti zemní vlhkosti vodorovné za studena nátěrem penetračním</t>
  </si>
  <si>
    <t>1020992269</t>
  </si>
  <si>
    <t>Provedení izolace proti zemní vlhkosti natěradly a tmely za studena  na ploše vodorovné V nátěrem penetračním</t>
  </si>
  <si>
    <t>7,31*6,11+6*(3,77+3,91)+1,1*0,7*2+2,6*0,7</t>
  </si>
  <si>
    <t>174</t>
  </si>
  <si>
    <t>11163150</t>
  </si>
  <si>
    <t>lak penetrační asfaltový</t>
  </si>
  <si>
    <t>1657377023</t>
  </si>
  <si>
    <t>a21*0,0003</t>
  </si>
  <si>
    <t>175</t>
  </si>
  <si>
    <t>711141559</t>
  </si>
  <si>
    <t>Provedení izolace proti zemní vlhkosti pásy přitavením vodorovné NAIP</t>
  </si>
  <si>
    <t>-186085443</t>
  </si>
  <si>
    <t>Provedení izolace proti zemní vlhkosti pásy přitavením  NAIP na ploše vodorovné V</t>
  </si>
  <si>
    <t>176</t>
  </si>
  <si>
    <t>62853004</t>
  </si>
  <si>
    <t>pás asfaltový natavitelný modifikovaný SBS tl 4,0mm s vložkou ze skleněné tkaniny a spalitelnou PE fólií nebo jemnozrnný minerálním posypem na horním povrchu</t>
  </si>
  <si>
    <t>-2039407516</t>
  </si>
  <si>
    <t>a21*1,15</t>
  </si>
  <si>
    <t>177</t>
  </si>
  <si>
    <t>711493112</t>
  </si>
  <si>
    <t>Izolace proti podpovrchové a tlakové vodě vodorovná těsnicí stěrkou jednosložkovou na bázi cementu</t>
  </si>
  <si>
    <t>877115596</t>
  </si>
  <si>
    <t>Izolace proti podpovrchové a tlakové vodě - ostatní na ploše vodorovné V jednosložkovou na bázi cementu</t>
  </si>
  <si>
    <t>178</t>
  </si>
  <si>
    <t>711493122</t>
  </si>
  <si>
    <t>Izolace proti podpovrchové a tlakové vodě svislá těsnicí stěrkou jednosložkovou na bázi cementu</t>
  </si>
  <si>
    <t>1139705960</t>
  </si>
  <si>
    <t>Izolace proti podpovrchové a tlakové vodě - ostatní na ploše svislé S jednosložkovou na bázi cementu</t>
  </si>
  <si>
    <t>"105"  (1,8+0,9)*2*2-0,8*2+(1*2+0,9)*2</t>
  </si>
  <si>
    <t>179</t>
  </si>
  <si>
    <t>998711102</t>
  </si>
  <si>
    <t>Přesun hmot tonážní pro izolace proti vodě, vlhkosti a plynům v objektech výšky do 12 m</t>
  </si>
  <si>
    <t>1080921618</t>
  </si>
  <si>
    <t>Přesun hmot pro izolace proti vodě, vlhkosti a plynům  stanovený z hmotnosti přesunovaného materiálu vodorovná dopravní vzdálenost do 50 m v objektech výšky přes 6 do 12 m</t>
  </si>
  <si>
    <t>713</t>
  </si>
  <si>
    <t>Izolace tepelné</t>
  </si>
  <si>
    <t>180</t>
  </si>
  <si>
    <t>713111111</t>
  </si>
  <si>
    <t>Montáž izolace tepelné vrchem stropů volně kladenými rohožemi, pásy, dílci, deskami</t>
  </si>
  <si>
    <t>-1413101628</t>
  </si>
  <si>
    <t>Montáž tepelné izolace stropů rohožemi, pásy, dílci, deskami, bloky (izolační materiál ve specifikaci) vrchem bez překrytí lepenkou kladenými volně</t>
  </si>
  <si>
    <t>a29*2</t>
  </si>
  <si>
    <t>181</t>
  </si>
  <si>
    <t>63141192</t>
  </si>
  <si>
    <t>deska tepelně izolační minerální do šikmých střech a stěn  λ=0,036-0,037 tl 140mm</t>
  </si>
  <si>
    <t>914793074</t>
  </si>
  <si>
    <t>a29*1,02</t>
  </si>
  <si>
    <t>182</t>
  </si>
  <si>
    <t>713111121</t>
  </si>
  <si>
    <t>Montáž izolace tepelné spodem stropů s uchycením drátem rohoží, pásů, dílců, desek</t>
  </si>
  <si>
    <t>1184499813</t>
  </si>
  <si>
    <t>Montáž tepelné izolace stropů rohožemi, pásy, dílci, deskami, bloky (izolační materiál ve specifikaci) rovných spodem s uchycením (drátem, páskou apod.)</t>
  </si>
  <si>
    <t>a30*2</t>
  </si>
  <si>
    <t>183</t>
  </si>
  <si>
    <t>63141188</t>
  </si>
  <si>
    <t>deska tepelně izolační minerální do šikmých střech a stěn  λ=0,036-0,037 tl 100mm</t>
  </si>
  <si>
    <t>817780340</t>
  </si>
  <si>
    <t>a30*1,02+a29*1,02</t>
  </si>
  <si>
    <t>184</t>
  </si>
  <si>
    <t>6314119</t>
  </si>
  <si>
    <t>deska tepelně izolační minerální do šikmých střech a stěn  λ=0,036-0,037 tl 180mm</t>
  </si>
  <si>
    <t>-237984631</t>
  </si>
  <si>
    <t>a30*1,02</t>
  </si>
  <si>
    <t>185</t>
  </si>
  <si>
    <t>713121111</t>
  </si>
  <si>
    <t>Montáž izolace tepelné podlah volně kladenými rohožemi, pásy, dílci, deskami 1 vrstva</t>
  </si>
  <si>
    <t>858932179</t>
  </si>
  <si>
    <t>Montáž tepelné izolace podlah rohožemi, pásy, deskami, dílci, bloky (izolační materiál ve specifikaci) kladenými volně jednovrstvá</t>
  </si>
  <si>
    <t>45,66+56,62</t>
  </si>
  <si>
    <t>12,24+10,78+2,28+3,34+10,65</t>
  </si>
  <si>
    <t>9,32+6,62</t>
  </si>
  <si>
    <t>23,35+9+4,08+6,95+3,99+10,78</t>
  </si>
  <si>
    <t>186</t>
  </si>
  <si>
    <t>28376416</t>
  </si>
  <si>
    <t>deska z polystyrénu XPS, hrana polodrážková a hladký povrch 300kPa tl 40mm</t>
  </si>
  <si>
    <t>2086438350</t>
  </si>
  <si>
    <t>p3*1,02</t>
  </si>
  <si>
    <t>187</t>
  </si>
  <si>
    <t>28375909</t>
  </si>
  <si>
    <t>deska EPS 150 do plochých střech a podlah λ=0,035 tl 50mm</t>
  </si>
  <si>
    <t>-1620790111</t>
  </si>
  <si>
    <t>p1*1,02</t>
  </si>
  <si>
    <t>188</t>
  </si>
  <si>
    <t>28375912</t>
  </si>
  <si>
    <t>deska EPS 150 do plochých střech a podlah λ=0,035 tl 80mm</t>
  </si>
  <si>
    <t>1610729058</t>
  </si>
  <si>
    <t>p2*1,02</t>
  </si>
  <si>
    <t>189</t>
  </si>
  <si>
    <t>28375907</t>
  </si>
  <si>
    <t>deska EPS 150 do plochých střech a podlah λ=0,035 tl 30mm</t>
  </si>
  <si>
    <t>-721557929</t>
  </si>
  <si>
    <t>p4*1,02</t>
  </si>
  <si>
    <t>190</t>
  </si>
  <si>
    <t>998713102</t>
  </si>
  <si>
    <t>Přesun hmot tonážní pro izolace tepelné v objektech v do 12 m</t>
  </si>
  <si>
    <t>1006240504</t>
  </si>
  <si>
    <t>Přesun hmot pro izolace tepelné stanovený z hmotnosti přesunovaného materiálu vodorovná dopravní vzdálenost do 50 m v objektech výšky přes 6 m do 12 m</t>
  </si>
  <si>
    <t>725</t>
  </si>
  <si>
    <t>Zdravotechnika - zařizovací předměty</t>
  </si>
  <si>
    <t>191</t>
  </si>
  <si>
    <t>72529154</t>
  </si>
  <si>
    <t>Doplňky zařízení koupelen a záchodů háček plast</t>
  </si>
  <si>
    <t>-414156970</t>
  </si>
  <si>
    <t>192</t>
  </si>
  <si>
    <t>72529156</t>
  </si>
  <si>
    <t>Doplňky zařízení koupelen a záchodů koš 16l   nerez</t>
  </si>
  <si>
    <t>-462396622</t>
  </si>
  <si>
    <t>193</t>
  </si>
  <si>
    <t>72529157</t>
  </si>
  <si>
    <t>Doplňky zařízení koupelen a záchodů koš 5l závěsný nerez</t>
  </si>
  <si>
    <t>-1596411765</t>
  </si>
  <si>
    <t>194</t>
  </si>
  <si>
    <t>72529158</t>
  </si>
  <si>
    <t>Doplňky zařízení koupelen a záchodů závěsná wc souprava nerez</t>
  </si>
  <si>
    <t>soubor</t>
  </si>
  <si>
    <t>1986366367</t>
  </si>
  <si>
    <t>195</t>
  </si>
  <si>
    <t>72529159</t>
  </si>
  <si>
    <t>Doplňky zařízení koupelen a záchodů nerezové dávkovač tekutého mýdla na 350 ml</t>
  </si>
  <si>
    <t>-314520375</t>
  </si>
  <si>
    <t>196</t>
  </si>
  <si>
    <t>725291621</t>
  </si>
  <si>
    <t>Doplňky zařízení koupelen a záchodů nerezové zásobník toaletních papírů</t>
  </si>
  <si>
    <t>1041317892</t>
  </si>
  <si>
    <t>Doplňky zařízení koupelen a záchodů  nerezové zásobník toaletních papírů d=300 mm</t>
  </si>
  <si>
    <t>197</t>
  </si>
  <si>
    <t>725291631</t>
  </si>
  <si>
    <t>Doplňky zařízení koupelen a záchodů nerezové zásobník papírových ručníků</t>
  </si>
  <si>
    <t>682287904</t>
  </si>
  <si>
    <t>Doplňky zařízení koupelen a záchodů  nerezové zásobník papírových ručníků</t>
  </si>
  <si>
    <t>198</t>
  </si>
  <si>
    <t>998725102</t>
  </si>
  <si>
    <t>Přesun hmot tonážní pro zařizovací předměty v objektech v do 12 m</t>
  </si>
  <si>
    <t>-1981524978</t>
  </si>
  <si>
    <t>Přesun hmot pro zařizovací předměty  stanovený z hmotnosti přesunovaného materiálu vodorovná dopravní vzdálenost do 50 m v objektech výšky přes 6 do 12 m</t>
  </si>
  <si>
    <t>751</t>
  </si>
  <si>
    <t>Vzduchotechnika</t>
  </si>
  <si>
    <t>199</t>
  </si>
  <si>
    <t>751111012</t>
  </si>
  <si>
    <t>Mtž vent ax ntl nástěnného základního D do 200 mm</t>
  </si>
  <si>
    <t>939831220</t>
  </si>
  <si>
    <t>Montáž ventilátoru axiálního nízkotlakého  nástěnného základního, průměru přes 100 do 200 mm</t>
  </si>
  <si>
    <t>200</t>
  </si>
  <si>
    <t>42914123</t>
  </si>
  <si>
    <t>ventilátor axiální stěnový skříň z plastu průtok 95m3/h D 100mm 13W IP44</t>
  </si>
  <si>
    <t>1203584438</t>
  </si>
  <si>
    <t>201</t>
  </si>
  <si>
    <t>4291413</t>
  </si>
  <si>
    <t>ventilátor axiální stěnový skříň z plastu průtok 300m3/h D 150mm 25W IP44</t>
  </si>
  <si>
    <t>-1615847360</t>
  </si>
  <si>
    <t xml:space="preserve"> ventilátor axiální stěnový skříň z plastu průtok 300m3/h D 150mm 25W IP44</t>
  </si>
  <si>
    <t>762</t>
  </si>
  <si>
    <t>Konstrukce tesařské</t>
  </si>
  <si>
    <t>202</t>
  </si>
  <si>
    <t>762083111</t>
  </si>
  <si>
    <t>Impregnace řeziva proti dřevokaznému hmyzu a houbám máčením třída ohrožení 1 a 2</t>
  </si>
  <si>
    <t>-1321372768</t>
  </si>
  <si>
    <t>Práce společné pro tesařské konstrukce  impregnace řeziva máčením proti dřevokaznému hmyzu a houbám, třída ohrožení 1 a 2 (dřevo v interiéru)</t>
  </si>
  <si>
    <t>a50*0,019+a47+a49</t>
  </si>
  <si>
    <t>203</t>
  </si>
  <si>
    <t>762332132</t>
  </si>
  <si>
    <t>Montáž vázaných kcí krovů pravidelných z hraněného řeziva průřezové plochy do 224 cm2</t>
  </si>
  <si>
    <t>626418643</t>
  </si>
  <si>
    <t>Montáž vázaných konstrukcí krovů  střech pultových, sedlových, valbových, stanových čtvercového nebo obdélníkového půdorysu, z řeziva hraněného průřezové plochy přes 120 do 224 cm2</t>
  </si>
  <si>
    <t>8,5*2+5+8*3</t>
  </si>
  <si>
    <t>7,5*10+7*6+4,5*6+5,5*4</t>
  </si>
  <si>
    <t>6,5*9</t>
  </si>
  <si>
    <t>204</t>
  </si>
  <si>
    <t>60512130</t>
  </si>
  <si>
    <t>hranol stavební řezivo průřezu do 224cm2 do dl 6m</t>
  </si>
  <si>
    <t>-444153423</t>
  </si>
  <si>
    <t>0,12*0,12*t1+0,12*0,14*t2+0,1*0,18*t3</t>
  </si>
  <si>
    <t>a47*1,1</t>
  </si>
  <si>
    <t>205</t>
  </si>
  <si>
    <t>762342214</t>
  </si>
  <si>
    <t>Montáž laťování na střechách jednoduchých sklonu do 60° osové vzdálenosti do 360 mm</t>
  </si>
  <si>
    <t>-463572649</t>
  </si>
  <si>
    <t>Bednění a laťování montáž laťování střech jednoduchých sklonu do 60° při osové vzdálenosti latí přes 150 do 360 mm</t>
  </si>
  <si>
    <t>8,5*7,26+4,2*3,5+7,26*5+6,4*3,9*0,5*2</t>
  </si>
  <si>
    <t>a2-11,5*6,65*0,5</t>
  </si>
  <si>
    <t>206</t>
  </si>
  <si>
    <t>762342441</t>
  </si>
  <si>
    <t>Montáž lišt trojúhelníkových nebo kontralatí na střechách sklonu do 60°</t>
  </si>
  <si>
    <t>38957157</t>
  </si>
  <si>
    <t>Bednění a laťování montáž lišt trojúhelníkových nebo kontralatí</t>
  </si>
  <si>
    <t>a48/0,9</t>
  </si>
  <si>
    <t>207</t>
  </si>
  <si>
    <t>60514101</t>
  </si>
  <si>
    <t>řezivo jehličnaté lať 10-25cm2</t>
  </si>
  <si>
    <t>2130257057</t>
  </si>
  <si>
    <t>0,06*0,04*(a48/0,24+a48/0,9)</t>
  </si>
  <si>
    <t>a49*1,1</t>
  </si>
  <si>
    <t>208</t>
  </si>
  <si>
    <t>762342812</t>
  </si>
  <si>
    <t>Demontáž laťování střech z latí osové vzdálenosti do 0,50 m</t>
  </si>
  <si>
    <t>-1697919414</t>
  </si>
  <si>
    <t>Demontáž bednění a laťování  laťování střech sklonu do 60° se všemi nadstřešními konstrukcemi, z latí průřezové plochy do 25 cm2 při osové vzdálenosti přes 0,22 do 0,50 m</t>
  </si>
  <si>
    <t>209</t>
  </si>
  <si>
    <t>762395000</t>
  </si>
  <si>
    <t>Spojovací prostředky krovů, bednění, laťování, nadstřešních konstrukcí</t>
  </si>
  <si>
    <t>1656722293</t>
  </si>
  <si>
    <t>Spojovací prostředky krovů, bednění a laťování, nadstřešních konstrukcí  svory, prkna, hřebíky, pásová ocel, vruty</t>
  </si>
  <si>
    <t>a47+a49</t>
  </si>
  <si>
    <t>210</t>
  </si>
  <si>
    <t>762522811</t>
  </si>
  <si>
    <t>Demontáž podlah s polštáři z prken tloušťky do 32 mm</t>
  </si>
  <si>
    <t>220133175</t>
  </si>
  <si>
    <t>Demontáž podlah  s polštáři z prken tl. do 32 mm</t>
  </si>
  <si>
    <t>(3,77+3,91)*6</t>
  </si>
  <si>
    <t>211</t>
  </si>
  <si>
    <t>762841310</t>
  </si>
  <si>
    <t>Montáž podbíjení stropů a střech vodorovných z palubek</t>
  </si>
  <si>
    <t>-965664360</t>
  </si>
  <si>
    <t>Montáž podbíjení  stropů a střech vodorovných z hoblovaných prken z palubek</t>
  </si>
  <si>
    <t>1*8+0,5*(7,26+4,2)+1*3+0,6*5+0,3*3,06</t>
  </si>
  <si>
    <t>212</t>
  </si>
  <si>
    <t>61191179</t>
  </si>
  <si>
    <t>palubky obkladové SM profil klasický 19x121mm A/B</t>
  </si>
  <si>
    <t>-169955173</t>
  </si>
  <si>
    <t>a50*1,1</t>
  </si>
  <si>
    <t>213</t>
  </si>
  <si>
    <t>7628901</t>
  </si>
  <si>
    <t>Prohlídka stávajícího krovu</t>
  </si>
  <si>
    <t>-862164812</t>
  </si>
  <si>
    <t>214</t>
  </si>
  <si>
    <t>7628902</t>
  </si>
  <si>
    <t>Výměna prvků stáv krovu dle prohlídky - dle skut</t>
  </si>
  <si>
    <t>kč</t>
  </si>
  <si>
    <t>-1316153037</t>
  </si>
  <si>
    <t>215</t>
  </si>
  <si>
    <t>7628903</t>
  </si>
  <si>
    <t>Ochrana stáv krovu proti napadení hmyzem a houbami - dle skut</t>
  </si>
  <si>
    <t>-560956658</t>
  </si>
  <si>
    <t>216</t>
  </si>
  <si>
    <t>762895000</t>
  </si>
  <si>
    <t>Spojovací prostředky pro montáž záklopu, stropnice a podbíjení</t>
  </si>
  <si>
    <t>1220247826</t>
  </si>
  <si>
    <t>Spojovací prostředky záklopu stropů, stropnic, podbíjení  hřebíky, svory</t>
  </si>
  <si>
    <t>a50*0,019</t>
  </si>
  <si>
    <t>217</t>
  </si>
  <si>
    <t>998762102</t>
  </si>
  <si>
    <t>Přesun hmot tonážní pro kce tesařské v objektech v do 12 m</t>
  </si>
  <si>
    <t>-1740299782</t>
  </si>
  <si>
    <t>Přesun hmot pro konstrukce tesařské  stanovený z hmotnosti přesunovaného materiálu vodorovná dopravní vzdálenost do 50 m v objektech výšky přes 6 do 12 m</t>
  </si>
  <si>
    <t>763</t>
  </si>
  <si>
    <t>Konstrukce suché výstavby</t>
  </si>
  <si>
    <t>218</t>
  </si>
  <si>
    <t>763131431</t>
  </si>
  <si>
    <t>SDK podhled deska 1xDF 12,5 bez izolace dvouvrstvá spodní kce profil CD+UD REI do 90</t>
  </si>
  <si>
    <t>-1245115679</t>
  </si>
  <si>
    <t>Podhled ze sádrokartonových desek  dvouvrstvá zavěšená spodní konstrukce z ocelových profilů CD, UD jednoduše opláštěná deskou protipožární DF, tl. 12,5 mm, bez izolace, REI do 90</t>
  </si>
  <si>
    <t>7,625*(5,75+2,1)+(0,5+2,1)*4,6</t>
  </si>
  <si>
    <t>-4,08</t>
  </si>
  <si>
    <t>219</t>
  </si>
  <si>
    <t>763131471</t>
  </si>
  <si>
    <t>SDK podhled deska 1xDFH2 12,5 bez izolace dvouvrstvá spodní kce profil CD+UD REI do 120</t>
  </si>
  <si>
    <t>-1386735771</t>
  </si>
  <si>
    <t>Podhled ze sádrokartonových desek  dvouvrstvá zavěšená spodní konstrukce z ocelových profilů CD, UD jednoduše opláštěná deskou impregnovanou protipožární DFH2, tl. 12,5 mm, bez izolace, REI do 90</t>
  </si>
  <si>
    <t>220</t>
  </si>
  <si>
    <t>763131751</t>
  </si>
  <si>
    <t>Montáž parotěsné zábrany do SDK podhledu</t>
  </si>
  <si>
    <t>-308363642</t>
  </si>
  <si>
    <t>Podhled ze sádrokartonových desek  ostatní práce a konstrukce na podhledech ze sádrokartonových desek montáž parotěsné zábrany</t>
  </si>
  <si>
    <t>221</t>
  </si>
  <si>
    <t>28329276</t>
  </si>
  <si>
    <t>fólie PE vyztužená pro parotěsnou vrstvu (reakce na oheň - třída E) 140g/m2</t>
  </si>
  <si>
    <t>622710079</t>
  </si>
  <si>
    <t>a30*1,1</t>
  </si>
  <si>
    <t>222</t>
  </si>
  <si>
    <t>998763302</t>
  </si>
  <si>
    <t>Přesun hmot tonážní pro sádrokartonové konstrukce v objektech v do 12 m</t>
  </si>
  <si>
    <t>-2058496769</t>
  </si>
  <si>
    <t>Přesun hmot pro konstrukce montované z desek  sádrokartonových, sádrovláknitých, cementovláknitých nebo cementových stanovený z hmotnosti přesunovaného materiálu vodorovná dopravní vzdálenost do 50 m v objektech výšky přes 6 do 12 m</t>
  </si>
  <si>
    <t>764</t>
  </si>
  <si>
    <t>Konstrukce klempířské</t>
  </si>
  <si>
    <t>223</t>
  </si>
  <si>
    <t>764002414</t>
  </si>
  <si>
    <t>Montáž strukturované oddělovací rohože jakkékoliv rš</t>
  </si>
  <si>
    <t>-1336743253</t>
  </si>
  <si>
    <t>Montáž strukturované oddělovací rohože jakékoli rš</t>
  </si>
  <si>
    <t>224</t>
  </si>
  <si>
    <t>28329223</t>
  </si>
  <si>
    <t>fólie difuzně propustné s nakašírovanou strukturovanou rohoží pod hladkou plechovou krytinu</t>
  </si>
  <si>
    <t>2829992</t>
  </si>
  <si>
    <t>a48*1,15</t>
  </si>
  <si>
    <t>225</t>
  </si>
  <si>
    <t>764002801</t>
  </si>
  <si>
    <t>Demontáž závětrné lišty do suti</t>
  </si>
  <si>
    <t>1174328597</t>
  </si>
  <si>
    <t>Demontáž klempířských konstrukcí závětrné lišty do suti</t>
  </si>
  <si>
    <t>6,65+5</t>
  </si>
  <si>
    <t>226</t>
  </si>
  <si>
    <t>764002812</t>
  </si>
  <si>
    <t>Demontáž okapového plechu do suti v krytině skládané</t>
  </si>
  <si>
    <t>1964233560</t>
  </si>
  <si>
    <t>Demontáž klempířských konstrukcí okapového plechu do suti, v krytině skládané</t>
  </si>
  <si>
    <t>17,37*2</t>
  </si>
  <si>
    <t>227</t>
  </si>
  <si>
    <t>764002851</t>
  </si>
  <si>
    <t>Demontáž oplechování parapetů do suti</t>
  </si>
  <si>
    <t>-283363329</t>
  </si>
  <si>
    <t>Demontáž klempířských konstrukcí oplechování parapetů do suti</t>
  </si>
  <si>
    <t>1,29*3+0,97*3</t>
  </si>
  <si>
    <t>228</t>
  </si>
  <si>
    <t>764002871</t>
  </si>
  <si>
    <t>Demontáž lemování zdí do suti</t>
  </si>
  <si>
    <t>1063182006</t>
  </si>
  <si>
    <t>Demontáž klempířských konstrukcí lemování zdí do suti</t>
  </si>
  <si>
    <t>229</t>
  </si>
  <si>
    <t>764002881</t>
  </si>
  <si>
    <t>Demontáž lemování střešních prostupů do suti</t>
  </si>
  <si>
    <t>-1035074897</t>
  </si>
  <si>
    <t>Demontáž klempířských konstrukcí lemování střešních prostupů do suti</t>
  </si>
  <si>
    <t>(0,5+1,5)*2*0,5</t>
  </si>
  <si>
    <t>230</t>
  </si>
  <si>
    <t>764004801</t>
  </si>
  <si>
    <t>Demontáž podokapního žlabu do suti</t>
  </si>
  <si>
    <t>-1937135206</t>
  </si>
  <si>
    <t>Demontáž klempířských konstrukcí žlabu podokapního do suti</t>
  </si>
  <si>
    <t>17,38*2</t>
  </si>
  <si>
    <t>231</t>
  </si>
  <si>
    <t>764004861</t>
  </si>
  <si>
    <t>Demontáž svodu do suti</t>
  </si>
  <si>
    <t>-1726251689</t>
  </si>
  <si>
    <t>Demontáž klempířských konstrukcí svodu do suti</t>
  </si>
  <si>
    <t>7*2+5,5</t>
  </si>
  <si>
    <t>232</t>
  </si>
  <si>
    <t>764121431</t>
  </si>
  <si>
    <t>Krytina střechy rovné drážkováním z tabulí z Al plechu sklonu do 30°</t>
  </si>
  <si>
    <t>-1708086300</t>
  </si>
  <si>
    <t>Krytina z hliníkového plechu s úpravou u okapů, prostupů a výčnělků střechy rovné drážkováním z tabulí, velikosti 1000 x 2000 mm, sklon střechy do 30°</t>
  </si>
  <si>
    <t>233</t>
  </si>
  <si>
    <t>764221408</t>
  </si>
  <si>
    <t>Oplechování větraného hřebene z Al plechu z hřebenáčů</t>
  </si>
  <si>
    <t>-31640230</t>
  </si>
  <si>
    <t>Oplechování střešních prvků z hliníkového plechu hřebene větraného, včetně větrací mřížky z hřebenáčů</t>
  </si>
  <si>
    <t>17,38+12,5</t>
  </si>
  <si>
    <t>234</t>
  </si>
  <si>
    <t>764221466</t>
  </si>
  <si>
    <t>Oplechování úžlabí z Al plechu rš 500 mm</t>
  </si>
  <si>
    <t>-1417175948</t>
  </si>
  <si>
    <t>Oplechování střešních prvků z hliníkového plechu úžlabí rš 500 mm</t>
  </si>
  <si>
    <t>8*2</t>
  </si>
  <si>
    <t>235</t>
  </si>
  <si>
    <t>764222404</t>
  </si>
  <si>
    <t>Oplechování štítu závětrnou lištou z Al plechu rš 330 mm</t>
  </si>
  <si>
    <t>1033665767</t>
  </si>
  <si>
    <t>Oplechování střešních prvků z hliníkového plechu štítu závětrnou lištou rš 330 mm</t>
  </si>
  <si>
    <t>7,26*2+6,65+5</t>
  </si>
  <si>
    <t>236</t>
  </si>
  <si>
    <t>764226444</t>
  </si>
  <si>
    <t>Oplechování parapetů rovných celoplošně lepené z Al plechu rš 330 mm</t>
  </si>
  <si>
    <t>1669840273</t>
  </si>
  <si>
    <t>Oplechování parapetů z hliníkového plechu rovných celoplošně lepené, bez rohů rš 330 mm</t>
  </si>
  <si>
    <t>1,25*2+1,05*4+0,95*2+1,13+1,05*2</t>
  </si>
  <si>
    <t>237</t>
  </si>
  <si>
    <t>764321414</t>
  </si>
  <si>
    <t>Lemování rovných zdí střech s krytinou skládanou z Al plechu rš 330 mm</t>
  </si>
  <si>
    <t>1382355374</t>
  </si>
  <si>
    <t>Lemování zdí z hliníkového plechu boční nebo horní rovných, střech s krytinou skládanou mimo prejzovou rš 330 mm</t>
  </si>
  <si>
    <t>238</t>
  </si>
  <si>
    <t>764324412</t>
  </si>
  <si>
    <t>Lemování prostupů střech s krytinou skládanou nebo plechovou bez lišty z Al plechu</t>
  </si>
  <si>
    <t>1638134616</t>
  </si>
  <si>
    <t>Lemování prostupů z hliníkového plechu bez lišty, střech s krytinou skládanou nebo z plechu</t>
  </si>
  <si>
    <t>239</t>
  </si>
  <si>
    <t>764521404</t>
  </si>
  <si>
    <t>Žlab podokapní půlkruhový z Al plechu rš 330 mm</t>
  </si>
  <si>
    <t>-1455902137</t>
  </si>
  <si>
    <t>Žlab podokapní z hliníkového plechu včetně háků a čel půlkruhový rš 330 mm</t>
  </si>
  <si>
    <t>17,38+8,5*2+1,5</t>
  </si>
  <si>
    <t>240</t>
  </si>
  <si>
    <t>764521444</t>
  </si>
  <si>
    <t>Kotlík oválný (trychtýřový) pro podokapní žlaby z Al plechu 330/100 mm</t>
  </si>
  <si>
    <t>245484740</t>
  </si>
  <si>
    <t>Žlab podokapní z hliníkového plechu včetně háků a čel kotlík oválný (trychtýřový), rš žlabu/průměr svodu 330/100 mm</t>
  </si>
  <si>
    <t>241</t>
  </si>
  <si>
    <t>764528422</t>
  </si>
  <si>
    <t>Svody kruhové včetně objímek, kolen, odskoků z Al plechu průměru 100 mm</t>
  </si>
  <si>
    <t>852663941</t>
  </si>
  <si>
    <t>Svod z hliníkového plechu včetně objímek, kolen a odskoků kruhový, průměru 100 mm</t>
  </si>
  <si>
    <t>2*5,5+6,6*2+6,5</t>
  </si>
  <si>
    <t>242</t>
  </si>
  <si>
    <t>998764102</t>
  </si>
  <si>
    <t>Přesun hmot tonážní pro konstrukce klempířské v objektech v do 12 m</t>
  </si>
  <si>
    <t>-350569391</t>
  </si>
  <si>
    <t>Přesun hmot pro konstrukce klempířské stanovený z hmotnosti přesunovaného materiálu vodorovná dopravní vzdálenost do 50 m v objektech výšky přes 6 do 12 m</t>
  </si>
  <si>
    <t>765</t>
  </si>
  <si>
    <t>Krytina skládaná</t>
  </si>
  <si>
    <t>243</t>
  </si>
  <si>
    <t>765131851</t>
  </si>
  <si>
    <t>Demontáž vlnité vláknocementové krytiny sklonu do 30° do suti</t>
  </si>
  <si>
    <t>-381755466</t>
  </si>
  <si>
    <t>Demontáž vláknocementové krytiny vlnité  sklonu do 30° do suti</t>
  </si>
  <si>
    <t>(6,65+5)*17,38</t>
  </si>
  <si>
    <t>244</t>
  </si>
  <si>
    <t>765131871</t>
  </si>
  <si>
    <t>Demontáž hřebene nebo nároží vlnité vláknocementové krytiny sklonu do 30° do suti</t>
  </si>
  <si>
    <t>254776200</t>
  </si>
  <si>
    <t>Demontáž vláknocementové krytiny vlnité  sklonu do 30° hřebene nebo nároží do suti</t>
  </si>
  <si>
    <t>245</t>
  </si>
  <si>
    <t>765131891</t>
  </si>
  <si>
    <t>Příplatek za sklon přes 30° k cenám demontáže vlnité vláknocementové krytiny</t>
  </si>
  <si>
    <t>-1857943007</t>
  </si>
  <si>
    <t>Demontáž vláknocementové krytiny vlnité  Příplatek k cenám za sklon přes 30° demontáže krytiny</t>
  </si>
  <si>
    <t>246</t>
  </si>
  <si>
    <t>765131893</t>
  </si>
  <si>
    <t>Příplatek za sklon přes 30° k cenám demontáže hřebene nebo nároží vlnité vláknocementové krytiny</t>
  </si>
  <si>
    <t>-1181478212</t>
  </si>
  <si>
    <t>Demontáž vláknocementové krytiny vlnité  Příplatek k cenám za sklon přes 30° demontáže hřebene nebo nároží</t>
  </si>
  <si>
    <t>247</t>
  </si>
  <si>
    <t>765192811</t>
  </si>
  <si>
    <t>Demontáž střešního výlezu jakékoliv plochy</t>
  </si>
  <si>
    <t>939970046</t>
  </si>
  <si>
    <t>766</t>
  </si>
  <si>
    <t>Konstrukce truhlářské</t>
  </si>
  <si>
    <t>248</t>
  </si>
  <si>
    <t>766231113</t>
  </si>
  <si>
    <t>Montáž sklápěcích půdních schodů</t>
  </si>
  <si>
    <t>1504706226</t>
  </si>
  <si>
    <t>Montáž sklápěcich schodů  na půdu s vyřezáním otvoru a kompletizací</t>
  </si>
  <si>
    <t>249</t>
  </si>
  <si>
    <t>55347581</t>
  </si>
  <si>
    <t>schody skládací protipožární,mech. z Al profilů, El 30 TI, pro výšku max. 280cm, 11 schodnic 110x70cm</t>
  </si>
  <si>
    <t>-803877671</t>
  </si>
  <si>
    <t>250</t>
  </si>
  <si>
    <t>766622131</t>
  </si>
  <si>
    <t>Montáž plastových oken plochy přes 1 m2 otevíravých výšky do 1,5 m s rámem do zdiva</t>
  </si>
  <si>
    <t>781887912</t>
  </si>
  <si>
    <t>Montáž oken plastových včetně montáže rámu plochy přes 1 m2 otevíravých do zdiva, výšky do 1,5 m</t>
  </si>
  <si>
    <t>"01"  1,2*1,5*2</t>
  </si>
  <si>
    <t>"02"  1*1,4*4</t>
  </si>
  <si>
    <t>"04"  0,9*1,4*2</t>
  </si>
  <si>
    <t>"06"  1,08*1,38</t>
  </si>
  <si>
    <t>251</t>
  </si>
  <si>
    <t>61140051</t>
  </si>
  <si>
    <t>okno plastové otevíravé/sklopné dvojsklo přes plochu 1m2 do v 1,5m</t>
  </si>
  <si>
    <t>-30603498</t>
  </si>
  <si>
    <t>252</t>
  </si>
  <si>
    <t>766622216</t>
  </si>
  <si>
    <t>Montáž plastových oken plochy do 1 m2 otevíravých s rámem do zdiva</t>
  </si>
  <si>
    <t>1443522837</t>
  </si>
  <si>
    <t>Montáž oken plastových plochy do 1 m2 včetně montáže rámu otevíravých do zdiva</t>
  </si>
  <si>
    <t>"03"  2</t>
  </si>
  <si>
    <t>253</t>
  </si>
  <si>
    <t>61140049</t>
  </si>
  <si>
    <t>okno plastové otevíravé/sklopné dvojsklo do plochy 1m2</t>
  </si>
  <si>
    <t>-156270677</t>
  </si>
  <si>
    <t>1*0,75*2</t>
  </si>
  <si>
    <t>254</t>
  </si>
  <si>
    <t>766660001</t>
  </si>
  <si>
    <t>Montáž dveřních křídel otvíravých jednokřídlových š do 0,8 m do ocelové zárubně</t>
  </si>
  <si>
    <t>1331634009</t>
  </si>
  <si>
    <t>Montáž dveřních křídel dřevěných nebo plastových otevíravých do ocelové zárubně povrchově upravených jednokřídlových, šířky do 800 mm</t>
  </si>
  <si>
    <t>3+3+3+2+3</t>
  </si>
  <si>
    <t>255</t>
  </si>
  <si>
    <t>6164071</t>
  </si>
  <si>
    <t>dveře jednokřídlé voštinové profilované povrch folie plné 700x1970/2100mm</t>
  </si>
  <si>
    <t>1492240329</t>
  </si>
  <si>
    <t>"1"  3</t>
  </si>
  <si>
    <t>256</t>
  </si>
  <si>
    <t>6164005</t>
  </si>
  <si>
    <t>dveře jednokřídlé voštinové profilované povrch folie plné 800x1970/2100mm</t>
  </si>
  <si>
    <t>465943086</t>
  </si>
  <si>
    <t>"5"  3</t>
  </si>
  <si>
    <t>257</t>
  </si>
  <si>
    <t>6164381</t>
  </si>
  <si>
    <t>dveře jednokřídlé voštinové profilované povrch folie částečně prosklené 700x1970/2100mm</t>
  </si>
  <si>
    <t>1963264155</t>
  </si>
  <si>
    <t xml:space="preserve">"2"  3 </t>
  </si>
  <si>
    <t>258</t>
  </si>
  <si>
    <t>6116203</t>
  </si>
  <si>
    <t>dveře jednokřídlé dřevotřískové povrch fóliový částečně prosklené 800x1970/2100mm</t>
  </si>
  <si>
    <t>-801440439</t>
  </si>
  <si>
    <t xml:space="preserve">"4"  2 </t>
  </si>
  <si>
    <t>259</t>
  </si>
  <si>
    <t>6116204</t>
  </si>
  <si>
    <t>dveře jednokřídlé dřevotřískové povrch fóliový 2/3 prosklené 800x1970/2100mm</t>
  </si>
  <si>
    <t>506017291</t>
  </si>
  <si>
    <t xml:space="preserve">"3"  3 </t>
  </si>
  <si>
    <t>260</t>
  </si>
  <si>
    <t>766660021</t>
  </si>
  <si>
    <t>Montáž dveřních křídel otvíravých jednokřídlových š do 0,8 m požárních do ocelové zárubně</t>
  </si>
  <si>
    <t>978950260</t>
  </si>
  <si>
    <t>Montáž dveřních křídel dřevěných nebo plastových otevíravých do ocelové zárubně protipožárních jednokřídlových, šířky do 800 mm</t>
  </si>
  <si>
    <t>261</t>
  </si>
  <si>
    <t>6162038</t>
  </si>
  <si>
    <t>dveře jednokřídlé dřevotřískové protipožární EI (EW) 30 D3 povrch fóliový plné 800x1970/2100mm</t>
  </si>
  <si>
    <t>-1357756965</t>
  </si>
  <si>
    <t>262</t>
  </si>
  <si>
    <t>766660022</t>
  </si>
  <si>
    <t>Montáž dveřních křídel otvíravých jednokřídlových š přes 0,8 m požárních do ocelové zárubně</t>
  </si>
  <si>
    <t>-1417902122</t>
  </si>
  <si>
    <t>Montáž dveřních křídel dřevěných nebo plastových otevíravých do ocelové zárubně protipožárních jednokřídlových, šířky přes 800 mm</t>
  </si>
  <si>
    <t>263</t>
  </si>
  <si>
    <t>6116205</t>
  </si>
  <si>
    <t>dveře jednokřídlé dřevotřískové protipožární EI (EW) 30 D3 povrch fóliový plné 900x1970/2100mm</t>
  </si>
  <si>
    <t>1638576434</t>
  </si>
  <si>
    <t>264</t>
  </si>
  <si>
    <t>766660411</t>
  </si>
  <si>
    <t>Montáž vchodových dveří jednokřídlových bez nadsvětlíku do zdiva</t>
  </si>
  <si>
    <t>-2083889793</t>
  </si>
  <si>
    <t>Montáž dveřních křídel dřevěných nebo plastových vchodových dveří včetně rámu do zdiva jednokřídlových bez nadsvětlíku</t>
  </si>
  <si>
    <t>265</t>
  </si>
  <si>
    <t>673576</t>
  </si>
  <si>
    <t>dveře celodřevěné vchodové dubové komplet plné+sklo 800x1970mm</t>
  </si>
  <si>
    <t>413060266</t>
  </si>
  <si>
    <t>266</t>
  </si>
  <si>
    <t>766660717</t>
  </si>
  <si>
    <t>Montáž dveřních křídel samozavírače na ocelovou zárubeň</t>
  </si>
  <si>
    <t>-1944595307</t>
  </si>
  <si>
    <t>Montáž dveřních doplňků samozavírače na zárubeň ocelovou</t>
  </si>
  <si>
    <t>267</t>
  </si>
  <si>
    <t>5491726</t>
  </si>
  <si>
    <t>samozavírač dveří hydraulický požární</t>
  </si>
  <si>
    <t>275249779</t>
  </si>
  <si>
    <t>samozavírač dveří hydraulický K214 č.14 zlatá bronz</t>
  </si>
  <si>
    <t>268</t>
  </si>
  <si>
    <t>766671001</t>
  </si>
  <si>
    <t>Montáž střešního okna do krytiny ploché 55 x 78 cm</t>
  </si>
  <si>
    <t>-418211250</t>
  </si>
  <si>
    <t>Montáž střešních oken dřevěných nebo plastových  kyvných, výklopných/kyvných s okenním rámem a lemováním, s plisovaným límcem, s napojením na krytinu do krytiny ploché, rozměru 55 x 78 cm</t>
  </si>
  <si>
    <t>269</t>
  </si>
  <si>
    <t>VEL.ZCZ080</t>
  </si>
  <si>
    <t xml:space="preserve">OVLÁDACÍ TYČ </t>
  </si>
  <si>
    <t>1211587637</t>
  </si>
  <si>
    <t>OVLÁDACÍ TYČ</t>
  </si>
  <si>
    <t>270</t>
  </si>
  <si>
    <t>20900674</t>
  </si>
  <si>
    <t>Střešní okno 550x780 dle PD</t>
  </si>
  <si>
    <t>841667806</t>
  </si>
  <si>
    <t>271</t>
  </si>
  <si>
    <t>766681114</t>
  </si>
  <si>
    <t>Montáž zárubní rámových pro dveře jednokřídlové šířky do 900 mm</t>
  </si>
  <si>
    <t>160906583</t>
  </si>
  <si>
    <t>Montáž zárubní dřevěných, plastových nebo z lamina  rámových, pro dveře jednokřídlové, šířky do 900 mm</t>
  </si>
  <si>
    <t>272</t>
  </si>
  <si>
    <t>611822</t>
  </si>
  <si>
    <t>zárubeň rámová pro dveře 1křídlé 960x2060mm</t>
  </si>
  <si>
    <t>-1509249305</t>
  </si>
  <si>
    <t>273</t>
  </si>
  <si>
    <t>766691911</t>
  </si>
  <si>
    <t>Vyvěšení nebo zavěšení dřevěných křídel oken pl do 1,5 m2</t>
  </si>
  <si>
    <t>-1966373073</t>
  </si>
  <si>
    <t>Ostatní práce  vyvěšení nebo zavěšení křídel s případným uložením a opětovným zavěšením po provedení stavebních změn dřevěných okenních, plochy do 1,5 m2</t>
  </si>
  <si>
    <t>274</t>
  </si>
  <si>
    <t>766691914</t>
  </si>
  <si>
    <t>Vyvěšení nebo zavěšení dřevěných křídel dveří pl do 2 m2</t>
  </si>
  <si>
    <t>1984658191</t>
  </si>
  <si>
    <t>Ostatní práce  vyvěšení nebo zavěšení křídel s případným uložením a opětovným zavěšením po provedení stavebních změn dřevěných dveřních, plochy do 2 m2</t>
  </si>
  <si>
    <t>275</t>
  </si>
  <si>
    <t>766694121</t>
  </si>
  <si>
    <t>Montáž parapetních desek dřevěných nebo plastových šířky přes 30 cm délky do 1,0 m</t>
  </si>
  <si>
    <t>-1917986338</t>
  </si>
  <si>
    <t>Montáž ostatních truhlářských konstrukcí parapetních desek dřevěných nebo plastových šířky přes 300 mm, délky do 1000 mm</t>
  </si>
  <si>
    <t>276</t>
  </si>
  <si>
    <t>766694122</t>
  </si>
  <si>
    <t>Montáž parapetních dřevěných nebo plastových šířky přes 30 cm délky do 1,6 m</t>
  </si>
  <si>
    <t>890595707</t>
  </si>
  <si>
    <t>Montáž ostatních truhlářských konstrukcí parapetních desek dřevěných nebo plastových šířky přes 300 mm, délky přes 1000 do 1600 mm</t>
  </si>
  <si>
    <t>277</t>
  </si>
  <si>
    <t>61144405</t>
  </si>
  <si>
    <t>parapet plastový vnitřní komůrkový 500x20x1000mm, nos, koncovky</t>
  </si>
  <si>
    <t>-1759624173</t>
  </si>
  <si>
    <t>parapet plastový vnitřní komůrkový 500x20x1000mm</t>
  </si>
  <si>
    <t>1,2*2+1*4+0,9*2+1,08</t>
  </si>
  <si>
    <t>278</t>
  </si>
  <si>
    <t>766695212</t>
  </si>
  <si>
    <t>Montáž truhlářských prahů dveří jednokřídlových šířky do 10 cm</t>
  </si>
  <si>
    <t>1964651029</t>
  </si>
  <si>
    <t>Montáž ostatních truhlářských konstrukcí prahů dveří jednokřídlových, šířky do 100 mm</t>
  </si>
  <si>
    <t>279</t>
  </si>
  <si>
    <t>61187156</t>
  </si>
  <si>
    <t>práh dveřní dřevěný dubový tl 20mm dl 820mm š 100mm</t>
  </si>
  <si>
    <t>-1446023495</t>
  </si>
  <si>
    <t>280</t>
  </si>
  <si>
    <t>61187176</t>
  </si>
  <si>
    <t>práh dveřní dřevěný dubový tl 20mm dl 920mm š 100mm</t>
  </si>
  <si>
    <t>-1144039224</t>
  </si>
  <si>
    <t>281</t>
  </si>
  <si>
    <t>7668901</t>
  </si>
  <si>
    <t>D+M kuch linka rohová dl. 2400mm, horní+dolní skříňka, dřez, MV, lednice - podrobně dle PD</t>
  </si>
  <si>
    <t>170183942</t>
  </si>
  <si>
    <t>282</t>
  </si>
  <si>
    <t>998766102</t>
  </si>
  <si>
    <t>Přesun hmot tonážní pro konstrukce truhlářské v objektech v do 12 m</t>
  </si>
  <si>
    <t>867686938</t>
  </si>
  <si>
    <t>Přesun hmot pro konstrukce truhlářské stanovený z hmotnosti přesunovaného materiálu vodorovná dopravní vzdálenost do 50 m v objektech výšky přes 6 do 12 m</t>
  </si>
  <si>
    <t>767</t>
  </si>
  <si>
    <t>Konstrukce zámečnické</t>
  </si>
  <si>
    <t>283</t>
  </si>
  <si>
    <t>767165111</t>
  </si>
  <si>
    <t>Montáž zábradlí rovného madla z trubek nebo tenkostěnných profilů šroubovaného</t>
  </si>
  <si>
    <t>1301268757</t>
  </si>
  <si>
    <t>Montáž zábradlí rovného  madel z trubek nebo tenkostěnných profilů šroubováním</t>
  </si>
  <si>
    <t>284</t>
  </si>
  <si>
    <t>5539903</t>
  </si>
  <si>
    <t>Madlo ocelové dle VD, kotvení</t>
  </si>
  <si>
    <t>1419056068</t>
  </si>
  <si>
    <t>285</t>
  </si>
  <si>
    <t>767220410</t>
  </si>
  <si>
    <t>Montáž zábradlí schodišťového z profilové oceli do zdi hmotnosti do 20 kg</t>
  </si>
  <si>
    <t>-1387838613</t>
  </si>
  <si>
    <t>Montáž schodišťového zábradlí  z profilové oceli do zdiva, hmotnosti 1 m zábradlí do 20 kg</t>
  </si>
  <si>
    <t>286</t>
  </si>
  <si>
    <t>5539901</t>
  </si>
  <si>
    <t>Zábradlí schodiště dle PD, kce Ja, kotvení</t>
  </si>
  <si>
    <t>565896944</t>
  </si>
  <si>
    <t>287</t>
  </si>
  <si>
    <t>767651111</t>
  </si>
  <si>
    <t>Montáž vrat garážových sekčních zajížděcích pod strop plochy do 6 m2</t>
  </si>
  <si>
    <t>378567031</t>
  </si>
  <si>
    <t>Montáž vrat garážových nebo průmyslových sekčních zajížděcích pod strop, plochy do 6 m2</t>
  </si>
  <si>
    <t>288</t>
  </si>
  <si>
    <t>5534589</t>
  </si>
  <si>
    <t>vrata garážová sekční z ocelových lamel, zateplená PUR tl 42mm 2,5x2,25m</t>
  </si>
  <si>
    <t>742665272</t>
  </si>
  <si>
    <t xml:space="preserve"> vrata garážová sekční z ocelových lamel, zateplená PUR tl 42mm 2,5x2,25m</t>
  </si>
  <si>
    <t>289</t>
  </si>
  <si>
    <t>767651114</t>
  </si>
  <si>
    <t>Montáž vrat garážových sekčních zajížděcích pod strop plochy přes 13 m2</t>
  </si>
  <si>
    <t>807059328</t>
  </si>
  <si>
    <t>Montáž vrat garážových nebo průmyslových sekčních zajížděcích pod strop, plochy přes 13 m2</t>
  </si>
  <si>
    <t>290</t>
  </si>
  <si>
    <t>553458</t>
  </si>
  <si>
    <t>vrata garážová sekční zateplená lamela typ M 5,0x3,1m</t>
  </si>
  <si>
    <t>-1605145701</t>
  </si>
  <si>
    <t>291</t>
  </si>
  <si>
    <t>7678902</t>
  </si>
  <si>
    <t>D+M stříšky nade dveřmi vel. 1500x900mm, kotvení</t>
  </si>
  <si>
    <t>211628994</t>
  </si>
  <si>
    <t>292</t>
  </si>
  <si>
    <t>767995117</t>
  </si>
  <si>
    <t>Montáž atypických zámečnických konstrukcí hmotnosti do 500 kg</t>
  </si>
  <si>
    <t>21973542</t>
  </si>
  <si>
    <t>Montáž ostatních atypických zámečnických konstrukcí  hmotnosti přes 250 do 500 kg</t>
  </si>
  <si>
    <t>2541+19</t>
  </si>
  <si>
    <t>293</t>
  </si>
  <si>
    <t>5539904</t>
  </si>
  <si>
    <t>Ocelová konstrukce schodiště a stropu</t>
  </si>
  <si>
    <t>-1768147832</t>
  </si>
  <si>
    <t>294</t>
  </si>
  <si>
    <t>5539905</t>
  </si>
  <si>
    <t>Ocelová konstrukce krovu</t>
  </si>
  <si>
    <t>2023502495</t>
  </si>
  <si>
    <t>295</t>
  </si>
  <si>
    <t>998767102</t>
  </si>
  <si>
    <t>Přesun hmot tonážní pro zámečnické konstrukce v objektech v do 12 m</t>
  </si>
  <si>
    <t>-924361463</t>
  </si>
  <si>
    <t>Přesun hmot pro zámečnické konstrukce  stanovený z hmotnosti přesunovaného materiálu vodorovná dopravní vzdálenost do 50 m v objektech výšky přes 6 do 12 m</t>
  </si>
  <si>
    <t>771</t>
  </si>
  <si>
    <t>Podlahy z dlaždic</t>
  </si>
  <si>
    <t>296</t>
  </si>
  <si>
    <t>771121011</t>
  </si>
  <si>
    <t>Nátěr penetrační na podlahu</t>
  </si>
  <si>
    <t>-363689363</t>
  </si>
  <si>
    <t>Příprava podkladu před provedením dlažby nátěr penetrační na podlahu</t>
  </si>
  <si>
    <t>297</t>
  </si>
  <si>
    <t>771151012</t>
  </si>
  <si>
    <t>Samonivelační stěrka podlah pevnosti 20 MPa tl 5 mm</t>
  </si>
  <si>
    <t>1904583883</t>
  </si>
  <si>
    <t>Příprava podkladu před provedením dlažby samonivelační stěrka min.pevnosti 20 MPa, tloušťky přes 3 do 5 mm</t>
  </si>
  <si>
    <t>298</t>
  </si>
  <si>
    <t>771474113</t>
  </si>
  <si>
    <t>Montáž soklů z dlaždic keramických rovných flexibilní lepidlo v do 120 mm</t>
  </si>
  <si>
    <t>68473295</t>
  </si>
  <si>
    <t>Montáž soklů z dlaždic keramických lepených flexibilním lepidlem rovných, výšky přes 90 do 120 mm</t>
  </si>
  <si>
    <t>299</t>
  </si>
  <si>
    <t>771574263</t>
  </si>
  <si>
    <t>Montáž podlah keramických pro mechanické zatížení protiskluzných lepených flexibilním lepidlem do 12 ks/m2</t>
  </si>
  <si>
    <t>1201203476</t>
  </si>
  <si>
    <t>Montáž podlah z dlaždic keramických lepených flexibilním lepidlem maloformátových pro vysoké mechanické zatížení protiskluzných nebo reliéfních (bezbariérových) přes 9 do 12 ks/m2</t>
  </si>
  <si>
    <t>(1,82+3,6+2,25+3,74)*1</t>
  </si>
  <si>
    <t>300</t>
  </si>
  <si>
    <t>59761409</t>
  </si>
  <si>
    <t>dlažba keramická slinutá protiskluzná do interiéru i exteriéru pro vysoké mechanické namáhání přes 9 do 12ks/m2</t>
  </si>
  <si>
    <t>597207624</t>
  </si>
  <si>
    <t>(a45-p1+a45*0,1)*1,1</t>
  </si>
  <si>
    <t>301</t>
  </si>
  <si>
    <t>5976143</t>
  </si>
  <si>
    <t>dlažba keramická slinutá protiskluzná do interiéru i exteriéru pro vysoké mechanické namáhání přes 9 do 12ks/m2 tl 15mm</t>
  </si>
  <si>
    <t>698096390</t>
  </si>
  <si>
    <t>p1*1,1</t>
  </si>
  <si>
    <t>302</t>
  </si>
  <si>
    <t>597613</t>
  </si>
  <si>
    <t>schodovka protiskluzná šířky 300mm</t>
  </si>
  <si>
    <t>892562336</t>
  </si>
  <si>
    <t>a68*1,1</t>
  </si>
  <si>
    <t>303</t>
  </si>
  <si>
    <t>998771102</t>
  </si>
  <si>
    <t>Přesun hmot tonážní pro podlahy z dlaždic v objektech v do 12 m</t>
  </si>
  <si>
    <t>1549802729</t>
  </si>
  <si>
    <t>Přesun hmot pro podlahy z dlaždic stanovený z hmotnosti přesunovaného materiálu vodorovná dopravní vzdálenost do 50 m v objektech výšky přes 6 do 12 m</t>
  </si>
  <si>
    <t>781</t>
  </si>
  <si>
    <t>Dokončovací práce - obklady</t>
  </si>
  <si>
    <t>304</t>
  </si>
  <si>
    <t>781121011</t>
  </si>
  <si>
    <t>Nátěr penetrační na stěnu</t>
  </si>
  <si>
    <t>1883045824</t>
  </si>
  <si>
    <t>Příprava podkladu před provedením obkladu nátěr penetrační na stěnu</t>
  </si>
  <si>
    <t>305</t>
  </si>
  <si>
    <t>781131264</t>
  </si>
  <si>
    <t>Izolace pod obklad těsnícími pásy mezi podlahou a stěnou</t>
  </si>
  <si>
    <t>1148085025</t>
  </si>
  <si>
    <t>Izolace stěny pod obklad izolace těsnícími izolačními pásy mezi podlahou a stěnu</t>
  </si>
  <si>
    <t>306</t>
  </si>
  <si>
    <t>781474114</t>
  </si>
  <si>
    <t>Montáž obkladů vnitřních keramických hladkých do 22 ks/m2 lepených flexibilním lepidlem</t>
  </si>
  <si>
    <t>-286440200</t>
  </si>
  <si>
    <t>Montáž obkladů vnitřních stěn z dlaždic keramických lepených flexibilním lepidlem maloformátových hladkých přes 19 do 22 ks/m2</t>
  </si>
  <si>
    <t>"101"  (0,3*2+1,25)*2,1</t>
  </si>
  <si>
    <t>"105"  (1,6+1,91)*2-0,85*1,2+(0,85*2+1,2)*0,5+(1*2+0,9)*2+((1,8+0,9)*2-0,8)*2</t>
  </si>
  <si>
    <t>"106"  (1,9+0,35*2)*2</t>
  </si>
  <si>
    <t>"107"  (1,3+0,6)*2+(1+1,4)*2*2-0,7*1,97</t>
  </si>
  <si>
    <t>"201"  (2,05+1,3)*0,35+0,6*2*0,35</t>
  </si>
  <si>
    <t>"203"  (1+2)*2*2-0,7*1,97+1*3*2</t>
  </si>
  <si>
    <t>307</t>
  </si>
  <si>
    <t>59761040</t>
  </si>
  <si>
    <t>obklad keramický hladký přes 19 do 22ks/m2</t>
  </si>
  <si>
    <t>-765761564</t>
  </si>
  <si>
    <t>a46*1,1</t>
  </si>
  <si>
    <t>308</t>
  </si>
  <si>
    <t>781491011</t>
  </si>
  <si>
    <t>Montáž zrcadel plochy do 1 m2 lepených silikonovým tmelem na podkladní omítku</t>
  </si>
  <si>
    <t>1630743899</t>
  </si>
  <si>
    <t>Montáž zrcadel lepených silikonovým tmelem na podkladní omítku, plochy do 1 m2</t>
  </si>
  <si>
    <t>0,6*0,4*4+1,2*0,6</t>
  </si>
  <si>
    <t>309</t>
  </si>
  <si>
    <t>63465124</t>
  </si>
  <si>
    <t>zrcadlo nemontované čiré tl 4mm max. rozměr 3210x2250mm, do obkladu, olištování</t>
  </si>
  <si>
    <t>2144240112</t>
  </si>
  <si>
    <t>a16_1*1,1</t>
  </si>
  <si>
    <t>310</t>
  </si>
  <si>
    <t>998781102</t>
  </si>
  <si>
    <t>Přesun hmot tonážní pro obklady keramické v objektech v do 12 m</t>
  </si>
  <si>
    <t>-1870130047</t>
  </si>
  <si>
    <t>Přesun hmot pro obklady keramické  stanovený z hmotnosti přesunovaného materiálu vodorovná dopravní vzdálenost do 50 m v objektech výšky přes 6 do 12 m</t>
  </si>
  <si>
    <t>783</t>
  </si>
  <si>
    <t>Dokončovací práce - nátěry</t>
  </si>
  <si>
    <t>311</t>
  </si>
  <si>
    <t>783218111</t>
  </si>
  <si>
    <t>Lazurovací dvojnásobný syntetický nátěr tesařských konstrukcí</t>
  </si>
  <si>
    <t>946836344</t>
  </si>
  <si>
    <t>Lazurovací nátěr tesařských konstrukcí dvojnásobný syntetický</t>
  </si>
  <si>
    <t>312</t>
  </si>
  <si>
    <t>783314201</t>
  </si>
  <si>
    <t>Základní antikorozní jednonásobný syntetický standardní nátěr zámečnických konstrukcí</t>
  </si>
  <si>
    <t>-973312620</t>
  </si>
  <si>
    <t>Základní antikorozní nátěr zámečnických konstrukcí jednonásobný syntetický standardní</t>
  </si>
  <si>
    <t>(0,7+2*1,97)*(0,11+0,11)*6</t>
  </si>
  <si>
    <t>(0,8+2*1,97)*(0,11+0,11)*8</t>
  </si>
  <si>
    <t>(0,8+2*1,97)*(0,11+0,125)*2</t>
  </si>
  <si>
    <t>(0,9+2*1,97)*(0,11+0,11)*1</t>
  </si>
  <si>
    <t>0,5+7,5*1+a8*0,001*32</t>
  </si>
  <si>
    <t>(a27+a28)*0,001*23</t>
  </si>
  <si>
    <t>313</t>
  </si>
  <si>
    <t>783315101</t>
  </si>
  <si>
    <t>Mezinátěr jednonásobný syntetický standardní zámečnických konstrukcí</t>
  </si>
  <si>
    <t>-635672228</t>
  </si>
  <si>
    <t>Mezinátěr zámečnických konstrukcí jednonásobný syntetický standardní</t>
  </si>
  <si>
    <t>314</t>
  </si>
  <si>
    <t>783317101</t>
  </si>
  <si>
    <t>Krycí jednonásobný syntetický standardní nátěr zámečnických konstrukcí</t>
  </si>
  <si>
    <t>1884365392</t>
  </si>
  <si>
    <t>Krycí nátěr (email) zámečnických konstrukcí jednonásobný syntetický standardní</t>
  </si>
  <si>
    <t>784</t>
  </si>
  <si>
    <t>Dokončovací práce - malby a tapety</t>
  </si>
  <si>
    <t>315</t>
  </si>
  <si>
    <t>784221101</t>
  </si>
  <si>
    <t>Dvojnásobné bílé malby ze směsí za sucha dobře otěruvzdorných v místnostech do 3,80 m</t>
  </si>
  <si>
    <t>-1840893842</t>
  </si>
  <si>
    <t>Malby z malířských směsí otěruvzdorných za sucha dvojnásobné, bílé za sucha otěruvzdorné dobře v místnostech výšky do 3,80 m</t>
  </si>
  <si>
    <t>(a42+a43)*1,1+a40+a41</t>
  </si>
  <si>
    <t>316</t>
  </si>
  <si>
    <t>784321031</t>
  </si>
  <si>
    <t>Dvojnásobné silikátové bílé malby v místnosti výšky do 3,80 m</t>
  </si>
  <si>
    <t>-2028640829</t>
  </si>
  <si>
    <t>Malby silikátové dvojnásobné, bílé v místnostech výšky do 3,80 m</t>
  </si>
  <si>
    <t>786</t>
  </si>
  <si>
    <t>Dokončovací práce - čalounické úpravy</t>
  </si>
  <si>
    <t>317</t>
  </si>
  <si>
    <t>786626121</t>
  </si>
  <si>
    <t>Montáž lamelové žaluzie vnitřní nebo do oken dvojitých kovových</t>
  </si>
  <si>
    <t>1667235290</t>
  </si>
  <si>
    <t>Montáž zastiňujících žaluzií  lamelových vnitřních nebo do oken dvojitých kovových</t>
  </si>
  <si>
    <t>1*1,4*4</t>
  </si>
  <si>
    <t>318</t>
  </si>
  <si>
    <t>55346200</t>
  </si>
  <si>
    <t>žaluzie horizontální interiérové</t>
  </si>
  <si>
    <t>724574304</t>
  </si>
  <si>
    <t>319</t>
  </si>
  <si>
    <t>998786102</t>
  </si>
  <si>
    <t>Přesun hmot tonážní pro čalounické úpravy v objektech v do 12 m</t>
  </si>
  <si>
    <t>-1834405099</t>
  </si>
  <si>
    <t>Přesun hmot pro čalounické úpravy  stanovený z hmotnosti přesunovaného materiálu vodorovná dopravní vzdálenost do 50 m v objektech výšky (hloubky) přes 6 do 12 m</t>
  </si>
  <si>
    <t>787</t>
  </si>
  <si>
    <t>Dokončovací práce - zasklívání</t>
  </si>
  <si>
    <t>320</t>
  </si>
  <si>
    <t>787911115</t>
  </si>
  <si>
    <t>Montáž neprůhledné fólie na sklo</t>
  </si>
  <si>
    <t>1564658346</t>
  </si>
  <si>
    <t>Zasklívání – ostatní práce  montáž fólie na sklo neprůhledné</t>
  </si>
  <si>
    <t>1,08*1,38</t>
  </si>
  <si>
    <t>321</t>
  </si>
  <si>
    <t>63479012</t>
  </si>
  <si>
    <t>fólie na sklo nereflexní kouřová 43% (ev ornament sklo)</t>
  </si>
  <si>
    <t>1273034276</t>
  </si>
  <si>
    <t>fólie na sklo nereflexní kouřová 43%</t>
  </si>
  <si>
    <t>1,08*1,38*1,03</t>
  </si>
  <si>
    <t>zti - Zdravotní technika</t>
  </si>
  <si>
    <t xml:space="preserve">    9 - Ostatní konstrukce a práce </t>
  </si>
  <si>
    <t xml:space="preserve">Ostatní konstrukce a práce </t>
  </si>
  <si>
    <t>Zdravotní technika dle samostatného výkazu výměr</t>
  </si>
  <si>
    <t>-2077365072</t>
  </si>
  <si>
    <t>plyn - Plyn</t>
  </si>
  <si>
    <t>Plyn dle samostatného výkazu výměr</t>
  </si>
  <si>
    <t>ut - Ústřední vytápění</t>
  </si>
  <si>
    <t>Ústřední vytápění dle samostatného výkazu výměr</t>
  </si>
  <si>
    <t>el - Elektroinstalace</t>
  </si>
  <si>
    <t>Elektroinstalace dle samostatného výkazu výměr</t>
  </si>
  <si>
    <t>vrn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</si>
  <si>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</si>
  <si>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</si>
  <si>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</si>
  <si>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</si>
  <si>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</si>
  <si>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</si>
  <si>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</si>
  <si>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</si>
  <si>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</si>
  <si>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</si>
  <si>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</si>
  <si>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CS ÚRS 2018 01</t>
  </si>
  <si>
    <t>1024</t>
  </si>
  <si>
    <t>-94588195</t>
  </si>
  <si>
    <t>012203000</t>
  </si>
  <si>
    <t>Geodetické práce při provádění stavby</t>
  </si>
  <si>
    <t>911074927</t>
  </si>
  <si>
    <t>012303000</t>
  </si>
  <si>
    <t>Geodetické práce po výstavbě</t>
  </si>
  <si>
    <t>705941106</t>
  </si>
  <si>
    <t>013254000</t>
  </si>
  <si>
    <t>Dokumentace skutečného provedení stavby</t>
  </si>
  <si>
    <t>2112321517</t>
  </si>
  <si>
    <t>013294000</t>
  </si>
  <si>
    <t>Ostatní dokumentace</t>
  </si>
  <si>
    <t>260957286</t>
  </si>
  <si>
    <t>VRN3</t>
  </si>
  <si>
    <t>Zařízení staveniště</t>
  </si>
  <si>
    <t>030001000</t>
  </si>
  <si>
    <t>712351136</t>
  </si>
  <si>
    <t>VRN4</t>
  </si>
  <si>
    <t>Inženýrská činnost</t>
  </si>
  <si>
    <t>043103000</t>
  </si>
  <si>
    <t>Zkoušky bez rozlišení</t>
  </si>
  <si>
    <t>-210590997</t>
  </si>
  <si>
    <t>VRN9</t>
  </si>
  <si>
    <t>Ostatní náklady</t>
  </si>
  <si>
    <t>091003000</t>
  </si>
  <si>
    <t>Ostatní náklady - fotografická dokumentace provádění stavby</t>
  </si>
  <si>
    <t>-1464560801</t>
  </si>
  <si>
    <t>Ostatní náklady bez rozlišení</t>
  </si>
  <si>
    <t>09100301</t>
  </si>
  <si>
    <t>Ostatní náklady - náklady spojené s likvidací nebezpečného odpadu</t>
  </si>
  <si>
    <t>-1227146532</t>
  </si>
  <si>
    <t xml:space="preserve">Ostatní náklady </t>
  </si>
  <si>
    <t>SEZNAM FIGUR</t>
  </si>
  <si>
    <t>Výměra</t>
  </si>
  <si>
    <t xml:space="preserve"> stav</t>
  </si>
  <si>
    <t>Použití figury:</t>
  </si>
  <si>
    <t>a29_1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</si>
</sst>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7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2" xfId="0" applyBorder="1" applyProtection="1">
      <protection locked="0"/>
    </xf>
    <xf numFmtId="0" fontId="3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30" fillId="0" borderId="0" xfId="0" applyFont="1" applyAlignment="1">
      <alignment horizontal="left"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102"/>
  <sheetViews>
    <sheetView showGridLines="0" tabSelected="1" workbookViewId="0"/>
  </sheetViews>
  <sheetFormatPr defaultRowHeight="14.5"/>
  <cols>
    <col min="1" max="1" width="5.5546875" style="1" customWidth="1"/>
    <col min="2" max="2" width="1.109375" style="1" customWidth="1"/>
    <col min="3" max="3" width="2.77734375" style="1" customWidth="1"/>
    <col min="4" max="33" width="1.77734375" style="1" customWidth="1"/>
    <col min="34" max="34" width="2.21875" style="1" customWidth="1"/>
    <col min="35" max="35" width="21.109375" style="1" customWidth="1"/>
    <col min="36" max="37" width="1.6640625" style="1" customWidth="1"/>
    <col min="38" max="38" width="5.5546875" style="1" customWidth="1"/>
    <col min="39" max="39" width="2.21875" style="1" customWidth="1"/>
    <col min="40" max="40" width="8.88671875" style="1" customWidth="1"/>
    <col min="41" max="41" width="5" style="1" customWidth="1"/>
    <col min="42" max="42" width="2.77734375" style="1" customWidth="1"/>
    <col min="43" max="43" width="10.44140625" style="1" hidden="1" customWidth="1"/>
    <col min="44" max="44" width="9.109375" style="1" customWidth="1"/>
    <col min="45" max="47" width="17.21875" style="1" hidden="1" customWidth="1"/>
    <col min="48" max="49" width="14.44140625" style="1" hidden="1" customWidth="1"/>
    <col min="50" max="51" width="16.6640625" style="1" hidden="1" customWidth="1"/>
    <col min="52" max="52" width="14.44140625" style="1" hidden="1" customWidth="1"/>
    <col min="53" max="53" width="12.77734375" style="1" hidden="1" customWidth="1"/>
    <col min="54" max="54" width="16.6640625" style="1" hidden="1" customWidth="1"/>
    <col min="55" max="55" width="14.44140625" style="1" hidden="1" customWidth="1"/>
    <col min="56" max="56" width="12.77734375" style="1" hidden="1" customWidth="1"/>
    <col min="57" max="57" width="44.33203125" style="1" customWidth="1"/>
    <col min="71" max="91" width="8.88671875" style="1" hidden="1"/>
  </cols>
  <sheetData>
    <row r="1" spans="1:74" ht="10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7" customHeight="1">
      <c r="AR2" s="267" t="s">
        <v>5</v>
      </c>
      <c r="AS2" s="252"/>
      <c r="AT2" s="252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S2" s="17" t="s">
        <v>6</v>
      </c>
      <c r="BT2" s="17" t="s">
        <v>7</v>
      </c>
    </row>
    <row r="3" spans="1:74" s="1" customFormat="1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51" t="s">
        <v>14</v>
      </c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R5" s="20"/>
      <c r="BE5" s="248" t="s">
        <v>15</v>
      </c>
      <c r="BS5" s="17" t="s">
        <v>6</v>
      </c>
    </row>
    <row r="6" spans="1:74" s="1" customFormat="1" ht="37" customHeight="1">
      <c r="B6" s="20"/>
      <c r="D6" s="26" t="s">
        <v>16</v>
      </c>
      <c r="K6" s="253" t="s">
        <v>17</v>
      </c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2"/>
      <c r="AO6" s="252"/>
      <c r="AR6" s="20"/>
      <c r="BE6" s="249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49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49"/>
      <c r="BS8" s="17" t="s">
        <v>6</v>
      </c>
    </row>
    <row r="9" spans="1:74" s="1" customFormat="1" ht="14.4" customHeight="1">
      <c r="B9" s="20"/>
      <c r="AR9" s="20"/>
      <c r="BE9" s="249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49"/>
      <c r="BS10" s="17" t="s">
        <v>6</v>
      </c>
    </row>
    <row r="11" spans="1:74" s="1" customFormat="1" ht="18.5" customHeight="1">
      <c r="B11" s="20"/>
      <c r="E11" s="25" t="s">
        <v>26</v>
      </c>
      <c r="AK11" s="27" t="s">
        <v>27</v>
      </c>
      <c r="AN11" s="25" t="s">
        <v>1</v>
      </c>
      <c r="AR11" s="20"/>
      <c r="BE11" s="249"/>
      <c r="BS11" s="17" t="s">
        <v>6</v>
      </c>
    </row>
    <row r="12" spans="1:74" s="1" customFormat="1" ht="7" customHeight="1">
      <c r="B12" s="20"/>
      <c r="AR12" s="20"/>
      <c r="BE12" s="249"/>
      <c r="BS12" s="17" t="s">
        <v>6</v>
      </c>
    </row>
    <row r="13" spans="1:74" s="1" customFormat="1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249"/>
      <c r="BS13" s="17" t="s">
        <v>6</v>
      </c>
    </row>
    <row r="14" spans="1:74" ht="12.5">
      <c r="B14" s="20"/>
      <c r="E14" s="254" t="s">
        <v>29</v>
      </c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7" t="s">
        <v>27</v>
      </c>
      <c r="AN14" s="29" t="s">
        <v>29</v>
      </c>
      <c r="AR14" s="20"/>
      <c r="BE14" s="249"/>
      <c r="BS14" s="17" t="s">
        <v>6</v>
      </c>
    </row>
    <row r="15" spans="1:74" s="1" customFormat="1" ht="7" customHeight="1">
      <c r="B15" s="20"/>
      <c r="AR15" s="20"/>
      <c r="BE15" s="249"/>
      <c r="BS15" s="17" t="s">
        <v>3</v>
      </c>
    </row>
    <row r="16" spans="1:74" s="1" customFormat="1" ht="12" customHeight="1">
      <c r="B16" s="20"/>
      <c r="D16" s="27" t="s">
        <v>30</v>
      </c>
      <c r="AK16" s="27" t="s">
        <v>25</v>
      </c>
      <c r="AN16" s="25" t="s">
        <v>1</v>
      </c>
      <c r="AR16" s="20"/>
      <c r="BE16" s="249"/>
      <c r="BS16" s="17" t="s">
        <v>3</v>
      </c>
    </row>
    <row r="17" spans="1:71" s="1" customFormat="1" ht="18.5" customHeight="1">
      <c r="B17" s="20"/>
      <c r="E17" s="25" t="s">
        <v>26</v>
      </c>
      <c r="AK17" s="27" t="s">
        <v>27</v>
      </c>
      <c r="AN17" s="25" t="s">
        <v>1</v>
      </c>
      <c r="AR17" s="20"/>
      <c r="BE17" s="249"/>
      <c r="BS17" s="17" t="s">
        <v>31</v>
      </c>
    </row>
    <row r="18" spans="1:71" s="1" customFormat="1" ht="7" customHeight="1">
      <c r="B18" s="20"/>
      <c r="AR18" s="20"/>
      <c r="BE18" s="249"/>
      <c r="BS18" s="17" t="s">
        <v>6</v>
      </c>
    </row>
    <row r="19" spans="1:71" s="1" customFormat="1" ht="12" customHeight="1">
      <c r="B19" s="20"/>
      <c r="D19" s="27" t="s">
        <v>32</v>
      </c>
      <c r="AK19" s="27" t="s">
        <v>25</v>
      </c>
      <c r="AN19" s="25" t="s">
        <v>1</v>
      </c>
      <c r="AR19" s="20"/>
      <c r="BE19" s="249"/>
      <c r="BS19" s="17" t="s">
        <v>6</v>
      </c>
    </row>
    <row r="20" spans="1:71" s="1" customFormat="1" ht="18.5" customHeight="1">
      <c r="B20" s="20"/>
      <c r="E20" s="25" t="s">
        <v>26</v>
      </c>
      <c r="AK20" s="27" t="s">
        <v>27</v>
      </c>
      <c r="AN20" s="25" t="s">
        <v>1</v>
      </c>
      <c r="AR20" s="20"/>
      <c r="BE20" s="249"/>
      <c r="BS20" s="17" t="s">
        <v>31</v>
      </c>
    </row>
    <row r="21" spans="1:71" s="1" customFormat="1" ht="7" customHeight="1">
      <c r="B21" s="20"/>
      <c r="AR21" s="20"/>
      <c r="BE21" s="249"/>
    </row>
    <row r="22" spans="1:71" s="1" customFormat="1" ht="12" customHeight="1">
      <c r="B22" s="20"/>
      <c r="D22" s="27" t="s">
        <v>33</v>
      </c>
      <c r="AR22" s="20"/>
      <c r="BE22" s="249"/>
    </row>
    <row r="23" spans="1:71" s="1" customFormat="1" ht="14.5" customHeight="1">
      <c r="B23" s="20"/>
      <c r="E23" s="256" t="s">
        <v>1</v>
      </c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6"/>
      <c r="AJ23" s="256"/>
      <c r="AK23" s="256"/>
      <c r="AL23" s="256"/>
      <c r="AM23" s="256"/>
      <c r="AN23" s="256"/>
      <c r="AR23" s="20"/>
      <c r="BE23" s="249"/>
    </row>
    <row r="24" spans="1:71" s="1" customFormat="1" ht="7" customHeight="1">
      <c r="B24" s="20"/>
      <c r="AR24" s="20"/>
      <c r="BE24" s="249"/>
    </row>
    <row r="25" spans="1:71" s="1" customFormat="1" ht="7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49"/>
    </row>
    <row r="26" spans="1:71" s="2" customFormat="1" ht="25.9" customHeight="1">
      <c r="A26" s="32"/>
      <c r="B26" s="33"/>
      <c r="C26" s="32"/>
      <c r="D26" s="34" t="s">
        <v>34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57">
        <f>ROUND(AG94,2)</f>
        <v>0</v>
      </c>
      <c r="AL26" s="258"/>
      <c r="AM26" s="258"/>
      <c r="AN26" s="258"/>
      <c r="AO26" s="258"/>
      <c r="AP26" s="32"/>
      <c r="AQ26" s="32"/>
      <c r="AR26" s="33"/>
      <c r="BE26" s="249"/>
    </row>
    <row r="27" spans="1:71" s="2" customFormat="1" ht="7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49"/>
    </row>
    <row r="28" spans="1:71" s="2" customFormat="1" ht="12.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59" t="s">
        <v>35</v>
      </c>
      <c r="M28" s="259"/>
      <c r="N28" s="259"/>
      <c r="O28" s="259"/>
      <c r="P28" s="259"/>
      <c r="Q28" s="32"/>
      <c r="R28" s="32"/>
      <c r="S28" s="32"/>
      <c r="T28" s="32"/>
      <c r="U28" s="32"/>
      <c r="V28" s="32"/>
      <c r="W28" s="259" t="s">
        <v>36</v>
      </c>
      <c r="X28" s="259"/>
      <c r="Y28" s="259"/>
      <c r="Z28" s="259"/>
      <c r="AA28" s="259"/>
      <c r="AB28" s="259"/>
      <c r="AC28" s="259"/>
      <c r="AD28" s="259"/>
      <c r="AE28" s="259"/>
      <c r="AF28" s="32"/>
      <c r="AG28" s="32"/>
      <c r="AH28" s="32"/>
      <c r="AI28" s="32"/>
      <c r="AJ28" s="32"/>
      <c r="AK28" s="259" t="s">
        <v>37</v>
      </c>
      <c r="AL28" s="259"/>
      <c r="AM28" s="259"/>
      <c r="AN28" s="259"/>
      <c r="AO28" s="259"/>
      <c r="AP28" s="32"/>
      <c r="AQ28" s="32"/>
      <c r="AR28" s="33"/>
      <c r="BE28" s="249"/>
    </row>
    <row r="29" spans="1:71" s="3" customFormat="1" ht="14.4" customHeight="1">
      <c r="B29" s="37"/>
      <c r="D29" s="27" t="s">
        <v>38</v>
      </c>
      <c r="F29" s="27" t="s">
        <v>39</v>
      </c>
      <c r="L29" s="262">
        <v>0.21</v>
      </c>
      <c r="M29" s="261"/>
      <c r="N29" s="261"/>
      <c r="O29" s="261"/>
      <c r="P29" s="261"/>
      <c r="W29" s="260">
        <f>ROUND(AZ94, 2)</f>
        <v>0</v>
      </c>
      <c r="X29" s="261"/>
      <c r="Y29" s="261"/>
      <c r="Z29" s="261"/>
      <c r="AA29" s="261"/>
      <c r="AB29" s="261"/>
      <c r="AC29" s="261"/>
      <c r="AD29" s="261"/>
      <c r="AE29" s="261"/>
      <c r="AK29" s="260">
        <f>ROUND(AV94, 2)</f>
        <v>0</v>
      </c>
      <c r="AL29" s="261"/>
      <c r="AM29" s="261"/>
      <c r="AN29" s="261"/>
      <c r="AO29" s="261"/>
      <c r="AR29" s="37"/>
      <c r="BE29" s="250"/>
    </row>
    <row r="30" spans="1:71" s="3" customFormat="1" ht="14.4" customHeight="1">
      <c r="B30" s="37"/>
      <c r="F30" s="27" t="s">
        <v>40</v>
      </c>
      <c r="L30" s="262">
        <v>0.15</v>
      </c>
      <c r="M30" s="261"/>
      <c r="N30" s="261"/>
      <c r="O30" s="261"/>
      <c r="P30" s="261"/>
      <c r="W30" s="260">
        <f>ROUND(BA94, 2)</f>
        <v>0</v>
      </c>
      <c r="X30" s="261"/>
      <c r="Y30" s="261"/>
      <c r="Z30" s="261"/>
      <c r="AA30" s="261"/>
      <c r="AB30" s="261"/>
      <c r="AC30" s="261"/>
      <c r="AD30" s="261"/>
      <c r="AE30" s="261"/>
      <c r="AK30" s="260">
        <f>ROUND(AW94, 2)</f>
        <v>0</v>
      </c>
      <c r="AL30" s="261"/>
      <c r="AM30" s="261"/>
      <c r="AN30" s="261"/>
      <c r="AO30" s="261"/>
      <c r="AR30" s="37"/>
      <c r="BE30" s="250"/>
    </row>
    <row r="31" spans="1:71" s="3" customFormat="1" ht="14.4" hidden="1" customHeight="1">
      <c r="B31" s="37"/>
      <c r="F31" s="27" t="s">
        <v>41</v>
      </c>
      <c r="L31" s="262">
        <v>0.21</v>
      </c>
      <c r="M31" s="261"/>
      <c r="N31" s="261"/>
      <c r="O31" s="261"/>
      <c r="P31" s="261"/>
      <c r="W31" s="260">
        <f>ROUND(BB94, 2)</f>
        <v>0</v>
      </c>
      <c r="X31" s="261"/>
      <c r="Y31" s="261"/>
      <c r="Z31" s="261"/>
      <c r="AA31" s="261"/>
      <c r="AB31" s="261"/>
      <c r="AC31" s="261"/>
      <c r="AD31" s="261"/>
      <c r="AE31" s="261"/>
      <c r="AK31" s="260">
        <v>0</v>
      </c>
      <c r="AL31" s="261"/>
      <c r="AM31" s="261"/>
      <c r="AN31" s="261"/>
      <c r="AO31" s="261"/>
      <c r="AR31" s="37"/>
      <c r="BE31" s="250"/>
    </row>
    <row r="32" spans="1:71" s="3" customFormat="1" ht="14.4" hidden="1" customHeight="1">
      <c r="B32" s="37"/>
      <c r="F32" s="27" t="s">
        <v>42</v>
      </c>
      <c r="L32" s="262">
        <v>0.15</v>
      </c>
      <c r="M32" s="261"/>
      <c r="N32" s="261"/>
      <c r="O32" s="261"/>
      <c r="P32" s="261"/>
      <c r="W32" s="260">
        <f>ROUND(BC94, 2)</f>
        <v>0</v>
      </c>
      <c r="X32" s="261"/>
      <c r="Y32" s="261"/>
      <c r="Z32" s="261"/>
      <c r="AA32" s="261"/>
      <c r="AB32" s="261"/>
      <c r="AC32" s="261"/>
      <c r="AD32" s="261"/>
      <c r="AE32" s="261"/>
      <c r="AK32" s="260">
        <v>0</v>
      </c>
      <c r="AL32" s="261"/>
      <c r="AM32" s="261"/>
      <c r="AN32" s="261"/>
      <c r="AO32" s="261"/>
      <c r="AR32" s="37"/>
      <c r="BE32" s="250"/>
    </row>
    <row r="33" spans="1:57" s="3" customFormat="1" ht="14.4" hidden="1" customHeight="1">
      <c r="B33" s="37"/>
      <c r="F33" s="27" t="s">
        <v>43</v>
      </c>
      <c r="L33" s="262">
        <v>0</v>
      </c>
      <c r="M33" s="261"/>
      <c r="N33" s="261"/>
      <c r="O33" s="261"/>
      <c r="P33" s="261"/>
      <c r="W33" s="260">
        <f>ROUND(BD94, 2)</f>
        <v>0</v>
      </c>
      <c r="X33" s="261"/>
      <c r="Y33" s="261"/>
      <c r="Z33" s="261"/>
      <c r="AA33" s="261"/>
      <c r="AB33" s="261"/>
      <c r="AC33" s="261"/>
      <c r="AD33" s="261"/>
      <c r="AE33" s="261"/>
      <c r="AK33" s="260">
        <v>0</v>
      </c>
      <c r="AL33" s="261"/>
      <c r="AM33" s="261"/>
      <c r="AN33" s="261"/>
      <c r="AO33" s="261"/>
      <c r="AR33" s="37"/>
      <c r="BE33" s="250"/>
    </row>
    <row r="34" spans="1:57" s="2" customFormat="1" ht="7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49"/>
    </row>
    <row r="35" spans="1:57" s="2" customFormat="1" ht="25.9" customHeight="1">
      <c r="A35" s="32"/>
      <c r="B35" s="33"/>
      <c r="C35" s="38"/>
      <c r="D35" s="39" t="s">
        <v>44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45</v>
      </c>
      <c r="U35" s="40"/>
      <c r="V35" s="40"/>
      <c r="W35" s="40"/>
      <c r="X35" s="266" t="s">
        <v>46</v>
      </c>
      <c r="Y35" s="264"/>
      <c r="Z35" s="264"/>
      <c r="AA35" s="264"/>
      <c r="AB35" s="264"/>
      <c r="AC35" s="40"/>
      <c r="AD35" s="40"/>
      <c r="AE35" s="40"/>
      <c r="AF35" s="40"/>
      <c r="AG35" s="40"/>
      <c r="AH35" s="40"/>
      <c r="AI35" s="40"/>
      <c r="AJ35" s="40"/>
      <c r="AK35" s="263">
        <f>SUM(AK26:AK33)</f>
        <v>0</v>
      </c>
      <c r="AL35" s="264"/>
      <c r="AM35" s="264"/>
      <c r="AN35" s="264"/>
      <c r="AO35" s="265"/>
      <c r="AP35" s="38"/>
      <c r="AQ35" s="38"/>
      <c r="AR35" s="33"/>
      <c r="BE35" s="32"/>
    </row>
    <row r="36" spans="1:57" s="2" customFormat="1" ht="7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" customHeight="1">
      <c r="B38" s="20"/>
      <c r="AR38" s="20"/>
    </row>
    <row r="39" spans="1:57" s="1" customFormat="1" ht="14.4" customHeight="1">
      <c r="B39" s="20"/>
      <c r="AR39" s="20"/>
    </row>
    <row r="40" spans="1:57" s="1" customFormat="1" ht="14.4" customHeight="1">
      <c r="B40" s="20"/>
      <c r="AR40" s="20"/>
    </row>
    <row r="41" spans="1:57" s="1" customFormat="1" ht="14.4" customHeight="1">
      <c r="B41" s="20"/>
      <c r="AR41" s="20"/>
    </row>
    <row r="42" spans="1:57" s="1" customFormat="1" ht="14.4" customHeight="1">
      <c r="B42" s="20"/>
      <c r="AR42" s="20"/>
    </row>
    <row r="43" spans="1:57" s="1" customFormat="1" ht="14.4" customHeight="1">
      <c r="B43" s="20"/>
      <c r="AR43" s="20"/>
    </row>
    <row r="44" spans="1:57" s="1" customFormat="1" ht="14.4" customHeight="1">
      <c r="B44" s="20"/>
      <c r="AR44" s="20"/>
    </row>
    <row r="45" spans="1:57" s="1" customFormat="1" ht="14.4" customHeight="1">
      <c r="B45" s="20"/>
      <c r="AR45" s="20"/>
    </row>
    <row r="46" spans="1:57" s="1" customFormat="1" ht="14.4" customHeight="1">
      <c r="B46" s="20"/>
      <c r="AR46" s="20"/>
    </row>
    <row r="47" spans="1:57" s="1" customFormat="1" ht="14.4" customHeight="1">
      <c r="B47" s="20"/>
      <c r="AR47" s="20"/>
    </row>
    <row r="48" spans="1:57" s="1" customFormat="1" ht="14.4" customHeight="1">
      <c r="B48" s="20"/>
      <c r="AR48" s="20"/>
    </row>
    <row r="49" spans="1:57" s="2" customFormat="1" ht="14.4" customHeight="1">
      <c r="B49" s="42"/>
      <c r="D49" s="43" t="s">
        <v>47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48</v>
      </c>
      <c r="AI49" s="44"/>
      <c r="AJ49" s="44"/>
      <c r="AK49" s="44"/>
      <c r="AL49" s="44"/>
      <c r="AM49" s="44"/>
      <c r="AN49" s="44"/>
      <c r="AO49" s="44"/>
      <c r="AR49" s="42"/>
    </row>
    <row r="50" spans="1:57" ht="10">
      <c r="B50" s="20"/>
      <c r="AR50" s="20"/>
    </row>
    <row r="51" spans="1:57" ht="10">
      <c r="B51" s="20"/>
      <c r="AR51" s="20"/>
    </row>
    <row r="52" spans="1:57" ht="10">
      <c r="B52" s="20"/>
      <c r="AR52" s="20"/>
    </row>
    <row r="53" spans="1:57" ht="10">
      <c r="B53" s="20"/>
      <c r="AR53" s="20"/>
    </row>
    <row r="54" spans="1:57" ht="10">
      <c r="B54" s="20"/>
      <c r="AR54" s="20"/>
    </row>
    <row r="55" spans="1:57" ht="10">
      <c r="B55" s="20"/>
      <c r="AR55" s="20"/>
    </row>
    <row r="56" spans="1:57" ht="10">
      <c r="B56" s="20"/>
      <c r="AR56" s="20"/>
    </row>
    <row r="57" spans="1:57" ht="10">
      <c r="B57" s="20"/>
      <c r="AR57" s="20"/>
    </row>
    <row r="58" spans="1:57" ht="10">
      <c r="B58" s="20"/>
      <c r="AR58" s="20"/>
    </row>
    <row r="59" spans="1:57" ht="10">
      <c r="B59" s="20"/>
      <c r="AR59" s="20"/>
    </row>
    <row r="60" spans="1:57" s="2" customFormat="1" ht="12.5">
      <c r="A60" s="32"/>
      <c r="B60" s="33"/>
      <c r="C60" s="32"/>
      <c r="D60" s="45" t="s">
        <v>49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50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49</v>
      </c>
      <c r="AI60" s="35"/>
      <c r="AJ60" s="35"/>
      <c r="AK60" s="35"/>
      <c r="AL60" s="35"/>
      <c r="AM60" s="45" t="s">
        <v>50</v>
      </c>
      <c r="AN60" s="35"/>
      <c r="AO60" s="35"/>
      <c r="AP60" s="32"/>
      <c r="AQ60" s="32"/>
      <c r="AR60" s="33"/>
      <c r="BE60" s="32"/>
    </row>
    <row r="61" spans="1:57" ht="10">
      <c r="B61" s="20"/>
      <c r="AR61" s="20"/>
    </row>
    <row r="62" spans="1:57" ht="10">
      <c r="B62" s="20"/>
      <c r="AR62" s="20"/>
    </row>
    <row r="63" spans="1:57" ht="10">
      <c r="B63" s="20"/>
      <c r="AR63" s="20"/>
    </row>
    <row r="64" spans="1:57" s="2" customFormat="1" ht="13">
      <c r="A64" s="32"/>
      <c r="B64" s="33"/>
      <c r="C64" s="32"/>
      <c r="D64" s="43" t="s">
        <v>51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52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 ht="10">
      <c r="B65" s="20"/>
      <c r="AR65" s="20"/>
    </row>
    <row r="66" spans="1:57" ht="10">
      <c r="B66" s="20"/>
      <c r="AR66" s="20"/>
    </row>
    <row r="67" spans="1:57" ht="10">
      <c r="B67" s="20"/>
      <c r="AR67" s="20"/>
    </row>
    <row r="68" spans="1:57" ht="10">
      <c r="B68" s="20"/>
      <c r="AR68" s="20"/>
    </row>
    <row r="69" spans="1:57" ht="10">
      <c r="B69" s="20"/>
      <c r="AR69" s="20"/>
    </row>
    <row r="70" spans="1:57" ht="10">
      <c r="B70" s="20"/>
      <c r="AR70" s="20"/>
    </row>
    <row r="71" spans="1:57" ht="10">
      <c r="B71" s="20"/>
      <c r="AR71" s="20"/>
    </row>
    <row r="72" spans="1:57" ht="10">
      <c r="B72" s="20"/>
      <c r="AR72" s="20"/>
    </row>
    <row r="73" spans="1:57" ht="10">
      <c r="B73" s="20"/>
      <c r="AR73" s="20"/>
    </row>
    <row r="74" spans="1:57" ht="10">
      <c r="B74" s="20"/>
      <c r="AR74" s="20"/>
    </row>
    <row r="75" spans="1:57" s="2" customFormat="1" ht="12.5">
      <c r="A75" s="32"/>
      <c r="B75" s="33"/>
      <c r="C75" s="32"/>
      <c r="D75" s="45" t="s">
        <v>49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50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49</v>
      </c>
      <c r="AI75" s="35"/>
      <c r="AJ75" s="35"/>
      <c r="AK75" s="35"/>
      <c r="AL75" s="35"/>
      <c r="AM75" s="45" t="s">
        <v>50</v>
      </c>
      <c r="AN75" s="35"/>
      <c r="AO75" s="35"/>
      <c r="AP75" s="32"/>
      <c r="AQ75" s="32"/>
      <c r="AR75" s="33"/>
      <c r="BE75" s="32"/>
    </row>
    <row r="76" spans="1:57" s="2" customFormat="1" ht="10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7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7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5" customHeight="1">
      <c r="A82" s="32"/>
      <c r="B82" s="33"/>
      <c r="C82" s="21" t="s">
        <v>53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7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racice</v>
      </c>
      <c r="AR84" s="51"/>
    </row>
    <row r="85" spans="1:91" s="5" customFormat="1" ht="37" customHeight="1">
      <c r="B85" s="52"/>
      <c r="C85" s="53" t="s">
        <v>16</v>
      </c>
      <c r="L85" s="229" t="str">
        <f>K6</f>
        <v>Hasičská zbrojnice</v>
      </c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30"/>
      <c r="Z85" s="230"/>
      <c r="AA85" s="230"/>
      <c r="AB85" s="230"/>
      <c r="AC85" s="230"/>
      <c r="AD85" s="230"/>
      <c r="AE85" s="230"/>
      <c r="AF85" s="230"/>
      <c r="AG85" s="230"/>
      <c r="AH85" s="230"/>
      <c r="AI85" s="230"/>
      <c r="AJ85" s="230"/>
      <c r="AK85" s="230"/>
      <c r="AL85" s="230"/>
      <c r="AM85" s="230"/>
      <c r="AN85" s="230"/>
      <c r="AO85" s="230"/>
      <c r="AR85" s="52"/>
    </row>
    <row r="86" spans="1:91" s="2" customFormat="1" ht="7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>Račice nad Trotinou 44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31" t="str">
        <f>IF(AN8= "","",AN8)</f>
        <v>11. 5. 2020</v>
      </c>
      <c r="AN87" s="231"/>
      <c r="AO87" s="32"/>
      <c r="AP87" s="32"/>
      <c r="AQ87" s="32"/>
      <c r="AR87" s="33"/>
      <c r="BE87" s="32"/>
    </row>
    <row r="88" spans="1:91" s="2" customFormat="1" ht="7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4.9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30</v>
      </c>
      <c r="AJ89" s="32"/>
      <c r="AK89" s="32"/>
      <c r="AL89" s="32"/>
      <c r="AM89" s="232" t="str">
        <f>IF(E17="","",E17)</f>
        <v xml:space="preserve"> </v>
      </c>
      <c r="AN89" s="233"/>
      <c r="AO89" s="233"/>
      <c r="AP89" s="233"/>
      <c r="AQ89" s="32"/>
      <c r="AR89" s="33"/>
      <c r="AS89" s="234" t="s">
        <v>54</v>
      </c>
      <c r="AT89" s="235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4.9" customHeight="1">
      <c r="A90" s="32"/>
      <c r="B90" s="33"/>
      <c r="C90" s="27" t="s">
        <v>28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32</v>
      </c>
      <c r="AJ90" s="32"/>
      <c r="AK90" s="32"/>
      <c r="AL90" s="32"/>
      <c r="AM90" s="232" t="str">
        <f>IF(E20="","",E20)</f>
        <v xml:space="preserve"> </v>
      </c>
      <c r="AN90" s="233"/>
      <c r="AO90" s="233"/>
      <c r="AP90" s="233"/>
      <c r="AQ90" s="32"/>
      <c r="AR90" s="33"/>
      <c r="AS90" s="236"/>
      <c r="AT90" s="237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75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36"/>
      <c r="AT91" s="237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38" t="s">
        <v>55</v>
      </c>
      <c r="D92" s="239"/>
      <c r="E92" s="239"/>
      <c r="F92" s="239"/>
      <c r="G92" s="239"/>
      <c r="H92" s="60"/>
      <c r="I92" s="241" t="s">
        <v>56</v>
      </c>
      <c r="J92" s="239"/>
      <c r="K92" s="239"/>
      <c r="L92" s="239"/>
      <c r="M92" s="239"/>
      <c r="N92" s="239"/>
      <c r="O92" s="239"/>
      <c r="P92" s="239"/>
      <c r="Q92" s="239"/>
      <c r="R92" s="239"/>
      <c r="S92" s="239"/>
      <c r="T92" s="239"/>
      <c r="U92" s="239"/>
      <c r="V92" s="239"/>
      <c r="W92" s="239"/>
      <c r="X92" s="239"/>
      <c r="Y92" s="239"/>
      <c r="Z92" s="239"/>
      <c r="AA92" s="239"/>
      <c r="AB92" s="239"/>
      <c r="AC92" s="239"/>
      <c r="AD92" s="239"/>
      <c r="AE92" s="239"/>
      <c r="AF92" s="239"/>
      <c r="AG92" s="240" t="s">
        <v>57</v>
      </c>
      <c r="AH92" s="239"/>
      <c r="AI92" s="239"/>
      <c r="AJ92" s="239"/>
      <c r="AK92" s="239"/>
      <c r="AL92" s="239"/>
      <c r="AM92" s="239"/>
      <c r="AN92" s="241" t="s">
        <v>58</v>
      </c>
      <c r="AO92" s="239"/>
      <c r="AP92" s="242"/>
      <c r="AQ92" s="61" t="s">
        <v>59</v>
      </c>
      <c r="AR92" s="33"/>
      <c r="AS92" s="62" t="s">
        <v>60</v>
      </c>
      <c r="AT92" s="63" t="s">
        <v>61</v>
      </c>
      <c r="AU92" s="63" t="s">
        <v>62</v>
      </c>
      <c r="AV92" s="63" t="s">
        <v>63</v>
      </c>
      <c r="AW92" s="63" t="s">
        <v>64</v>
      </c>
      <c r="AX92" s="63" t="s">
        <v>65</v>
      </c>
      <c r="AY92" s="63" t="s">
        <v>66</v>
      </c>
      <c r="AZ92" s="63" t="s">
        <v>67</v>
      </c>
      <c r="BA92" s="63" t="s">
        <v>68</v>
      </c>
      <c r="BB92" s="63" t="s">
        <v>69</v>
      </c>
      <c r="BC92" s="63" t="s">
        <v>70</v>
      </c>
      <c r="BD92" s="64" t="s">
        <v>71</v>
      </c>
      <c r="BE92" s="32"/>
    </row>
    <row r="93" spans="1:91" s="2" customFormat="1" ht="10.7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" customHeight="1">
      <c r="B94" s="68"/>
      <c r="C94" s="69" t="s">
        <v>72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46">
        <f>ROUND(SUM(AG95:AG100),2)</f>
        <v>0</v>
      </c>
      <c r="AH94" s="246"/>
      <c r="AI94" s="246"/>
      <c r="AJ94" s="246"/>
      <c r="AK94" s="246"/>
      <c r="AL94" s="246"/>
      <c r="AM94" s="246"/>
      <c r="AN94" s="247">
        <f t="shared" ref="AN94:AN100" si="0">SUM(AG94,AT94)</f>
        <v>0</v>
      </c>
      <c r="AO94" s="247"/>
      <c r="AP94" s="247"/>
      <c r="AQ94" s="72" t="s">
        <v>1</v>
      </c>
      <c r="AR94" s="68"/>
      <c r="AS94" s="73">
        <f>ROUND(SUM(AS95:AS100),2)</f>
        <v>0</v>
      </c>
      <c r="AT94" s="74">
        <f t="shared" ref="AT94:AT100" si="1">ROUND(SUM(AV94:AW94),2)</f>
        <v>0</v>
      </c>
      <c r="AU94" s="75">
        <f>ROUND(SUM(AU95:AU100),5)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ROUND(SUM(AZ95:AZ100),2)</f>
        <v>0</v>
      </c>
      <c r="BA94" s="74">
        <f>ROUND(SUM(BA95:BA100),2)</f>
        <v>0</v>
      </c>
      <c r="BB94" s="74">
        <f>ROUND(SUM(BB95:BB100),2)</f>
        <v>0</v>
      </c>
      <c r="BC94" s="74">
        <f>ROUND(SUM(BC95:BC100),2)</f>
        <v>0</v>
      </c>
      <c r="BD94" s="76">
        <f>ROUND(SUM(BD95:BD100),2)</f>
        <v>0</v>
      </c>
      <c r="BS94" s="77" t="s">
        <v>73</v>
      </c>
      <c r="BT94" s="77" t="s">
        <v>74</v>
      </c>
      <c r="BU94" s="78" t="s">
        <v>75</v>
      </c>
      <c r="BV94" s="77" t="s">
        <v>76</v>
      </c>
      <c r="BW94" s="77" t="s">
        <v>4</v>
      </c>
      <c r="BX94" s="77" t="s">
        <v>77</v>
      </c>
      <c r="CL94" s="77" t="s">
        <v>1</v>
      </c>
    </row>
    <row r="95" spans="1:91" s="7" customFormat="1" ht="14.5" customHeight="1">
      <c r="A95" s="79" t="s">
        <v>78</v>
      </c>
      <c r="B95" s="80"/>
      <c r="C95" s="81"/>
      <c r="D95" s="243" t="s">
        <v>79</v>
      </c>
      <c r="E95" s="243"/>
      <c r="F95" s="243"/>
      <c r="G95" s="243"/>
      <c r="H95" s="243"/>
      <c r="I95" s="82"/>
      <c r="J95" s="243" t="s">
        <v>80</v>
      </c>
      <c r="K95" s="243"/>
      <c r="L95" s="243"/>
      <c r="M95" s="243"/>
      <c r="N95" s="243"/>
      <c r="O95" s="243"/>
      <c r="P95" s="243"/>
      <c r="Q95" s="243"/>
      <c r="R95" s="243"/>
      <c r="S95" s="243"/>
      <c r="T95" s="243"/>
      <c r="U95" s="243"/>
      <c r="V95" s="243"/>
      <c r="W95" s="243"/>
      <c r="X95" s="243"/>
      <c r="Y95" s="243"/>
      <c r="Z95" s="243"/>
      <c r="AA95" s="243"/>
      <c r="AB95" s="243"/>
      <c r="AC95" s="243"/>
      <c r="AD95" s="243"/>
      <c r="AE95" s="243"/>
      <c r="AF95" s="243"/>
      <c r="AG95" s="244">
        <f>'stav - Stavební část'!J30</f>
        <v>0</v>
      </c>
      <c r="AH95" s="245"/>
      <c r="AI95" s="245"/>
      <c r="AJ95" s="245"/>
      <c r="AK95" s="245"/>
      <c r="AL95" s="245"/>
      <c r="AM95" s="245"/>
      <c r="AN95" s="244">
        <f t="shared" si="0"/>
        <v>0</v>
      </c>
      <c r="AO95" s="245"/>
      <c r="AP95" s="245"/>
      <c r="AQ95" s="83" t="s">
        <v>81</v>
      </c>
      <c r="AR95" s="80"/>
      <c r="AS95" s="84">
        <v>0</v>
      </c>
      <c r="AT95" s="85">
        <f t="shared" si="1"/>
        <v>0</v>
      </c>
      <c r="AU95" s="86">
        <f>'stav - Stavební část'!P143</f>
        <v>0</v>
      </c>
      <c r="AV95" s="85">
        <f>'stav - Stavební část'!J33</f>
        <v>0</v>
      </c>
      <c r="AW95" s="85">
        <f>'stav - Stavební část'!J34</f>
        <v>0</v>
      </c>
      <c r="AX95" s="85">
        <f>'stav - Stavební část'!J35</f>
        <v>0</v>
      </c>
      <c r="AY95" s="85">
        <f>'stav - Stavební část'!J36</f>
        <v>0</v>
      </c>
      <c r="AZ95" s="85">
        <f>'stav - Stavební část'!F33</f>
        <v>0</v>
      </c>
      <c r="BA95" s="85">
        <f>'stav - Stavební část'!F34</f>
        <v>0</v>
      </c>
      <c r="BB95" s="85">
        <f>'stav - Stavební část'!F35</f>
        <v>0</v>
      </c>
      <c r="BC95" s="85">
        <f>'stav - Stavební část'!F36</f>
        <v>0</v>
      </c>
      <c r="BD95" s="87">
        <f>'stav - Stavební část'!F37</f>
        <v>0</v>
      </c>
      <c r="BT95" s="88" t="s">
        <v>82</v>
      </c>
      <c r="BV95" s="88" t="s">
        <v>76</v>
      </c>
      <c r="BW95" s="88" t="s">
        <v>83</v>
      </c>
      <c r="BX95" s="88" t="s">
        <v>4</v>
      </c>
      <c r="CL95" s="88" t="s">
        <v>1</v>
      </c>
      <c r="CM95" s="88" t="s">
        <v>84</v>
      </c>
    </row>
    <row r="96" spans="1:91" s="7" customFormat="1" ht="14.5" customHeight="1">
      <c r="A96" s="79" t="s">
        <v>78</v>
      </c>
      <c r="B96" s="80"/>
      <c r="C96" s="81"/>
      <c r="D96" s="243" t="s">
        <v>85</v>
      </c>
      <c r="E96" s="243"/>
      <c r="F96" s="243"/>
      <c r="G96" s="243"/>
      <c r="H96" s="243"/>
      <c r="I96" s="82"/>
      <c r="J96" s="243" t="s">
        <v>86</v>
      </c>
      <c r="K96" s="243"/>
      <c r="L96" s="243"/>
      <c r="M96" s="243"/>
      <c r="N96" s="243"/>
      <c r="O96" s="243"/>
      <c r="P96" s="243"/>
      <c r="Q96" s="243"/>
      <c r="R96" s="243"/>
      <c r="S96" s="243"/>
      <c r="T96" s="243"/>
      <c r="U96" s="243"/>
      <c r="V96" s="243"/>
      <c r="W96" s="243"/>
      <c r="X96" s="243"/>
      <c r="Y96" s="243"/>
      <c r="Z96" s="243"/>
      <c r="AA96" s="243"/>
      <c r="AB96" s="243"/>
      <c r="AC96" s="243"/>
      <c r="AD96" s="243"/>
      <c r="AE96" s="243"/>
      <c r="AF96" s="243"/>
      <c r="AG96" s="244">
        <f>'zti - Zdravotní technika'!J30</f>
        <v>0</v>
      </c>
      <c r="AH96" s="245"/>
      <c r="AI96" s="245"/>
      <c r="AJ96" s="245"/>
      <c r="AK96" s="245"/>
      <c r="AL96" s="245"/>
      <c r="AM96" s="245"/>
      <c r="AN96" s="244">
        <f t="shared" si="0"/>
        <v>0</v>
      </c>
      <c r="AO96" s="245"/>
      <c r="AP96" s="245"/>
      <c r="AQ96" s="83" t="s">
        <v>81</v>
      </c>
      <c r="AR96" s="80"/>
      <c r="AS96" s="84">
        <v>0</v>
      </c>
      <c r="AT96" s="85">
        <f t="shared" si="1"/>
        <v>0</v>
      </c>
      <c r="AU96" s="86">
        <f>'zti - Zdravotní technika'!P118</f>
        <v>0</v>
      </c>
      <c r="AV96" s="85">
        <f>'zti - Zdravotní technika'!J33</f>
        <v>0</v>
      </c>
      <c r="AW96" s="85">
        <f>'zti - Zdravotní technika'!J34</f>
        <v>0</v>
      </c>
      <c r="AX96" s="85">
        <f>'zti - Zdravotní technika'!J35</f>
        <v>0</v>
      </c>
      <c r="AY96" s="85">
        <f>'zti - Zdravotní technika'!J36</f>
        <v>0</v>
      </c>
      <c r="AZ96" s="85">
        <f>'zti - Zdravotní technika'!F33</f>
        <v>0</v>
      </c>
      <c r="BA96" s="85">
        <f>'zti - Zdravotní technika'!F34</f>
        <v>0</v>
      </c>
      <c r="BB96" s="85">
        <f>'zti - Zdravotní technika'!F35</f>
        <v>0</v>
      </c>
      <c r="BC96" s="85">
        <f>'zti - Zdravotní technika'!F36</f>
        <v>0</v>
      </c>
      <c r="BD96" s="87">
        <f>'zti - Zdravotní technika'!F37</f>
        <v>0</v>
      </c>
      <c r="BT96" s="88" t="s">
        <v>82</v>
      </c>
      <c r="BV96" s="88" t="s">
        <v>76</v>
      </c>
      <c r="BW96" s="88" t="s">
        <v>87</v>
      </c>
      <c r="BX96" s="88" t="s">
        <v>4</v>
      </c>
      <c r="CL96" s="88" t="s">
        <v>1</v>
      </c>
      <c r="CM96" s="88" t="s">
        <v>84</v>
      </c>
    </row>
    <row r="97" spans="1:91" s="7" customFormat="1" ht="14.5" customHeight="1">
      <c r="A97" s="79" t="s">
        <v>78</v>
      </c>
      <c r="B97" s="80"/>
      <c r="C97" s="81"/>
      <c r="D97" s="243" t="s">
        <v>88</v>
      </c>
      <c r="E97" s="243"/>
      <c r="F97" s="243"/>
      <c r="G97" s="243"/>
      <c r="H97" s="243"/>
      <c r="I97" s="82"/>
      <c r="J97" s="243" t="s">
        <v>89</v>
      </c>
      <c r="K97" s="243"/>
      <c r="L97" s="243"/>
      <c r="M97" s="243"/>
      <c r="N97" s="243"/>
      <c r="O97" s="243"/>
      <c r="P97" s="243"/>
      <c r="Q97" s="243"/>
      <c r="R97" s="243"/>
      <c r="S97" s="243"/>
      <c r="T97" s="243"/>
      <c r="U97" s="243"/>
      <c r="V97" s="243"/>
      <c r="W97" s="243"/>
      <c r="X97" s="243"/>
      <c r="Y97" s="243"/>
      <c r="Z97" s="243"/>
      <c r="AA97" s="243"/>
      <c r="AB97" s="243"/>
      <c r="AC97" s="243"/>
      <c r="AD97" s="243"/>
      <c r="AE97" s="243"/>
      <c r="AF97" s="243"/>
      <c r="AG97" s="244">
        <f>'plyn - Plyn'!J30</f>
        <v>0</v>
      </c>
      <c r="AH97" s="245"/>
      <c r="AI97" s="245"/>
      <c r="AJ97" s="245"/>
      <c r="AK97" s="245"/>
      <c r="AL97" s="245"/>
      <c r="AM97" s="245"/>
      <c r="AN97" s="244">
        <f t="shared" si="0"/>
        <v>0</v>
      </c>
      <c r="AO97" s="245"/>
      <c r="AP97" s="245"/>
      <c r="AQ97" s="83" t="s">
        <v>81</v>
      </c>
      <c r="AR97" s="80"/>
      <c r="AS97" s="84">
        <v>0</v>
      </c>
      <c r="AT97" s="85">
        <f t="shared" si="1"/>
        <v>0</v>
      </c>
      <c r="AU97" s="86">
        <f>'plyn - Plyn'!P118</f>
        <v>0</v>
      </c>
      <c r="AV97" s="85">
        <f>'plyn - Plyn'!J33</f>
        <v>0</v>
      </c>
      <c r="AW97" s="85">
        <f>'plyn - Plyn'!J34</f>
        <v>0</v>
      </c>
      <c r="AX97" s="85">
        <f>'plyn - Plyn'!J35</f>
        <v>0</v>
      </c>
      <c r="AY97" s="85">
        <f>'plyn - Plyn'!J36</f>
        <v>0</v>
      </c>
      <c r="AZ97" s="85">
        <f>'plyn - Plyn'!F33</f>
        <v>0</v>
      </c>
      <c r="BA97" s="85">
        <f>'plyn - Plyn'!F34</f>
        <v>0</v>
      </c>
      <c r="BB97" s="85">
        <f>'plyn - Plyn'!F35</f>
        <v>0</v>
      </c>
      <c r="BC97" s="85">
        <f>'plyn - Plyn'!F36</f>
        <v>0</v>
      </c>
      <c r="BD97" s="87">
        <f>'plyn - Plyn'!F37</f>
        <v>0</v>
      </c>
      <c r="BT97" s="88" t="s">
        <v>82</v>
      </c>
      <c r="BV97" s="88" t="s">
        <v>76</v>
      </c>
      <c r="BW97" s="88" t="s">
        <v>90</v>
      </c>
      <c r="BX97" s="88" t="s">
        <v>4</v>
      </c>
      <c r="CL97" s="88" t="s">
        <v>1</v>
      </c>
      <c r="CM97" s="88" t="s">
        <v>84</v>
      </c>
    </row>
    <row r="98" spans="1:91" s="7" customFormat="1" ht="14.5" customHeight="1">
      <c r="A98" s="79" t="s">
        <v>78</v>
      </c>
      <c r="B98" s="80"/>
      <c r="C98" s="81"/>
      <c r="D98" s="243" t="s">
        <v>91</v>
      </c>
      <c r="E98" s="243"/>
      <c r="F98" s="243"/>
      <c r="G98" s="243"/>
      <c r="H98" s="243"/>
      <c r="I98" s="82"/>
      <c r="J98" s="243" t="s">
        <v>92</v>
      </c>
      <c r="K98" s="243"/>
      <c r="L98" s="243"/>
      <c r="M98" s="243"/>
      <c r="N98" s="243"/>
      <c r="O98" s="243"/>
      <c r="P98" s="243"/>
      <c r="Q98" s="243"/>
      <c r="R98" s="243"/>
      <c r="S98" s="243"/>
      <c r="T98" s="243"/>
      <c r="U98" s="243"/>
      <c r="V98" s="243"/>
      <c r="W98" s="243"/>
      <c r="X98" s="243"/>
      <c r="Y98" s="243"/>
      <c r="Z98" s="243"/>
      <c r="AA98" s="243"/>
      <c r="AB98" s="243"/>
      <c r="AC98" s="243"/>
      <c r="AD98" s="243"/>
      <c r="AE98" s="243"/>
      <c r="AF98" s="243"/>
      <c r="AG98" s="244">
        <f>'ut - Ústřední vytápění'!J30</f>
        <v>0</v>
      </c>
      <c r="AH98" s="245"/>
      <c r="AI98" s="245"/>
      <c r="AJ98" s="245"/>
      <c r="AK98" s="245"/>
      <c r="AL98" s="245"/>
      <c r="AM98" s="245"/>
      <c r="AN98" s="244">
        <f t="shared" si="0"/>
        <v>0</v>
      </c>
      <c r="AO98" s="245"/>
      <c r="AP98" s="245"/>
      <c r="AQ98" s="83" t="s">
        <v>81</v>
      </c>
      <c r="AR98" s="80"/>
      <c r="AS98" s="84">
        <v>0</v>
      </c>
      <c r="AT98" s="85">
        <f t="shared" si="1"/>
        <v>0</v>
      </c>
      <c r="AU98" s="86">
        <f>'ut - Ústřední vytápění'!P118</f>
        <v>0</v>
      </c>
      <c r="AV98" s="85">
        <f>'ut - Ústřední vytápění'!J33</f>
        <v>0</v>
      </c>
      <c r="AW98" s="85">
        <f>'ut - Ústřední vytápění'!J34</f>
        <v>0</v>
      </c>
      <c r="AX98" s="85">
        <f>'ut - Ústřední vytápění'!J35</f>
        <v>0</v>
      </c>
      <c r="AY98" s="85">
        <f>'ut - Ústřední vytápění'!J36</f>
        <v>0</v>
      </c>
      <c r="AZ98" s="85">
        <f>'ut - Ústřední vytápění'!F33</f>
        <v>0</v>
      </c>
      <c r="BA98" s="85">
        <f>'ut - Ústřední vytápění'!F34</f>
        <v>0</v>
      </c>
      <c r="BB98" s="85">
        <f>'ut - Ústřední vytápění'!F35</f>
        <v>0</v>
      </c>
      <c r="BC98" s="85">
        <f>'ut - Ústřední vytápění'!F36</f>
        <v>0</v>
      </c>
      <c r="BD98" s="87">
        <f>'ut - Ústřední vytápění'!F37</f>
        <v>0</v>
      </c>
      <c r="BT98" s="88" t="s">
        <v>82</v>
      </c>
      <c r="BV98" s="88" t="s">
        <v>76</v>
      </c>
      <c r="BW98" s="88" t="s">
        <v>93</v>
      </c>
      <c r="BX98" s="88" t="s">
        <v>4</v>
      </c>
      <c r="CL98" s="88" t="s">
        <v>1</v>
      </c>
      <c r="CM98" s="88" t="s">
        <v>84</v>
      </c>
    </row>
    <row r="99" spans="1:91" s="7" customFormat="1" ht="14.5" customHeight="1">
      <c r="A99" s="79" t="s">
        <v>78</v>
      </c>
      <c r="B99" s="80"/>
      <c r="C99" s="81"/>
      <c r="D99" s="243" t="s">
        <v>94</v>
      </c>
      <c r="E99" s="243"/>
      <c r="F99" s="243"/>
      <c r="G99" s="243"/>
      <c r="H99" s="243"/>
      <c r="I99" s="82"/>
      <c r="J99" s="243" t="s">
        <v>95</v>
      </c>
      <c r="K99" s="243"/>
      <c r="L99" s="243"/>
      <c r="M99" s="243"/>
      <c r="N99" s="243"/>
      <c r="O99" s="243"/>
      <c r="P99" s="243"/>
      <c r="Q99" s="243"/>
      <c r="R99" s="243"/>
      <c r="S99" s="243"/>
      <c r="T99" s="243"/>
      <c r="U99" s="243"/>
      <c r="V99" s="243"/>
      <c r="W99" s="243"/>
      <c r="X99" s="243"/>
      <c r="Y99" s="243"/>
      <c r="Z99" s="243"/>
      <c r="AA99" s="243"/>
      <c r="AB99" s="243"/>
      <c r="AC99" s="243"/>
      <c r="AD99" s="243"/>
      <c r="AE99" s="243"/>
      <c r="AF99" s="243"/>
      <c r="AG99" s="244">
        <f>'el - Elektroinstalace'!J30</f>
        <v>0</v>
      </c>
      <c r="AH99" s="245"/>
      <c r="AI99" s="245"/>
      <c r="AJ99" s="245"/>
      <c r="AK99" s="245"/>
      <c r="AL99" s="245"/>
      <c r="AM99" s="245"/>
      <c r="AN99" s="244">
        <f t="shared" si="0"/>
        <v>0</v>
      </c>
      <c r="AO99" s="245"/>
      <c r="AP99" s="245"/>
      <c r="AQ99" s="83" t="s">
        <v>81</v>
      </c>
      <c r="AR99" s="80"/>
      <c r="AS99" s="84">
        <v>0</v>
      </c>
      <c r="AT99" s="85">
        <f t="shared" si="1"/>
        <v>0</v>
      </c>
      <c r="AU99" s="86">
        <f>'el - Elektroinstalace'!P118</f>
        <v>0</v>
      </c>
      <c r="AV99" s="85">
        <f>'el - Elektroinstalace'!J33</f>
        <v>0</v>
      </c>
      <c r="AW99" s="85">
        <f>'el - Elektroinstalace'!J34</f>
        <v>0</v>
      </c>
      <c r="AX99" s="85">
        <f>'el - Elektroinstalace'!J35</f>
        <v>0</v>
      </c>
      <c r="AY99" s="85">
        <f>'el - Elektroinstalace'!J36</f>
        <v>0</v>
      </c>
      <c r="AZ99" s="85">
        <f>'el - Elektroinstalace'!F33</f>
        <v>0</v>
      </c>
      <c r="BA99" s="85">
        <f>'el - Elektroinstalace'!F34</f>
        <v>0</v>
      </c>
      <c r="BB99" s="85">
        <f>'el - Elektroinstalace'!F35</f>
        <v>0</v>
      </c>
      <c r="BC99" s="85">
        <f>'el - Elektroinstalace'!F36</f>
        <v>0</v>
      </c>
      <c r="BD99" s="87">
        <f>'el - Elektroinstalace'!F37</f>
        <v>0</v>
      </c>
      <c r="BT99" s="88" t="s">
        <v>82</v>
      </c>
      <c r="BV99" s="88" t="s">
        <v>76</v>
      </c>
      <c r="BW99" s="88" t="s">
        <v>96</v>
      </c>
      <c r="BX99" s="88" t="s">
        <v>4</v>
      </c>
      <c r="CL99" s="88" t="s">
        <v>1</v>
      </c>
      <c r="CM99" s="88" t="s">
        <v>84</v>
      </c>
    </row>
    <row r="100" spans="1:91" s="7" customFormat="1" ht="14.5" customHeight="1">
      <c r="A100" s="79" t="s">
        <v>78</v>
      </c>
      <c r="B100" s="80"/>
      <c r="C100" s="81"/>
      <c r="D100" s="243" t="s">
        <v>97</v>
      </c>
      <c r="E100" s="243"/>
      <c r="F100" s="243"/>
      <c r="G100" s="243"/>
      <c r="H100" s="243"/>
      <c r="I100" s="82"/>
      <c r="J100" s="243" t="s">
        <v>98</v>
      </c>
      <c r="K100" s="243"/>
      <c r="L100" s="243"/>
      <c r="M100" s="243"/>
      <c r="N100" s="243"/>
      <c r="O100" s="243"/>
      <c r="P100" s="243"/>
      <c r="Q100" s="243"/>
      <c r="R100" s="243"/>
      <c r="S100" s="243"/>
      <c r="T100" s="243"/>
      <c r="U100" s="243"/>
      <c r="V100" s="243"/>
      <c r="W100" s="243"/>
      <c r="X100" s="243"/>
      <c r="Y100" s="243"/>
      <c r="Z100" s="243"/>
      <c r="AA100" s="243"/>
      <c r="AB100" s="243"/>
      <c r="AC100" s="243"/>
      <c r="AD100" s="243"/>
      <c r="AE100" s="243"/>
      <c r="AF100" s="243"/>
      <c r="AG100" s="244">
        <f>'vrn - Vedlejší a ostatní ...'!J30</f>
        <v>0</v>
      </c>
      <c r="AH100" s="245"/>
      <c r="AI100" s="245"/>
      <c r="AJ100" s="245"/>
      <c r="AK100" s="245"/>
      <c r="AL100" s="245"/>
      <c r="AM100" s="245"/>
      <c r="AN100" s="244">
        <f t="shared" si="0"/>
        <v>0</v>
      </c>
      <c r="AO100" s="245"/>
      <c r="AP100" s="245"/>
      <c r="AQ100" s="83" t="s">
        <v>81</v>
      </c>
      <c r="AR100" s="80"/>
      <c r="AS100" s="89">
        <v>0</v>
      </c>
      <c r="AT100" s="90">
        <f t="shared" si="1"/>
        <v>0</v>
      </c>
      <c r="AU100" s="91">
        <f>'vrn - Vedlejší a ostatní ...'!P121</f>
        <v>0</v>
      </c>
      <c r="AV100" s="90">
        <f>'vrn - Vedlejší a ostatní ...'!J33</f>
        <v>0</v>
      </c>
      <c r="AW100" s="90">
        <f>'vrn - Vedlejší a ostatní ...'!J34</f>
        <v>0</v>
      </c>
      <c r="AX100" s="90">
        <f>'vrn - Vedlejší a ostatní ...'!J35</f>
        <v>0</v>
      </c>
      <c r="AY100" s="90">
        <f>'vrn - Vedlejší a ostatní ...'!J36</f>
        <v>0</v>
      </c>
      <c r="AZ100" s="90">
        <f>'vrn - Vedlejší a ostatní ...'!F33</f>
        <v>0</v>
      </c>
      <c r="BA100" s="90">
        <f>'vrn - Vedlejší a ostatní ...'!F34</f>
        <v>0</v>
      </c>
      <c r="BB100" s="90">
        <f>'vrn - Vedlejší a ostatní ...'!F35</f>
        <v>0</v>
      </c>
      <c r="BC100" s="90">
        <f>'vrn - Vedlejší a ostatní ...'!F36</f>
        <v>0</v>
      </c>
      <c r="BD100" s="92">
        <f>'vrn - Vedlejší a ostatní ...'!F37</f>
        <v>0</v>
      </c>
      <c r="BT100" s="88" t="s">
        <v>82</v>
      </c>
      <c r="BV100" s="88" t="s">
        <v>76</v>
      </c>
      <c r="BW100" s="88" t="s">
        <v>99</v>
      </c>
      <c r="BX100" s="88" t="s">
        <v>4</v>
      </c>
      <c r="CL100" s="88" t="s">
        <v>1</v>
      </c>
      <c r="CM100" s="88" t="s">
        <v>84</v>
      </c>
    </row>
    <row r="101" spans="1:91" s="2" customFormat="1" ht="30" customHeight="1">
      <c r="A101" s="32"/>
      <c r="B101" s="33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3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</row>
    <row r="102" spans="1:91" s="2" customFormat="1" ht="7" customHeight="1">
      <c r="A102" s="32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33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</row>
  </sheetData>
  <mergeCells count="62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D100:H100"/>
    <mergeCell ref="J100:AF100"/>
    <mergeCell ref="AG94:AM94"/>
    <mergeCell ref="AN94:AP94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O85"/>
    <mergeCell ref="AM87:AN87"/>
    <mergeCell ref="AM89:AP89"/>
    <mergeCell ref="AS89:AT91"/>
    <mergeCell ref="AM90:AP90"/>
  </mergeCells>
  <hyperlinks>
    <hyperlink ref="A95" location="'stav - Stavební část'!C2" display="/"/>
    <hyperlink ref="A96" location="'zti - Zdravotní technika'!C2" display="/"/>
    <hyperlink ref="A97" location="'plyn - Plyn'!C2" display="/"/>
    <hyperlink ref="A98" location="'ut - Ústřední vytápění'!C2" display="/"/>
    <hyperlink ref="A99" location="'el - Elektroinstalace'!C2" display="/"/>
    <hyperlink ref="A100" location="'vrn - Vedlejší a ostatní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130"/>
  <sheetViews>
    <sheetView showGridLines="0" workbookViewId="0"/>
  </sheetViews>
  <sheetFormatPr defaultRowHeight="14.5"/>
  <cols>
    <col min="1" max="1" width="5.5546875" style="1" customWidth="1"/>
    <col min="2" max="2" width="1.109375" style="1" customWidth="1"/>
    <col min="3" max="3" width="2.77734375" style="1" customWidth="1"/>
    <col min="4" max="4" width="2.88671875" style="1" customWidth="1"/>
    <col min="5" max="5" width="11.44140625" style="1" customWidth="1"/>
    <col min="6" max="6" width="33.88671875" style="1" customWidth="1"/>
    <col min="7" max="7" width="4.6640625" style="1" customWidth="1"/>
    <col min="8" max="8" width="11.5546875" style="1" customWidth="1"/>
    <col min="9" max="9" width="13.44140625" style="93" customWidth="1"/>
    <col min="10" max="11" width="13.44140625" style="1" customWidth="1"/>
    <col min="12" max="12" width="6.21875" style="1" customWidth="1"/>
    <col min="13" max="13" width="7.21875" style="1" hidden="1" customWidth="1"/>
    <col min="14" max="14" width="8.88671875" style="1" hidden="1"/>
    <col min="15" max="20" width="9.44140625" style="1" hidden="1" customWidth="1"/>
    <col min="21" max="21" width="10.88671875" style="1" hidden="1" customWidth="1"/>
    <col min="22" max="22" width="8.21875" style="1" customWidth="1"/>
    <col min="23" max="23" width="10.88671875" style="1" customWidth="1"/>
    <col min="24" max="24" width="8.21875" style="1" customWidth="1"/>
    <col min="25" max="25" width="10" style="1" customWidth="1"/>
    <col min="26" max="26" width="7.33203125" style="1" customWidth="1"/>
    <col min="27" max="27" width="10" style="1" customWidth="1"/>
    <col min="28" max="28" width="10.88671875" style="1" customWidth="1"/>
    <col min="29" max="29" width="7.33203125" style="1" customWidth="1"/>
    <col min="30" max="30" width="10" style="1" customWidth="1"/>
    <col min="31" max="31" width="10.88671875" style="1" customWidth="1"/>
    <col min="44" max="65" width="8.88671875" style="1" hidden="1"/>
  </cols>
  <sheetData>
    <row r="2" spans="1:56" s="1" customFormat="1" ht="37" customHeight="1">
      <c r="I2" s="93"/>
      <c r="L2" s="267" t="s">
        <v>5</v>
      </c>
      <c r="M2" s="252"/>
      <c r="N2" s="252"/>
      <c r="O2" s="252"/>
      <c r="P2" s="252"/>
      <c r="Q2" s="252"/>
      <c r="R2" s="252"/>
      <c r="S2" s="252"/>
      <c r="T2" s="252"/>
      <c r="U2" s="252"/>
      <c r="V2" s="252"/>
      <c r="AT2" s="17" t="s">
        <v>83</v>
      </c>
      <c r="AZ2" s="94" t="s">
        <v>100</v>
      </c>
      <c r="BA2" s="94" t="s">
        <v>1</v>
      </c>
      <c r="BB2" s="94" t="s">
        <v>1</v>
      </c>
      <c r="BC2" s="94" t="s">
        <v>101</v>
      </c>
      <c r="BD2" s="94" t="s">
        <v>84</v>
      </c>
    </row>
    <row r="3" spans="1:56" s="1" customFormat="1" ht="7" customHeight="1">
      <c r="B3" s="18"/>
      <c r="C3" s="19"/>
      <c r="D3" s="19"/>
      <c r="E3" s="19"/>
      <c r="F3" s="19"/>
      <c r="G3" s="19"/>
      <c r="H3" s="19"/>
      <c r="I3" s="95"/>
      <c r="J3" s="19"/>
      <c r="K3" s="19"/>
      <c r="L3" s="20"/>
      <c r="AT3" s="17" t="s">
        <v>84</v>
      </c>
      <c r="AZ3" s="94" t="s">
        <v>102</v>
      </c>
      <c r="BA3" s="94" t="s">
        <v>1</v>
      </c>
      <c r="BB3" s="94" t="s">
        <v>1</v>
      </c>
      <c r="BC3" s="94" t="s">
        <v>103</v>
      </c>
      <c r="BD3" s="94" t="s">
        <v>84</v>
      </c>
    </row>
    <row r="4" spans="1:56" s="1" customFormat="1" ht="25" customHeight="1">
      <c r="B4" s="20"/>
      <c r="D4" s="21" t="s">
        <v>104</v>
      </c>
      <c r="I4" s="93"/>
      <c r="L4" s="20"/>
      <c r="M4" s="96" t="s">
        <v>10</v>
      </c>
      <c r="AT4" s="17" t="s">
        <v>3</v>
      </c>
      <c r="AZ4" s="94" t="s">
        <v>105</v>
      </c>
      <c r="BA4" s="94" t="s">
        <v>1</v>
      </c>
      <c r="BB4" s="94" t="s">
        <v>1</v>
      </c>
      <c r="BC4" s="94" t="s">
        <v>106</v>
      </c>
      <c r="BD4" s="94" t="s">
        <v>84</v>
      </c>
    </row>
    <row r="5" spans="1:56" s="1" customFormat="1" ht="7" customHeight="1">
      <c r="B5" s="20"/>
      <c r="I5" s="93"/>
      <c r="L5" s="20"/>
      <c r="AZ5" s="94" t="s">
        <v>107</v>
      </c>
      <c r="BA5" s="94" t="s">
        <v>1</v>
      </c>
      <c r="BB5" s="94" t="s">
        <v>1</v>
      </c>
      <c r="BC5" s="94" t="s">
        <v>108</v>
      </c>
      <c r="BD5" s="94" t="s">
        <v>84</v>
      </c>
    </row>
    <row r="6" spans="1:56" s="1" customFormat="1" ht="12" customHeight="1">
      <c r="B6" s="20"/>
      <c r="D6" s="27" t="s">
        <v>16</v>
      </c>
      <c r="I6" s="93"/>
      <c r="L6" s="20"/>
      <c r="AZ6" s="94" t="s">
        <v>109</v>
      </c>
      <c r="BA6" s="94" t="s">
        <v>1</v>
      </c>
      <c r="BB6" s="94" t="s">
        <v>1</v>
      </c>
      <c r="BC6" s="94" t="s">
        <v>110</v>
      </c>
      <c r="BD6" s="94" t="s">
        <v>84</v>
      </c>
    </row>
    <row r="7" spans="1:56" s="1" customFormat="1" ht="14.5" customHeight="1">
      <c r="B7" s="20"/>
      <c r="E7" s="268" t="str">
        <f>'Rekapitulace stavby'!K6</f>
        <v>Hasičská zbrojnice</v>
      </c>
      <c r="F7" s="269"/>
      <c r="G7" s="269"/>
      <c r="H7" s="269"/>
      <c r="I7" s="93"/>
      <c r="L7" s="20"/>
      <c r="AZ7" s="94" t="s">
        <v>111</v>
      </c>
      <c r="BA7" s="94" t="s">
        <v>1</v>
      </c>
      <c r="BB7" s="94" t="s">
        <v>1</v>
      </c>
      <c r="BC7" s="94" t="s">
        <v>112</v>
      </c>
      <c r="BD7" s="94" t="s">
        <v>84</v>
      </c>
    </row>
    <row r="8" spans="1:56" s="2" customFormat="1" ht="12" customHeight="1">
      <c r="A8" s="32"/>
      <c r="B8" s="33"/>
      <c r="C8" s="32"/>
      <c r="D8" s="27" t="s">
        <v>113</v>
      </c>
      <c r="E8" s="32"/>
      <c r="F8" s="32"/>
      <c r="G8" s="32"/>
      <c r="H8" s="32"/>
      <c r="I8" s="97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Z8" s="94" t="s">
        <v>114</v>
      </c>
      <c r="BA8" s="94" t="s">
        <v>1</v>
      </c>
      <c r="BB8" s="94" t="s">
        <v>1</v>
      </c>
      <c r="BC8" s="94" t="s">
        <v>115</v>
      </c>
      <c r="BD8" s="94" t="s">
        <v>84</v>
      </c>
    </row>
    <row r="9" spans="1:56" s="2" customFormat="1" ht="14.5" customHeight="1">
      <c r="A9" s="32"/>
      <c r="B9" s="33"/>
      <c r="C9" s="32"/>
      <c r="D9" s="32"/>
      <c r="E9" s="229" t="s">
        <v>116</v>
      </c>
      <c r="F9" s="270"/>
      <c r="G9" s="270"/>
      <c r="H9" s="270"/>
      <c r="I9" s="97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Z9" s="94" t="s">
        <v>117</v>
      </c>
      <c r="BA9" s="94" t="s">
        <v>1</v>
      </c>
      <c r="BB9" s="94" t="s">
        <v>1</v>
      </c>
      <c r="BC9" s="94" t="s">
        <v>118</v>
      </c>
      <c r="BD9" s="94" t="s">
        <v>84</v>
      </c>
    </row>
    <row r="10" spans="1:56" s="2" customFormat="1" ht="10">
      <c r="A10" s="32"/>
      <c r="B10" s="33"/>
      <c r="C10" s="32"/>
      <c r="D10" s="32"/>
      <c r="E10" s="32"/>
      <c r="F10" s="32"/>
      <c r="G10" s="32"/>
      <c r="H10" s="32"/>
      <c r="I10" s="97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Z10" s="94" t="s">
        <v>119</v>
      </c>
      <c r="BA10" s="94" t="s">
        <v>1</v>
      </c>
      <c r="BB10" s="94" t="s">
        <v>1</v>
      </c>
      <c r="BC10" s="94" t="s">
        <v>120</v>
      </c>
      <c r="BD10" s="94" t="s">
        <v>84</v>
      </c>
    </row>
    <row r="11" spans="1:5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8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Z11" s="94" t="s">
        <v>121</v>
      </c>
      <c r="BA11" s="94" t="s">
        <v>1</v>
      </c>
      <c r="BB11" s="94" t="s">
        <v>1</v>
      </c>
      <c r="BC11" s="94" t="s">
        <v>122</v>
      </c>
      <c r="BD11" s="94" t="s">
        <v>84</v>
      </c>
    </row>
    <row r="12" spans="1:5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8" t="s">
        <v>22</v>
      </c>
      <c r="J12" s="55" t="str">
        <f>'Rekapitulace stavby'!AN8</f>
        <v>11. 5. 2020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Z12" s="94" t="s">
        <v>123</v>
      </c>
      <c r="BA12" s="94" t="s">
        <v>1</v>
      </c>
      <c r="BB12" s="94" t="s">
        <v>1</v>
      </c>
      <c r="BC12" s="94" t="s">
        <v>124</v>
      </c>
      <c r="BD12" s="94" t="s">
        <v>84</v>
      </c>
    </row>
    <row r="13" spans="1:56" s="2" customFormat="1" ht="10.75" customHeight="1">
      <c r="A13" s="32"/>
      <c r="B13" s="33"/>
      <c r="C13" s="32"/>
      <c r="D13" s="32"/>
      <c r="E13" s="32"/>
      <c r="F13" s="32"/>
      <c r="G13" s="32"/>
      <c r="H13" s="32"/>
      <c r="I13" s="97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Z13" s="94" t="s">
        <v>125</v>
      </c>
      <c r="BA13" s="94" t="s">
        <v>1</v>
      </c>
      <c r="BB13" s="94" t="s">
        <v>1</v>
      </c>
      <c r="BC13" s="94" t="s">
        <v>126</v>
      </c>
      <c r="BD13" s="94" t="s">
        <v>84</v>
      </c>
    </row>
    <row r="14" spans="1:5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8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Z14" s="94" t="s">
        <v>127</v>
      </c>
      <c r="BA14" s="94" t="s">
        <v>1</v>
      </c>
      <c r="BB14" s="94" t="s">
        <v>1</v>
      </c>
      <c r="BC14" s="94" t="s">
        <v>128</v>
      </c>
      <c r="BD14" s="94" t="s">
        <v>84</v>
      </c>
    </row>
    <row r="15" spans="1:5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8" t="s">
        <v>27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Z15" s="94" t="s">
        <v>129</v>
      </c>
      <c r="BA15" s="94" t="s">
        <v>1</v>
      </c>
      <c r="BB15" s="94" t="s">
        <v>1</v>
      </c>
      <c r="BC15" s="94" t="s">
        <v>130</v>
      </c>
      <c r="BD15" s="94" t="s">
        <v>84</v>
      </c>
    </row>
    <row r="16" spans="1:56" s="2" customFormat="1" ht="7" customHeight="1">
      <c r="A16" s="32"/>
      <c r="B16" s="33"/>
      <c r="C16" s="32"/>
      <c r="D16" s="32"/>
      <c r="E16" s="32"/>
      <c r="F16" s="32"/>
      <c r="G16" s="32"/>
      <c r="H16" s="32"/>
      <c r="I16" s="97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Z16" s="94" t="s">
        <v>131</v>
      </c>
      <c r="BA16" s="94" t="s">
        <v>1</v>
      </c>
      <c r="BB16" s="94" t="s">
        <v>1</v>
      </c>
      <c r="BC16" s="94" t="s">
        <v>132</v>
      </c>
      <c r="BD16" s="94" t="s">
        <v>84</v>
      </c>
    </row>
    <row r="17" spans="1:56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98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Z17" s="94" t="s">
        <v>133</v>
      </c>
      <c r="BA17" s="94" t="s">
        <v>1</v>
      </c>
      <c r="BB17" s="94" t="s">
        <v>1</v>
      </c>
      <c r="BC17" s="94" t="s">
        <v>134</v>
      </c>
      <c r="BD17" s="94" t="s">
        <v>84</v>
      </c>
    </row>
    <row r="18" spans="1:56" s="2" customFormat="1" ht="18" customHeight="1">
      <c r="A18" s="32"/>
      <c r="B18" s="33"/>
      <c r="C18" s="32"/>
      <c r="D18" s="32"/>
      <c r="E18" s="271" t="str">
        <f>'Rekapitulace stavby'!E14</f>
        <v>Vyplň údaj</v>
      </c>
      <c r="F18" s="251"/>
      <c r="G18" s="251"/>
      <c r="H18" s="251"/>
      <c r="I18" s="98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Z18" s="94" t="s">
        <v>135</v>
      </c>
      <c r="BA18" s="94" t="s">
        <v>1</v>
      </c>
      <c r="BB18" s="94" t="s">
        <v>1</v>
      </c>
      <c r="BC18" s="94" t="s">
        <v>136</v>
      </c>
      <c r="BD18" s="94" t="s">
        <v>84</v>
      </c>
    </row>
    <row r="19" spans="1:56" s="2" customFormat="1" ht="7" customHeight="1">
      <c r="A19" s="32"/>
      <c r="B19" s="33"/>
      <c r="C19" s="32"/>
      <c r="D19" s="32"/>
      <c r="E19" s="32"/>
      <c r="F19" s="32"/>
      <c r="G19" s="32"/>
      <c r="H19" s="32"/>
      <c r="I19" s="97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Z19" s="94" t="s">
        <v>137</v>
      </c>
      <c r="BA19" s="94" t="s">
        <v>1</v>
      </c>
      <c r="BB19" s="94" t="s">
        <v>1</v>
      </c>
      <c r="BC19" s="94" t="s">
        <v>138</v>
      </c>
      <c r="BD19" s="94" t="s">
        <v>84</v>
      </c>
    </row>
    <row r="20" spans="1:56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98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Z20" s="94" t="s">
        <v>139</v>
      </c>
      <c r="BA20" s="94" t="s">
        <v>1</v>
      </c>
      <c r="BB20" s="94" t="s">
        <v>1</v>
      </c>
      <c r="BC20" s="94" t="s">
        <v>140</v>
      </c>
      <c r="BD20" s="94" t="s">
        <v>84</v>
      </c>
    </row>
    <row r="21" spans="1:56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98" t="s">
        <v>27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Z21" s="94" t="s">
        <v>141</v>
      </c>
      <c r="BA21" s="94" t="s">
        <v>1</v>
      </c>
      <c r="BB21" s="94" t="s">
        <v>1</v>
      </c>
      <c r="BC21" s="94" t="s">
        <v>142</v>
      </c>
      <c r="BD21" s="94" t="s">
        <v>84</v>
      </c>
    </row>
    <row r="22" spans="1:56" s="2" customFormat="1" ht="7" customHeight="1">
      <c r="A22" s="32"/>
      <c r="B22" s="33"/>
      <c r="C22" s="32"/>
      <c r="D22" s="32"/>
      <c r="E22" s="32"/>
      <c r="F22" s="32"/>
      <c r="G22" s="32"/>
      <c r="H22" s="32"/>
      <c r="I22" s="97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Z22" s="94" t="s">
        <v>143</v>
      </c>
      <c r="BA22" s="94" t="s">
        <v>1</v>
      </c>
      <c r="BB22" s="94" t="s">
        <v>1</v>
      </c>
      <c r="BC22" s="94" t="s">
        <v>144</v>
      </c>
      <c r="BD22" s="94" t="s">
        <v>84</v>
      </c>
    </row>
    <row r="23" spans="1:56" s="2" customFormat="1" ht="12" customHeight="1">
      <c r="A23" s="32"/>
      <c r="B23" s="33"/>
      <c r="C23" s="32"/>
      <c r="D23" s="27" t="s">
        <v>32</v>
      </c>
      <c r="E23" s="32"/>
      <c r="F23" s="32"/>
      <c r="G23" s="32"/>
      <c r="H23" s="32"/>
      <c r="I23" s="98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Z23" s="94" t="s">
        <v>145</v>
      </c>
      <c r="BA23" s="94" t="s">
        <v>1</v>
      </c>
      <c r="BB23" s="94" t="s">
        <v>1</v>
      </c>
      <c r="BC23" s="94" t="s">
        <v>146</v>
      </c>
      <c r="BD23" s="94" t="s">
        <v>84</v>
      </c>
    </row>
    <row r="24" spans="1:56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8" t="s">
        <v>27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Z24" s="94" t="s">
        <v>147</v>
      </c>
      <c r="BA24" s="94" t="s">
        <v>1</v>
      </c>
      <c r="BB24" s="94" t="s">
        <v>1</v>
      </c>
      <c r="BC24" s="94" t="s">
        <v>148</v>
      </c>
      <c r="BD24" s="94" t="s">
        <v>84</v>
      </c>
    </row>
    <row r="25" spans="1:56" s="2" customFormat="1" ht="7" customHeight="1">
      <c r="A25" s="32"/>
      <c r="B25" s="33"/>
      <c r="C25" s="32"/>
      <c r="D25" s="32"/>
      <c r="E25" s="32"/>
      <c r="F25" s="32"/>
      <c r="G25" s="32"/>
      <c r="H25" s="32"/>
      <c r="I25" s="97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Z25" s="94" t="s">
        <v>149</v>
      </c>
      <c r="BA25" s="94" t="s">
        <v>1</v>
      </c>
      <c r="BB25" s="94" t="s">
        <v>1</v>
      </c>
      <c r="BC25" s="94" t="s">
        <v>150</v>
      </c>
      <c r="BD25" s="94" t="s">
        <v>84</v>
      </c>
    </row>
    <row r="26" spans="1:56" s="2" customFormat="1" ht="12" customHeight="1">
      <c r="A26" s="32"/>
      <c r="B26" s="33"/>
      <c r="C26" s="32"/>
      <c r="D26" s="27" t="s">
        <v>33</v>
      </c>
      <c r="E26" s="32"/>
      <c r="F26" s="32"/>
      <c r="G26" s="32"/>
      <c r="H26" s="32"/>
      <c r="I26" s="97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Z26" s="94" t="s">
        <v>151</v>
      </c>
      <c r="BA26" s="94" t="s">
        <v>1</v>
      </c>
      <c r="BB26" s="94" t="s">
        <v>1</v>
      </c>
      <c r="BC26" s="94" t="s">
        <v>152</v>
      </c>
      <c r="BD26" s="94" t="s">
        <v>84</v>
      </c>
    </row>
    <row r="27" spans="1:56" s="8" customFormat="1" ht="14.5" customHeight="1">
      <c r="A27" s="99"/>
      <c r="B27" s="100"/>
      <c r="C27" s="99"/>
      <c r="D27" s="99"/>
      <c r="E27" s="256" t="s">
        <v>1</v>
      </c>
      <c r="F27" s="256"/>
      <c r="G27" s="256"/>
      <c r="H27" s="256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Z27" s="103" t="s">
        <v>153</v>
      </c>
      <c r="BA27" s="103" t="s">
        <v>1</v>
      </c>
      <c r="BB27" s="103" t="s">
        <v>1</v>
      </c>
      <c r="BC27" s="103" t="s">
        <v>154</v>
      </c>
      <c r="BD27" s="103" t="s">
        <v>84</v>
      </c>
    </row>
    <row r="28" spans="1:56" s="2" customFormat="1" ht="7" customHeight="1">
      <c r="A28" s="32"/>
      <c r="B28" s="33"/>
      <c r="C28" s="32"/>
      <c r="D28" s="32"/>
      <c r="E28" s="32"/>
      <c r="F28" s="32"/>
      <c r="G28" s="32"/>
      <c r="H28" s="32"/>
      <c r="I28" s="97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Z28" s="94" t="s">
        <v>155</v>
      </c>
      <c r="BA28" s="94" t="s">
        <v>1</v>
      </c>
      <c r="BB28" s="94" t="s">
        <v>1</v>
      </c>
      <c r="BC28" s="94" t="s">
        <v>156</v>
      </c>
      <c r="BD28" s="94" t="s">
        <v>84</v>
      </c>
    </row>
    <row r="29" spans="1:56" s="2" customFormat="1" ht="7" customHeight="1">
      <c r="A29" s="32"/>
      <c r="B29" s="33"/>
      <c r="C29" s="32"/>
      <c r="D29" s="66"/>
      <c r="E29" s="66"/>
      <c r="F29" s="66"/>
      <c r="G29" s="66"/>
      <c r="H29" s="66"/>
      <c r="I29" s="104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Z29" s="94" t="s">
        <v>157</v>
      </c>
      <c r="BA29" s="94" t="s">
        <v>1</v>
      </c>
      <c r="BB29" s="94" t="s">
        <v>1</v>
      </c>
      <c r="BC29" s="94" t="s">
        <v>158</v>
      </c>
      <c r="BD29" s="94" t="s">
        <v>84</v>
      </c>
    </row>
    <row r="30" spans="1:56" s="2" customFormat="1" ht="25.4" customHeight="1">
      <c r="A30" s="32"/>
      <c r="B30" s="33"/>
      <c r="C30" s="32"/>
      <c r="D30" s="105" t="s">
        <v>34</v>
      </c>
      <c r="E30" s="32"/>
      <c r="F30" s="32"/>
      <c r="G30" s="32"/>
      <c r="H30" s="32"/>
      <c r="I30" s="97"/>
      <c r="J30" s="71">
        <f>ROUND(J143,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Z30" s="94" t="s">
        <v>159</v>
      </c>
      <c r="BA30" s="94" t="s">
        <v>1</v>
      </c>
      <c r="BB30" s="94" t="s">
        <v>1</v>
      </c>
      <c r="BC30" s="94" t="s">
        <v>160</v>
      </c>
      <c r="BD30" s="94" t="s">
        <v>84</v>
      </c>
    </row>
    <row r="31" spans="1:56" s="2" customFormat="1" ht="7" customHeight="1">
      <c r="A31" s="32"/>
      <c r="B31" s="33"/>
      <c r="C31" s="32"/>
      <c r="D31" s="66"/>
      <c r="E31" s="66"/>
      <c r="F31" s="66"/>
      <c r="G31" s="66"/>
      <c r="H31" s="66"/>
      <c r="I31" s="104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Z31" s="94" t="s">
        <v>161</v>
      </c>
      <c r="BA31" s="94" t="s">
        <v>1</v>
      </c>
      <c r="BB31" s="94" t="s">
        <v>1</v>
      </c>
      <c r="BC31" s="94" t="s">
        <v>162</v>
      </c>
      <c r="BD31" s="94" t="s">
        <v>84</v>
      </c>
    </row>
    <row r="32" spans="1:56" s="2" customFormat="1" ht="14.4" customHeight="1">
      <c r="A32" s="32"/>
      <c r="B32" s="33"/>
      <c r="C32" s="32"/>
      <c r="D32" s="32"/>
      <c r="E32" s="32"/>
      <c r="F32" s="36" t="s">
        <v>36</v>
      </c>
      <c r="G32" s="32"/>
      <c r="H32" s="32"/>
      <c r="I32" s="106" t="s">
        <v>35</v>
      </c>
      <c r="J32" s="36" t="s">
        <v>37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Z32" s="94" t="s">
        <v>163</v>
      </c>
      <c r="BA32" s="94" t="s">
        <v>1</v>
      </c>
      <c r="BB32" s="94" t="s">
        <v>1</v>
      </c>
      <c r="BC32" s="94" t="s">
        <v>164</v>
      </c>
      <c r="BD32" s="94" t="s">
        <v>84</v>
      </c>
    </row>
    <row r="33" spans="1:56" s="2" customFormat="1" ht="14.4" customHeight="1">
      <c r="A33" s="32"/>
      <c r="B33" s="33"/>
      <c r="C33" s="32"/>
      <c r="D33" s="107" t="s">
        <v>38</v>
      </c>
      <c r="E33" s="27" t="s">
        <v>39</v>
      </c>
      <c r="F33" s="108">
        <f>ROUND((SUM(BE143:BE1129)),  2)</f>
        <v>0</v>
      </c>
      <c r="G33" s="32"/>
      <c r="H33" s="32"/>
      <c r="I33" s="109">
        <v>0.21</v>
      </c>
      <c r="J33" s="108">
        <f>ROUND(((SUM(BE143:BE1129))*I33),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Z33" s="94" t="s">
        <v>165</v>
      </c>
      <c r="BA33" s="94" t="s">
        <v>1</v>
      </c>
      <c r="BB33" s="94" t="s">
        <v>1</v>
      </c>
      <c r="BC33" s="94" t="s">
        <v>166</v>
      </c>
      <c r="BD33" s="94" t="s">
        <v>84</v>
      </c>
    </row>
    <row r="34" spans="1:56" s="2" customFormat="1" ht="14.4" customHeight="1">
      <c r="A34" s="32"/>
      <c r="B34" s="33"/>
      <c r="C34" s="32"/>
      <c r="D34" s="32"/>
      <c r="E34" s="27" t="s">
        <v>40</v>
      </c>
      <c r="F34" s="108">
        <f>ROUND((SUM(BF143:BF1129)),  2)</f>
        <v>0</v>
      </c>
      <c r="G34" s="32"/>
      <c r="H34" s="32"/>
      <c r="I34" s="109">
        <v>0.15</v>
      </c>
      <c r="J34" s="108">
        <f>ROUND(((SUM(BF143:BF1129))*I34),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Z34" s="94" t="s">
        <v>167</v>
      </c>
      <c r="BA34" s="94" t="s">
        <v>1</v>
      </c>
      <c r="BB34" s="94" t="s">
        <v>1</v>
      </c>
      <c r="BC34" s="94" t="s">
        <v>168</v>
      </c>
      <c r="BD34" s="94" t="s">
        <v>84</v>
      </c>
    </row>
    <row r="35" spans="1:56" s="2" customFormat="1" ht="14.4" hidden="1" customHeight="1">
      <c r="A35" s="32"/>
      <c r="B35" s="33"/>
      <c r="C35" s="32"/>
      <c r="D35" s="32"/>
      <c r="E35" s="27" t="s">
        <v>41</v>
      </c>
      <c r="F35" s="108">
        <f>ROUND((SUM(BG143:BG1129)),  2)</f>
        <v>0</v>
      </c>
      <c r="G35" s="32"/>
      <c r="H35" s="32"/>
      <c r="I35" s="109">
        <v>0.21</v>
      </c>
      <c r="J35" s="108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Z35" s="94" t="s">
        <v>169</v>
      </c>
      <c r="BA35" s="94" t="s">
        <v>1</v>
      </c>
      <c r="BB35" s="94" t="s">
        <v>1</v>
      </c>
      <c r="BC35" s="94" t="s">
        <v>170</v>
      </c>
      <c r="BD35" s="94" t="s">
        <v>84</v>
      </c>
    </row>
    <row r="36" spans="1:56" s="2" customFormat="1" ht="14.4" hidden="1" customHeight="1">
      <c r="A36" s="32"/>
      <c r="B36" s="33"/>
      <c r="C36" s="32"/>
      <c r="D36" s="32"/>
      <c r="E36" s="27" t="s">
        <v>42</v>
      </c>
      <c r="F36" s="108">
        <f>ROUND((SUM(BH143:BH1129)),  2)</f>
        <v>0</v>
      </c>
      <c r="G36" s="32"/>
      <c r="H36" s="32"/>
      <c r="I36" s="109">
        <v>0.15</v>
      </c>
      <c r="J36" s="108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Z36" s="94" t="s">
        <v>171</v>
      </c>
      <c r="BA36" s="94" t="s">
        <v>1</v>
      </c>
      <c r="BB36" s="94" t="s">
        <v>1</v>
      </c>
      <c r="BC36" s="94" t="s">
        <v>172</v>
      </c>
      <c r="BD36" s="94" t="s">
        <v>84</v>
      </c>
    </row>
    <row r="37" spans="1:56" s="2" customFormat="1" ht="14.4" hidden="1" customHeight="1">
      <c r="A37" s="32"/>
      <c r="B37" s="33"/>
      <c r="C37" s="32"/>
      <c r="D37" s="32"/>
      <c r="E37" s="27" t="s">
        <v>43</v>
      </c>
      <c r="F37" s="108">
        <f>ROUND((SUM(BI143:BI1129)),  2)</f>
        <v>0</v>
      </c>
      <c r="G37" s="32"/>
      <c r="H37" s="32"/>
      <c r="I37" s="109">
        <v>0</v>
      </c>
      <c r="J37" s="108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Z37" s="94" t="s">
        <v>173</v>
      </c>
      <c r="BA37" s="94" t="s">
        <v>1</v>
      </c>
      <c r="BB37" s="94" t="s">
        <v>1</v>
      </c>
      <c r="BC37" s="94" t="s">
        <v>174</v>
      </c>
      <c r="BD37" s="94" t="s">
        <v>84</v>
      </c>
    </row>
    <row r="38" spans="1:56" s="2" customFormat="1" ht="7" customHeight="1">
      <c r="A38" s="32"/>
      <c r="B38" s="33"/>
      <c r="C38" s="32"/>
      <c r="D38" s="32"/>
      <c r="E38" s="32"/>
      <c r="F38" s="32"/>
      <c r="G38" s="32"/>
      <c r="H38" s="32"/>
      <c r="I38" s="97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Z38" s="94" t="s">
        <v>175</v>
      </c>
      <c r="BA38" s="94" t="s">
        <v>1</v>
      </c>
      <c r="BB38" s="94" t="s">
        <v>1</v>
      </c>
      <c r="BC38" s="94" t="s">
        <v>176</v>
      </c>
      <c r="BD38" s="94" t="s">
        <v>84</v>
      </c>
    </row>
    <row r="39" spans="1:56" s="2" customFormat="1" ht="25.4" customHeight="1">
      <c r="A39" s="32"/>
      <c r="B39" s="33"/>
      <c r="C39" s="110"/>
      <c r="D39" s="111" t="s">
        <v>44</v>
      </c>
      <c r="E39" s="60"/>
      <c r="F39" s="60"/>
      <c r="G39" s="112" t="s">
        <v>45</v>
      </c>
      <c r="H39" s="113" t="s">
        <v>46</v>
      </c>
      <c r="I39" s="114"/>
      <c r="J39" s="115">
        <f>SUM(J30:J37)</f>
        <v>0</v>
      </c>
      <c r="K39" s="11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Z39" s="94" t="s">
        <v>177</v>
      </c>
      <c r="BA39" s="94" t="s">
        <v>1</v>
      </c>
      <c r="BB39" s="94" t="s">
        <v>1</v>
      </c>
      <c r="BC39" s="94" t="s">
        <v>178</v>
      </c>
      <c r="BD39" s="94" t="s">
        <v>84</v>
      </c>
    </row>
    <row r="40" spans="1:56" s="2" customFormat="1" ht="14.4" customHeight="1">
      <c r="A40" s="32"/>
      <c r="B40" s="33"/>
      <c r="C40" s="32"/>
      <c r="D40" s="32"/>
      <c r="E40" s="32"/>
      <c r="F40" s="32"/>
      <c r="G40" s="32"/>
      <c r="H40" s="32"/>
      <c r="I40" s="97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Z40" s="94" t="s">
        <v>179</v>
      </c>
      <c r="BA40" s="94" t="s">
        <v>1</v>
      </c>
      <c r="BB40" s="94" t="s">
        <v>1</v>
      </c>
      <c r="BC40" s="94" t="s">
        <v>180</v>
      </c>
      <c r="BD40" s="94" t="s">
        <v>84</v>
      </c>
    </row>
    <row r="41" spans="1:56" s="1" customFormat="1" ht="14.4" customHeight="1">
      <c r="B41" s="20"/>
      <c r="I41" s="93"/>
      <c r="L41" s="20"/>
      <c r="AZ41" s="94" t="s">
        <v>181</v>
      </c>
      <c r="BA41" s="94" t="s">
        <v>1</v>
      </c>
      <c r="BB41" s="94" t="s">
        <v>1</v>
      </c>
      <c r="BC41" s="94" t="s">
        <v>182</v>
      </c>
      <c r="BD41" s="94" t="s">
        <v>84</v>
      </c>
    </row>
    <row r="42" spans="1:56" s="1" customFormat="1" ht="14.4" customHeight="1">
      <c r="B42" s="20"/>
      <c r="I42" s="93"/>
      <c r="L42" s="20"/>
      <c r="AZ42" s="94" t="s">
        <v>183</v>
      </c>
      <c r="BA42" s="94" t="s">
        <v>1</v>
      </c>
      <c r="BB42" s="94" t="s">
        <v>1</v>
      </c>
      <c r="BC42" s="94" t="s">
        <v>184</v>
      </c>
      <c r="BD42" s="94" t="s">
        <v>84</v>
      </c>
    </row>
    <row r="43" spans="1:56" s="1" customFormat="1" ht="14.4" customHeight="1">
      <c r="B43" s="20"/>
      <c r="I43" s="93"/>
      <c r="L43" s="20"/>
      <c r="AZ43" s="94" t="s">
        <v>185</v>
      </c>
      <c r="BA43" s="94" t="s">
        <v>1</v>
      </c>
      <c r="BB43" s="94" t="s">
        <v>1</v>
      </c>
      <c r="BC43" s="94" t="s">
        <v>186</v>
      </c>
      <c r="BD43" s="94" t="s">
        <v>84</v>
      </c>
    </row>
    <row r="44" spans="1:56" s="1" customFormat="1" ht="14.4" customHeight="1">
      <c r="B44" s="20"/>
      <c r="I44" s="93"/>
      <c r="L44" s="20"/>
      <c r="AZ44" s="94" t="s">
        <v>187</v>
      </c>
      <c r="BA44" s="94" t="s">
        <v>1</v>
      </c>
      <c r="BB44" s="94" t="s">
        <v>1</v>
      </c>
      <c r="BC44" s="94" t="s">
        <v>188</v>
      </c>
      <c r="BD44" s="94" t="s">
        <v>84</v>
      </c>
    </row>
    <row r="45" spans="1:56" s="1" customFormat="1" ht="14.4" customHeight="1">
      <c r="B45" s="20"/>
      <c r="I45" s="93"/>
      <c r="L45" s="20"/>
      <c r="AZ45" s="94" t="s">
        <v>189</v>
      </c>
      <c r="BA45" s="94" t="s">
        <v>1</v>
      </c>
      <c r="BB45" s="94" t="s">
        <v>1</v>
      </c>
      <c r="BC45" s="94" t="s">
        <v>190</v>
      </c>
      <c r="BD45" s="94" t="s">
        <v>84</v>
      </c>
    </row>
    <row r="46" spans="1:56" s="1" customFormat="1" ht="14.4" customHeight="1">
      <c r="B46" s="20"/>
      <c r="I46" s="93"/>
      <c r="L46" s="20"/>
      <c r="AZ46" s="94" t="s">
        <v>191</v>
      </c>
      <c r="BA46" s="94" t="s">
        <v>1</v>
      </c>
      <c r="BB46" s="94" t="s">
        <v>1</v>
      </c>
      <c r="BC46" s="94" t="s">
        <v>192</v>
      </c>
      <c r="BD46" s="94" t="s">
        <v>84</v>
      </c>
    </row>
    <row r="47" spans="1:56" s="1" customFormat="1" ht="14.4" customHeight="1">
      <c r="B47" s="20"/>
      <c r="I47" s="93"/>
      <c r="L47" s="20"/>
      <c r="AZ47" s="94" t="s">
        <v>193</v>
      </c>
      <c r="BA47" s="94" t="s">
        <v>1</v>
      </c>
      <c r="BB47" s="94" t="s">
        <v>1</v>
      </c>
      <c r="BC47" s="94" t="s">
        <v>194</v>
      </c>
      <c r="BD47" s="94" t="s">
        <v>84</v>
      </c>
    </row>
    <row r="48" spans="1:56" s="1" customFormat="1" ht="14.4" customHeight="1">
      <c r="B48" s="20"/>
      <c r="I48" s="93"/>
      <c r="L48" s="20"/>
      <c r="AZ48" s="94" t="s">
        <v>195</v>
      </c>
      <c r="BA48" s="94" t="s">
        <v>1</v>
      </c>
      <c r="BB48" s="94" t="s">
        <v>1</v>
      </c>
      <c r="BC48" s="94" t="s">
        <v>196</v>
      </c>
      <c r="BD48" s="94" t="s">
        <v>84</v>
      </c>
    </row>
    <row r="49" spans="1:56" s="1" customFormat="1" ht="14.4" customHeight="1">
      <c r="B49" s="20"/>
      <c r="I49" s="93"/>
      <c r="L49" s="20"/>
      <c r="AZ49" s="94" t="s">
        <v>197</v>
      </c>
      <c r="BA49" s="94" t="s">
        <v>1</v>
      </c>
      <c r="BB49" s="94" t="s">
        <v>1</v>
      </c>
      <c r="BC49" s="94" t="s">
        <v>198</v>
      </c>
      <c r="BD49" s="94" t="s">
        <v>84</v>
      </c>
    </row>
    <row r="50" spans="1:56" s="2" customFormat="1" ht="14.4" customHeight="1">
      <c r="B50" s="42"/>
      <c r="D50" s="43" t="s">
        <v>47</v>
      </c>
      <c r="E50" s="44"/>
      <c r="F50" s="44"/>
      <c r="G50" s="43" t="s">
        <v>48</v>
      </c>
      <c r="H50" s="44"/>
      <c r="I50" s="117"/>
      <c r="J50" s="44"/>
      <c r="K50" s="44"/>
      <c r="L50" s="42"/>
      <c r="AZ50" s="94" t="s">
        <v>199</v>
      </c>
      <c r="BA50" s="94" t="s">
        <v>1</v>
      </c>
      <c r="BB50" s="94" t="s">
        <v>1</v>
      </c>
      <c r="BC50" s="94" t="s">
        <v>200</v>
      </c>
      <c r="BD50" s="94" t="s">
        <v>84</v>
      </c>
    </row>
    <row r="51" spans="1:56" ht="10">
      <c r="B51" s="20"/>
      <c r="L51" s="20"/>
      <c r="AZ51" s="94" t="s">
        <v>201</v>
      </c>
      <c r="BA51" s="94" t="s">
        <v>1</v>
      </c>
      <c r="BB51" s="94" t="s">
        <v>1</v>
      </c>
      <c r="BC51" s="94" t="s">
        <v>202</v>
      </c>
      <c r="BD51" s="94" t="s">
        <v>84</v>
      </c>
    </row>
    <row r="52" spans="1:56" ht="10">
      <c r="B52" s="20"/>
      <c r="L52" s="20"/>
      <c r="AZ52" s="94" t="s">
        <v>203</v>
      </c>
      <c r="BA52" s="94" t="s">
        <v>1</v>
      </c>
      <c r="BB52" s="94" t="s">
        <v>1</v>
      </c>
      <c r="BC52" s="94" t="s">
        <v>204</v>
      </c>
      <c r="BD52" s="94" t="s">
        <v>84</v>
      </c>
    </row>
    <row r="53" spans="1:56" ht="10">
      <c r="B53" s="20"/>
      <c r="L53" s="20"/>
      <c r="AZ53" s="94" t="s">
        <v>205</v>
      </c>
      <c r="BA53" s="94" t="s">
        <v>1</v>
      </c>
      <c r="BB53" s="94" t="s">
        <v>1</v>
      </c>
      <c r="BC53" s="94" t="s">
        <v>206</v>
      </c>
      <c r="BD53" s="94" t="s">
        <v>84</v>
      </c>
    </row>
    <row r="54" spans="1:56" ht="10">
      <c r="B54" s="20"/>
      <c r="L54" s="20"/>
      <c r="AZ54" s="94" t="s">
        <v>207</v>
      </c>
      <c r="BA54" s="94" t="s">
        <v>1</v>
      </c>
      <c r="BB54" s="94" t="s">
        <v>1</v>
      </c>
      <c r="BC54" s="94" t="s">
        <v>208</v>
      </c>
      <c r="BD54" s="94" t="s">
        <v>84</v>
      </c>
    </row>
    <row r="55" spans="1:56" ht="10">
      <c r="B55" s="20"/>
      <c r="L55" s="20"/>
      <c r="AZ55" s="94" t="s">
        <v>209</v>
      </c>
      <c r="BA55" s="94" t="s">
        <v>1</v>
      </c>
      <c r="BB55" s="94" t="s">
        <v>1</v>
      </c>
      <c r="BC55" s="94" t="s">
        <v>210</v>
      </c>
      <c r="BD55" s="94" t="s">
        <v>84</v>
      </c>
    </row>
    <row r="56" spans="1:56" ht="10">
      <c r="B56" s="20"/>
      <c r="L56" s="20"/>
      <c r="AZ56" s="94" t="s">
        <v>211</v>
      </c>
      <c r="BA56" s="94" t="s">
        <v>1</v>
      </c>
      <c r="BB56" s="94" t="s">
        <v>1</v>
      </c>
      <c r="BC56" s="94" t="s">
        <v>212</v>
      </c>
      <c r="BD56" s="94" t="s">
        <v>84</v>
      </c>
    </row>
    <row r="57" spans="1:56" ht="10">
      <c r="B57" s="20"/>
      <c r="L57" s="20"/>
      <c r="AZ57" s="94" t="s">
        <v>213</v>
      </c>
      <c r="BA57" s="94" t="s">
        <v>1</v>
      </c>
      <c r="BB57" s="94" t="s">
        <v>1</v>
      </c>
      <c r="BC57" s="94" t="s">
        <v>214</v>
      </c>
      <c r="BD57" s="94" t="s">
        <v>84</v>
      </c>
    </row>
    <row r="58" spans="1:56" ht="10">
      <c r="B58" s="20"/>
      <c r="L58" s="20"/>
      <c r="AZ58" s="94" t="s">
        <v>215</v>
      </c>
      <c r="BA58" s="94" t="s">
        <v>1</v>
      </c>
      <c r="BB58" s="94" t="s">
        <v>1</v>
      </c>
      <c r="BC58" s="94" t="s">
        <v>216</v>
      </c>
      <c r="BD58" s="94" t="s">
        <v>84</v>
      </c>
    </row>
    <row r="59" spans="1:56" ht="10">
      <c r="B59" s="20"/>
      <c r="L59" s="20"/>
      <c r="AZ59" s="94" t="s">
        <v>217</v>
      </c>
      <c r="BA59" s="94" t="s">
        <v>1</v>
      </c>
      <c r="BB59" s="94" t="s">
        <v>1</v>
      </c>
      <c r="BC59" s="94" t="s">
        <v>218</v>
      </c>
      <c r="BD59" s="94" t="s">
        <v>84</v>
      </c>
    </row>
    <row r="60" spans="1:56" ht="10">
      <c r="B60" s="20"/>
      <c r="L60" s="20"/>
      <c r="AZ60" s="94" t="s">
        <v>219</v>
      </c>
      <c r="BA60" s="94" t="s">
        <v>1</v>
      </c>
      <c r="BB60" s="94" t="s">
        <v>1</v>
      </c>
      <c r="BC60" s="94" t="s">
        <v>220</v>
      </c>
      <c r="BD60" s="94" t="s">
        <v>84</v>
      </c>
    </row>
    <row r="61" spans="1:56" s="2" customFormat="1" ht="12.5">
      <c r="A61" s="32"/>
      <c r="B61" s="33"/>
      <c r="C61" s="32"/>
      <c r="D61" s="45" t="s">
        <v>49</v>
      </c>
      <c r="E61" s="35"/>
      <c r="F61" s="118" t="s">
        <v>50</v>
      </c>
      <c r="G61" s="45" t="s">
        <v>49</v>
      </c>
      <c r="H61" s="35"/>
      <c r="I61" s="119"/>
      <c r="J61" s="120" t="s">
        <v>50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Z61" s="94" t="s">
        <v>221</v>
      </c>
      <c r="BA61" s="94" t="s">
        <v>1</v>
      </c>
      <c r="BB61" s="94" t="s">
        <v>1</v>
      </c>
      <c r="BC61" s="94" t="s">
        <v>222</v>
      </c>
      <c r="BD61" s="94" t="s">
        <v>84</v>
      </c>
    </row>
    <row r="62" spans="1:56" ht="10">
      <c r="B62" s="20"/>
      <c r="L62" s="20"/>
      <c r="AZ62" s="94" t="s">
        <v>223</v>
      </c>
      <c r="BA62" s="94" t="s">
        <v>1</v>
      </c>
      <c r="BB62" s="94" t="s">
        <v>1</v>
      </c>
      <c r="BC62" s="94" t="s">
        <v>224</v>
      </c>
      <c r="BD62" s="94" t="s">
        <v>84</v>
      </c>
    </row>
    <row r="63" spans="1:56" ht="10">
      <c r="B63" s="20"/>
      <c r="L63" s="20"/>
      <c r="AZ63" s="94" t="s">
        <v>225</v>
      </c>
      <c r="BA63" s="94" t="s">
        <v>1</v>
      </c>
      <c r="BB63" s="94" t="s">
        <v>1</v>
      </c>
      <c r="BC63" s="94" t="s">
        <v>226</v>
      </c>
      <c r="BD63" s="94" t="s">
        <v>84</v>
      </c>
    </row>
    <row r="64" spans="1:56" ht="10">
      <c r="B64" s="20"/>
      <c r="L64" s="20"/>
      <c r="AZ64" s="94" t="s">
        <v>227</v>
      </c>
      <c r="BA64" s="94" t="s">
        <v>1</v>
      </c>
      <c r="BB64" s="94" t="s">
        <v>1</v>
      </c>
      <c r="BC64" s="94" t="s">
        <v>228</v>
      </c>
      <c r="BD64" s="94" t="s">
        <v>84</v>
      </c>
    </row>
    <row r="65" spans="1:56" s="2" customFormat="1" ht="13">
      <c r="A65" s="32"/>
      <c r="B65" s="33"/>
      <c r="C65" s="32"/>
      <c r="D65" s="43" t="s">
        <v>51</v>
      </c>
      <c r="E65" s="46"/>
      <c r="F65" s="46"/>
      <c r="G65" s="43" t="s">
        <v>52</v>
      </c>
      <c r="H65" s="46"/>
      <c r="I65" s="121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Z65" s="94" t="s">
        <v>229</v>
      </c>
      <c r="BA65" s="94" t="s">
        <v>1</v>
      </c>
      <c r="BB65" s="94" t="s">
        <v>1</v>
      </c>
      <c r="BC65" s="94" t="s">
        <v>230</v>
      </c>
      <c r="BD65" s="94" t="s">
        <v>84</v>
      </c>
    </row>
    <row r="66" spans="1:56" ht="10">
      <c r="B66" s="20"/>
      <c r="L66" s="20"/>
      <c r="AZ66" s="94" t="s">
        <v>231</v>
      </c>
      <c r="BA66" s="94" t="s">
        <v>1</v>
      </c>
      <c r="BB66" s="94" t="s">
        <v>1</v>
      </c>
      <c r="BC66" s="94" t="s">
        <v>232</v>
      </c>
      <c r="BD66" s="94" t="s">
        <v>84</v>
      </c>
    </row>
    <row r="67" spans="1:56" ht="10">
      <c r="B67" s="20"/>
      <c r="L67" s="20"/>
      <c r="AZ67" s="94" t="s">
        <v>233</v>
      </c>
      <c r="BA67" s="94" t="s">
        <v>1</v>
      </c>
      <c r="BB67" s="94" t="s">
        <v>1</v>
      </c>
      <c r="BC67" s="94" t="s">
        <v>234</v>
      </c>
      <c r="BD67" s="94" t="s">
        <v>84</v>
      </c>
    </row>
    <row r="68" spans="1:56" ht="10">
      <c r="B68" s="20"/>
      <c r="L68" s="20"/>
    </row>
    <row r="69" spans="1:56" ht="10">
      <c r="B69" s="20"/>
      <c r="L69" s="20"/>
    </row>
    <row r="70" spans="1:56" ht="10">
      <c r="B70" s="20"/>
      <c r="L70" s="20"/>
    </row>
    <row r="71" spans="1:56" ht="10">
      <c r="B71" s="20"/>
      <c r="L71" s="20"/>
    </row>
    <row r="72" spans="1:56" ht="10">
      <c r="B72" s="20"/>
      <c r="L72" s="20"/>
    </row>
    <row r="73" spans="1:56" ht="10">
      <c r="B73" s="20"/>
      <c r="L73" s="20"/>
    </row>
    <row r="74" spans="1:56" ht="10">
      <c r="B74" s="20"/>
      <c r="L74" s="20"/>
    </row>
    <row r="75" spans="1:56" ht="10">
      <c r="B75" s="20"/>
      <c r="L75" s="20"/>
    </row>
    <row r="76" spans="1:56" s="2" customFormat="1" ht="12.5">
      <c r="A76" s="32"/>
      <c r="B76" s="33"/>
      <c r="C76" s="32"/>
      <c r="D76" s="45" t="s">
        <v>49</v>
      </c>
      <c r="E76" s="35"/>
      <c r="F76" s="118" t="s">
        <v>50</v>
      </c>
      <c r="G76" s="45" t="s">
        <v>49</v>
      </c>
      <c r="H76" s="35"/>
      <c r="I76" s="119"/>
      <c r="J76" s="120" t="s">
        <v>50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56" s="2" customFormat="1" ht="14.4" customHeight="1">
      <c r="A77" s="32"/>
      <c r="B77" s="47"/>
      <c r="C77" s="48"/>
      <c r="D77" s="48"/>
      <c r="E77" s="48"/>
      <c r="F77" s="48"/>
      <c r="G77" s="48"/>
      <c r="H77" s="48"/>
      <c r="I77" s="122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7" customHeight="1">
      <c r="A81" s="32"/>
      <c r="B81" s="49"/>
      <c r="C81" s="50"/>
      <c r="D81" s="50"/>
      <c r="E81" s="50"/>
      <c r="F81" s="50"/>
      <c r="G81" s="50"/>
      <c r="H81" s="50"/>
      <c r="I81" s="123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5" customHeight="1">
      <c r="A82" s="32"/>
      <c r="B82" s="33"/>
      <c r="C82" s="21" t="s">
        <v>235</v>
      </c>
      <c r="D82" s="32"/>
      <c r="E82" s="32"/>
      <c r="F82" s="32"/>
      <c r="G82" s="32"/>
      <c r="H82" s="32"/>
      <c r="I82" s="97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7" customHeight="1">
      <c r="A83" s="32"/>
      <c r="B83" s="33"/>
      <c r="C83" s="32"/>
      <c r="D83" s="32"/>
      <c r="E83" s="32"/>
      <c r="F83" s="32"/>
      <c r="G83" s="32"/>
      <c r="H83" s="32"/>
      <c r="I83" s="97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7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4.5" customHeight="1">
      <c r="A85" s="32"/>
      <c r="B85" s="33"/>
      <c r="C85" s="32"/>
      <c r="D85" s="32"/>
      <c r="E85" s="268" t="str">
        <f>E7</f>
        <v>Hasičská zbrojnice</v>
      </c>
      <c r="F85" s="269"/>
      <c r="G85" s="269"/>
      <c r="H85" s="269"/>
      <c r="I85" s="97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113</v>
      </c>
      <c r="D86" s="32"/>
      <c r="E86" s="32"/>
      <c r="F86" s="32"/>
      <c r="G86" s="32"/>
      <c r="H86" s="32"/>
      <c r="I86" s="97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4.5" customHeight="1">
      <c r="A87" s="32"/>
      <c r="B87" s="33"/>
      <c r="C87" s="32"/>
      <c r="D87" s="32"/>
      <c r="E87" s="229" t="str">
        <f>E9</f>
        <v>stav - Stavební část</v>
      </c>
      <c r="F87" s="270"/>
      <c r="G87" s="270"/>
      <c r="H87" s="270"/>
      <c r="I87" s="97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7" customHeight="1">
      <c r="A88" s="32"/>
      <c r="B88" s="33"/>
      <c r="C88" s="32"/>
      <c r="D88" s="32"/>
      <c r="E88" s="32"/>
      <c r="F88" s="32"/>
      <c r="G88" s="32"/>
      <c r="H88" s="32"/>
      <c r="I88" s="97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>Račice nad Trotinou 44</v>
      </c>
      <c r="G89" s="32"/>
      <c r="H89" s="32"/>
      <c r="I89" s="98" t="s">
        <v>22</v>
      </c>
      <c r="J89" s="55" t="str">
        <f>IF(J12="","",J12)</f>
        <v>11. 5. 2020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7" customHeight="1">
      <c r="A90" s="32"/>
      <c r="B90" s="33"/>
      <c r="C90" s="32"/>
      <c r="D90" s="32"/>
      <c r="E90" s="32"/>
      <c r="F90" s="32"/>
      <c r="G90" s="32"/>
      <c r="H90" s="32"/>
      <c r="I90" s="97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4.9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8" t="s">
        <v>30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4.9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98" t="s">
        <v>32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25" customHeight="1">
      <c r="A93" s="32"/>
      <c r="B93" s="33"/>
      <c r="C93" s="32"/>
      <c r="D93" s="32"/>
      <c r="E93" s="32"/>
      <c r="F93" s="32"/>
      <c r="G93" s="32"/>
      <c r="H93" s="32"/>
      <c r="I93" s="97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4" t="s">
        <v>236</v>
      </c>
      <c r="D94" s="110"/>
      <c r="E94" s="110"/>
      <c r="F94" s="110"/>
      <c r="G94" s="110"/>
      <c r="H94" s="110"/>
      <c r="I94" s="125"/>
      <c r="J94" s="126" t="s">
        <v>237</v>
      </c>
      <c r="K94" s="110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25" customHeight="1">
      <c r="A95" s="32"/>
      <c r="B95" s="33"/>
      <c r="C95" s="32"/>
      <c r="D95" s="32"/>
      <c r="E95" s="32"/>
      <c r="F95" s="32"/>
      <c r="G95" s="32"/>
      <c r="H95" s="32"/>
      <c r="I95" s="97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75" customHeight="1">
      <c r="A96" s="32"/>
      <c r="B96" s="33"/>
      <c r="C96" s="127" t="s">
        <v>238</v>
      </c>
      <c r="D96" s="32"/>
      <c r="E96" s="32"/>
      <c r="F96" s="32"/>
      <c r="G96" s="32"/>
      <c r="H96" s="32"/>
      <c r="I96" s="97"/>
      <c r="J96" s="71">
        <f>J143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239</v>
      </c>
    </row>
    <row r="97" spans="2:12" s="9" customFormat="1" ht="25" customHeight="1">
      <c r="B97" s="128"/>
      <c r="D97" s="129" t="s">
        <v>240</v>
      </c>
      <c r="E97" s="130"/>
      <c r="F97" s="130"/>
      <c r="G97" s="130"/>
      <c r="H97" s="130"/>
      <c r="I97" s="131"/>
      <c r="J97" s="132">
        <f>J144</f>
        <v>0</v>
      </c>
      <c r="L97" s="128"/>
    </row>
    <row r="98" spans="2:12" s="10" customFormat="1" ht="19.899999999999999" customHeight="1">
      <c r="B98" s="133"/>
      <c r="D98" s="134" t="s">
        <v>241</v>
      </c>
      <c r="E98" s="135"/>
      <c r="F98" s="135"/>
      <c r="G98" s="135"/>
      <c r="H98" s="135"/>
      <c r="I98" s="136"/>
      <c r="J98" s="137">
        <f>J145</f>
        <v>0</v>
      </c>
      <c r="L98" s="133"/>
    </row>
    <row r="99" spans="2:12" s="10" customFormat="1" ht="19.899999999999999" customHeight="1">
      <c r="B99" s="133"/>
      <c r="D99" s="134" t="s">
        <v>242</v>
      </c>
      <c r="E99" s="135"/>
      <c r="F99" s="135"/>
      <c r="G99" s="135"/>
      <c r="H99" s="135"/>
      <c r="I99" s="136"/>
      <c r="J99" s="137">
        <f>J213</f>
        <v>0</v>
      </c>
      <c r="L99" s="133"/>
    </row>
    <row r="100" spans="2:12" s="10" customFormat="1" ht="19.899999999999999" customHeight="1">
      <c r="B100" s="133"/>
      <c r="D100" s="134" t="s">
        <v>243</v>
      </c>
      <c r="E100" s="135"/>
      <c r="F100" s="135"/>
      <c r="G100" s="135"/>
      <c r="H100" s="135"/>
      <c r="I100" s="136"/>
      <c r="J100" s="137">
        <f>J249</f>
        <v>0</v>
      </c>
      <c r="L100" s="133"/>
    </row>
    <row r="101" spans="2:12" s="10" customFormat="1" ht="19.899999999999999" customHeight="1">
      <c r="B101" s="133"/>
      <c r="D101" s="134" t="s">
        <v>244</v>
      </c>
      <c r="E101" s="135"/>
      <c r="F101" s="135"/>
      <c r="G101" s="135"/>
      <c r="H101" s="135"/>
      <c r="I101" s="136"/>
      <c r="J101" s="137">
        <f>J303</f>
        <v>0</v>
      </c>
      <c r="L101" s="133"/>
    </row>
    <row r="102" spans="2:12" s="10" customFormat="1" ht="19.899999999999999" customHeight="1">
      <c r="B102" s="133"/>
      <c r="D102" s="134" t="s">
        <v>245</v>
      </c>
      <c r="E102" s="135"/>
      <c r="F102" s="135"/>
      <c r="G102" s="135"/>
      <c r="H102" s="135"/>
      <c r="I102" s="136"/>
      <c r="J102" s="137">
        <f>J350</f>
        <v>0</v>
      </c>
      <c r="L102" s="133"/>
    </row>
    <row r="103" spans="2:12" s="10" customFormat="1" ht="19.899999999999999" customHeight="1">
      <c r="B103" s="133"/>
      <c r="D103" s="134" t="s">
        <v>246</v>
      </c>
      <c r="E103" s="135"/>
      <c r="F103" s="135"/>
      <c r="G103" s="135"/>
      <c r="H103" s="135"/>
      <c r="I103" s="136"/>
      <c r="J103" s="137">
        <f>J369</f>
        <v>0</v>
      </c>
      <c r="L103" s="133"/>
    </row>
    <row r="104" spans="2:12" s="10" customFormat="1" ht="19.899999999999999" customHeight="1">
      <c r="B104" s="133"/>
      <c r="D104" s="134" t="s">
        <v>247</v>
      </c>
      <c r="E104" s="135"/>
      <c r="F104" s="135"/>
      <c r="G104" s="135"/>
      <c r="H104" s="135"/>
      <c r="I104" s="136"/>
      <c r="J104" s="137">
        <f>J530</f>
        <v>0</v>
      </c>
      <c r="L104" s="133"/>
    </row>
    <row r="105" spans="2:12" s="10" customFormat="1" ht="19.899999999999999" customHeight="1">
      <c r="B105" s="133"/>
      <c r="D105" s="134" t="s">
        <v>248</v>
      </c>
      <c r="E105" s="135"/>
      <c r="F105" s="135"/>
      <c r="G105" s="135"/>
      <c r="H105" s="135"/>
      <c r="I105" s="136"/>
      <c r="J105" s="137">
        <f>J681</f>
        <v>0</v>
      </c>
      <c r="L105" s="133"/>
    </row>
    <row r="106" spans="2:12" s="10" customFormat="1" ht="19.899999999999999" customHeight="1">
      <c r="B106" s="133"/>
      <c r="D106" s="134" t="s">
        <v>249</v>
      </c>
      <c r="E106" s="135"/>
      <c r="F106" s="135"/>
      <c r="G106" s="135"/>
      <c r="H106" s="135"/>
      <c r="I106" s="136"/>
      <c r="J106" s="137">
        <f>J693</f>
        <v>0</v>
      </c>
      <c r="L106" s="133"/>
    </row>
    <row r="107" spans="2:12" s="9" customFormat="1" ht="25" customHeight="1">
      <c r="B107" s="128"/>
      <c r="D107" s="129" t="s">
        <v>250</v>
      </c>
      <c r="E107" s="130"/>
      <c r="F107" s="130"/>
      <c r="G107" s="130"/>
      <c r="H107" s="130"/>
      <c r="I107" s="131"/>
      <c r="J107" s="132">
        <f>J696</f>
        <v>0</v>
      </c>
      <c r="L107" s="128"/>
    </row>
    <row r="108" spans="2:12" s="10" customFormat="1" ht="19.899999999999999" customHeight="1">
      <c r="B108" s="133"/>
      <c r="D108" s="134" t="s">
        <v>251</v>
      </c>
      <c r="E108" s="135"/>
      <c r="F108" s="135"/>
      <c r="G108" s="135"/>
      <c r="H108" s="135"/>
      <c r="I108" s="136"/>
      <c r="J108" s="137">
        <f>J697</f>
        <v>0</v>
      </c>
      <c r="L108" s="133"/>
    </row>
    <row r="109" spans="2:12" s="10" customFormat="1" ht="19.899999999999999" customHeight="1">
      <c r="B109" s="133"/>
      <c r="D109" s="134" t="s">
        <v>252</v>
      </c>
      <c r="E109" s="135"/>
      <c r="F109" s="135"/>
      <c r="G109" s="135"/>
      <c r="H109" s="135"/>
      <c r="I109" s="136"/>
      <c r="J109" s="137">
        <f>J720</f>
        <v>0</v>
      </c>
      <c r="L109" s="133"/>
    </row>
    <row r="110" spans="2:12" s="10" customFormat="1" ht="19.899999999999999" customHeight="1">
      <c r="B110" s="133"/>
      <c r="D110" s="134" t="s">
        <v>253</v>
      </c>
      <c r="E110" s="135"/>
      <c r="F110" s="135"/>
      <c r="G110" s="135"/>
      <c r="H110" s="135"/>
      <c r="I110" s="136"/>
      <c r="J110" s="137">
        <f>J757</f>
        <v>0</v>
      </c>
      <c r="L110" s="133"/>
    </row>
    <row r="111" spans="2:12" s="10" customFormat="1" ht="19.899999999999999" customHeight="1">
      <c r="B111" s="133"/>
      <c r="D111" s="134" t="s">
        <v>254</v>
      </c>
      <c r="E111" s="135"/>
      <c r="F111" s="135"/>
      <c r="G111" s="135"/>
      <c r="H111" s="135"/>
      <c r="I111" s="136"/>
      <c r="J111" s="137">
        <f>J770</f>
        <v>0</v>
      </c>
      <c r="L111" s="133"/>
    </row>
    <row r="112" spans="2:12" s="10" customFormat="1" ht="19.899999999999999" customHeight="1">
      <c r="B112" s="133"/>
      <c r="D112" s="134" t="s">
        <v>255</v>
      </c>
      <c r="E112" s="135"/>
      <c r="F112" s="135"/>
      <c r="G112" s="135"/>
      <c r="H112" s="135"/>
      <c r="I112" s="136"/>
      <c r="J112" s="137">
        <f>J777</f>
        <v>0</v>
      </c>
      <c r="L112" s="133"/>
    </row>
    <row r="113" spans="1:31" s="10" customFormat="1" ht="19.899999999999999" customHeight="1">
      <c r="B113" s="133"/>
      <c r="D113" s="134" t="s">
        <v>256</v>
      </c>
      <c r="E113" s="135"/>
      <c r="F113" s="135"/>
      <c r="G113" s="135"/>
      <c r="H113" s="135"/>
      <c r="I113" s="136"/>
      <c r="J113" s="137">
        <f>J829</f>
        <v>0</v>
      </c>
      <c r="L113" s="133"/>
    </row>
    <row r="114" spans="1:31" s="10" customFormat="1" ht="19.899999999999999" customHeight="1">
      <c r="B114" s="133"/>
      <c r="D114" s="134" t="s">
        <v>257</v>
      </c>
      <c r="E114" s="135"/>
      <c r="F114" s="135"/>
      <c r="G114" s="135"/>
      <c r="H114" s="135"/>
      <c r="I114" s="136"/>
      <c r="J114" s="137">
        <f>J845</f>
        <v>0</v>
      </c>
      <c r="L114" s="133"/>
    </row>
    <row r="115" spans="1:31" s="10" customFormat="1" ht="19.899999999999999" customHeight="1">
      <c r="B115" s="133"/>
      <c r="D115" s="134" t="s">
        <v>258</v>
      </c>
      <c r="E115" s="135"/>
      <c r="F115" s="135"/>
      <c r="G115" s="135"/>
      <c r="H115" s="135"/>
      <c r="I115" s="136"/>
      <c r="J115" s="137">
        <f>J904</f>
        <v>0</v>
      </c>
      <c r="L115" s="133"/>
    </row>
    <row r="116" spans="1:31" s="10" customFormat="1" ht="19.899999999999999" customHeight="1">
      <c r="B116" s="133"/>
      <c r="D116" s="134" t="s">
        <v>259</v>
      </c>
      <c r="E116" s="135"/>
      <c r="F116" s="135"/>
      <c r="G116" s="135"/>
      <c r="H116" s="135"/>
      <c r="I116" s="136"/>
      <c r="J116" s="137">
        <f>J917</f>
        <v>0</v>
      </c>
      <c r="L116" s="133"/>
    </row>
    <row r="117" spans="1:31" s="10" customFormat="1" ht="19.899999999999999" customHeight="1">
      <c r="B117" s="133"/>
      <c r="D117" s="134" t="s">
        <v>260</v>
      </c>
      <c r="E117" s="135"/>
      <c r="F117" s="135"/>
      <c r="G117" s="135"/>
      <c r="H117" s="135"/>
      <c r="I117" s="136"/>
      <c r="J117" s="137">
        <f>J1003</f>
        <v>0</v>
      </c>
      <c r="L117" s="133"/>
    </row>
    <row r="118" spans="1:31" s="10" customFormat="1" ht="19.899999999999999" customHeight="1">
      <c r="B118" s="133"/>
      <c r="D118" s="134" t="s">
        <v>261</v>
      </c>
      <c r="E118" s="135"/>
      <c r="F118" s="135"/>
      <c r="G118" s="135"/>
      <c r="H118" s="135"/>
      <c r="I118" s="136"/>
      <c r="J118" s="137">
        <f>J1035</f>
        <v>0</v>
      </c>
      <c r="L118" s="133"/>
    </row>
    <row r="119" spans="1:31" s="10" customFormat="1" ht="19.899999999999999" customHeight="1">
      <c r="B119" s="133"/>
      <c r="D119" s="134" t="s">
        <v>262</v>
      </c>
      <c r="E119" s="135"/>
      <c r="F119" s="135"/>
      <c r="G119" s="135"/>
      <c r="H119" s="135"/>
      <c r="I119" s="136"/>
      <c r="J119" s="137">
        <f>J1061</f>
        <v>0</v>
      </c>
      <c r="L119" s="133"/>
    </row>
    <row r="120" spans="1:31" s="10" customFormat="1" ht="19.899999999999999" customHeight="1">
      <c r="B120" s="133"/>
      <c r="D120" s="134" t="s">
        <v>263</v>
      </c>
      <c r="E120" s="135"/>
      <c r="F120" s="135"/>
      <c r="G120" s="135"/>
      <c r="H120" s="135"/>
      <c r="I120" s="136"/>
      <c r="J120" s="137">
        <f>J1088</f>
        <v>0</v>
      </c>
      <c r="L120" s="133"/>
    </row>
    <row r="121" spans="1:31" s="10" customFormat="1" ht="19.899999999999999" customHeight="1">
      <c r="B121" s="133"/>
      <c r="D121" s="134" t="s">
        <v>264</v>
      </c>
      <c r="E121" s="135"/>
      <c r="F121" s="135"/>
      <c r="G121" s="135"/>
      <c r="H121" s="135"/>
      <c r="I121" s="136"/>
      <c r="J121" s="137">
        <f>J1107</f>
        <v>0</v>
      </c>
      <c r="L121" s="133"/>
    </row>
    <row r="122" spans="1:31" s="10" customFormat="1" ht="19.899999999999999" customHeight="1">
      <c r="B122" s="133"/>
      <c r="D122" s="134" t="s">
        <v>265</v>
      </c>
      <c r="E122" s="135"/>
      <c r="F122" s="135"/>
      <c r="G122" s="135"/>
      <c r="H122" s="135"/>
      <c r="I122" s="136"/>
      <c r="J122" s="137">
        <f>J1114</f>
        <v>0</v>
      </c>
      <c r="L122" s="133"/>
    </row>
    <row r="123" spans="1:31" s="10" customFormat="1" ht="19.899999999999999" customHeight="1">
      <c r="B123" s="133"/>
      <c r="D123" s="134" t="s">
        <v>266</v>
      </c>
      <c r="E123" s="135"/>
      <c r="F123" s="135"/>
      <c r="G123" s="135"/>
      <c r="H123" s="135"/>
      <c r="I123" s="136"/>
      <c r="J123" s="137">
        <f>J1123</f>
        <v>0</v>
      </c>
      <c r="L123" s="133"/>
    </row>
    <row r="124" spans="1:31" s="2" customFormat="1" ht="21.75" customHeight="1">
      <c r="A124" s="32"/>
      <c r="B124" s="33"/>
      <c r="C124" s="32"/>
      <c r="D124" s="32"/>
      <c r="E124" s="32"/>
      <c r="F124" s="32"/>
      <c r="G124" s="32"/>
      <c r="H124" s="32"/>
      <c r="I124" s="97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7" customHeight="1">
      <c r="A125" s="32"/>
      <c r="B125" s="47"/>
      <c r="C125" s="48"/>
      <c r="D125" s="48"/>
      <c r="E125" s="48"/>
      <c r="F125" s="48"/>
      <c r="G125" s="48"/>
      <c r="H125" s="48"/>
      <c r="I125" s="122"/>
      <c r="J125" s="48"/>
      <c r="K125" s="48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9" spans="1:63" s="2" customFormat="1" ht="7" customHeight="1">
      <c r="A129" s="32"/>
      <c r="B129" s="49"/>
      <c r="C129" s="50"/>
      <c r="D129" s="50"/>
      <c r="E129" s="50"/>
      <c r="F129" s="50"/>
      <c r="G129" s="50"/>
      <c r="H129" s="50"/>
      <c r="I129" s="123"/>
      <c r="J129" s="50"/>
      <c r="K129" s="50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3" s="2" customFormat="1" ht="25" customHeight="1">
      <c r="A130" s="32"/>
      <c r="B130" s="33"/>
      <c r="C130" s="21" t="s">
        <v>267</v>
      </c>
      <c r="D130" s="32"/>
      <c r="E130" s="32"/>
      <c r="F130" s="32"/>
      <c r="G130" s="32"/>
      <c r="H130" s="32"/>
      <c r="I130" s="97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3" s="2" customFormat="1" ht="7" customHeight="1">
      <c r="A131" s="32"/>
      <c r="B131" s="33"/>
      <c r="C131" s="32"/>
      <c r="D131" s="32"/>
      <c r="E131" s="32"/>
      <c r="F131" s="32"/>
      <c r="G131" s="32"/>
      <c r="H131" s="32"/>
      <c r="I131" s="97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3" s="2" customFormat="1" ht="12" customHeight="1">
      <c r="A132" s="32"/>
      <c r="B132" s="33"/>
      <c r="C132" s="27" t="s">
        <v>16</v>
      </c>
      <c r="D132" s="32"/>
      <c r="E132" s="32"/>
      <c r="F132" s="32"/>
      <c r="G132" s="32"/>
      <c r="H132" s="32"/>
      <c r="I132" s="97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3" s="2" customFormat="1" ht="14.5" customHeight="1">
      <c r="A133" s="32"/>
      <c r="B133" s="33"/>
      <c r="C133" s="32"/>
      <c r="D133" s="32"/>
      <c r="E133" s="268" t="str">
        <f>E7</f>
        <v>Hasičská zbrojnice</v>
      </c>
      <c r="F133" s="269"/>
      <c r="G133" s="269"/>
      <c r="H133" s="269"/>
      <c r="I133" s="97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3" s="2" customFormat="1" ht="12" customHeight="1">
      <c r="A134" s="32"/>
      <c r="B134" s="33"/>
      <c r="C134" s="27" t="s">
        <v>113</v>
      </c>
      <c r="D134" s="32"/>
      <c r="E134" s="32"/>
      <c r="F134" s="32"/>
      <c r="G134" s="32"/>
      <c r="H134" s="32"/>
      <c r="I134" s="97"/>
      <c r="J134" s="32"/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3" s="2" customFormat="1" ht="14.5" customHeight="1">
      <c r="A135" s="32"/>
      <c r="B135" s="33"/>
      <c r="C135" s="32"/>
      <c r="D135" s="32"/>
      <c r="E135" s="229" t="str">
        <f>E9</f>
        <v>stav - Stavební část</v>
      </c>
      <c r="F135" s="270"/>
      <c r="G135" s="270"/>
      <c r="H135" s="270"/>
      <c r="I135" s="97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3" s="2" customFormat="1" ht="7" customHeight="1">
      <c r="A136" s="32"/>
      <c r="B136" s="33"/>
      <c r="C136" s="32"/>
      <c r="D136" s="32"/>
      <c r="E136" s="32"/>
      <c r="F136" s="32"/>
      <c r="G136" s="32"/>
      <c r="H136" s="32"/>
      <c r="I136" s="97"/>
      <c r="J136" s="32"/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3" s="2" customFormat="1" ht="12" customHeight="1">
      <c r="A137" s="32"/>
      <c r="B137" s="33"/>
      <c r="C137" s="27" t="s">
        <v>20</v>
      </c>
      <c r="D137" s="32"/>
      <c r="E137" s="32"/>
      <c r="F137" s="25" t="str">
        <f>F12</f>
        <v>Račice nad Trotinou 44</v>
      </c>
      <c r="G137" s="32"/>
      <c r="H137" s="32"/>
      <c r="I137" s="98" t="s">
        <v>22</v>
      </c>
      <c r="J137" s="55" t="str">
        <f>IF(J12="","",J12)</f>
        <v>11. 5. 2020</v>
      </c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3" s="2" customFormat="1" ht="7" customHeight="1">
      <c r="A138" s="32"/>
      <c r="B138" s="33"/>
      <c r="C138" s="32"/>
      <c r="D138" s="32"/>
      <c r="E138" s="32"/>
      <c r="F138" s="32"/>
      <c r="G138" s="32"/>
      <c r="H138" s="32"/>
      <c r="I138" s="97"/>
      <c r="J138" s="32"/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3" s="2" customFormat="1" ht="14.9" customHeight="1">
      <c r="A139" s="32"/>
      <c r="B139" s="33"/>
      <c r="C139" s="27" t="s">
        <v>24</v>
      </c>
      <c r="D139" s="32"/>
      <c r="E139" s="32"/>
      <c r="F139" s="25" t="str">
        <f>E15</f>
        <v xml:space="preserve"> </v>
      </c>
      <c r="G139" s="32"/>
      <c r="H139" s="32"/>
      <c r="I139" s="98" t="s">
        <v>30</v>
      </c>
      <c r="J139" s="30" t="str">
        <f>E21</f>
        <v xml:space="preserve"> </v>
      </c>
      <c r="K139" s="32"/>
      <c r="L139" s="4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63" s="2" customFormat="1" ht="14.9" customHeight="1">
      <c r="A140" s="32"/>
      <c r="B140" s="33"/>
      <c r="C140" s="27" t="s">
        <v>28</v>
      </c>
      <c r="D140" s="32"/>
      <c r="E140" s="32"/>
      <c r="F140" s="25" t="str">
        <f>IF(E18="","",E18)</f>
        <v>Vyplň údaj</v>
      </c>
      <c r="G140" s="32"/>
      <c r="H140" s="32"/>
      <c r="I140" s="98" t="s">
        <v>32</v>
      </c>
      <c r="J140" s="30" t="str">
        <f>E24</f>
        <v xml:space="preserve"> </v>
      </c>
      <c r="K140" s="32"/>
      <c r="L140" s="4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spans="1:63" s="2" customFormat="1" ht="10.25" customHeight="1">
      <c r="A141" s="32"/>
      <c r="B141" s="33"/>
      <c r="C141" s="32"/>
      <c r="D141" s="32"/>
      <c r="E141" s="32"/>
      <c r="F141" s="32"/>
      <c r="G141" s="32"/>
      <c r="H141" s="32"/>
      <c r="I141" s="97"/>
      <c r="J141" s="32"/>
      <c r="K141" s="32"/>
      <c r="L141" s="4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</row>
    <row r="142" spans="1:63" s="11" customFormat="1" ht="29.25" customHeight="1">
      <c r="A142" s="138"/>
      <c r="B142" s="139"/>
      <c r="C142" s="140" t="s">
        <v>268</v>
      </c>
      <c r="D142" s="141" t="s">
        <v>59</v>
      </c>
      <c r="E142" s="141" t="s">
        <v>55</v>
      </c>
      <c r="F142" s="141" t="s">
        <v>56</v>
      </c>
      <c r="G142" s="141" t="s">
        <v>269</v>
      </c>
      <c r="H142" s="141" t="s">
        <v>270</v>
      </c>
      <c r="I142" s="142" t="s">
        <v>271</v>
      </c>
      <c r="J142" s="141" t="s">
        <v>237</v>
      </c>
      <c r="K142" s="143" t="s">
        <v>272</v>
      </c>
      <c r="L142" s="144"/>
      <c r="M142" s="62" t="s">
        <v>1</v>
      </c>
      <c r="N142" s="63" t="s">
        <v>38</v>
      </c>
      <c r="O142" s="63" t="s">
        <v>273</v>
      </c>
      <c r="P142" s="63" t="s">
        <v>274</v>
      </c>
      <c r="Q142" s="63" t="s">
        <v>275</v>
      </c>
      <c r="R142" s="63" t="s">
        <v>276</v>
      </c>
      <c r="S142" s="63" t="s">
        <v>277</v>
      </c>
      <c r="T142" s="64" t="s">
        <v>278</v>
      </c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</row>
    <row r="143" spans="1:63" s="2" customFormat="1" ht="22.75" customHeight="1">
      <c r="A143" s="32"/>
      <c r="B143" s="33"/>
      <c r="C143" s="69" t="s">
        <v>279</v>
      </c>
      <c r="D143" s="32"/>
      <c r="E143" s="32"/>
      <c r="F143" s="32"/>
      <c r="G143" s="32"/>
      <c r="H143" s="32"/>
      <c r="I143" s="97"/>
      <c r="J143" s="145">
        <f>BK143</f>
        <v>0</v>
      </c>
      <c r="K143" s="32"/>
      <c r="L143" s="33"/>
      <c r="M143" s="65"/>
      <c r="N143" s="56"/>
      <c r="O143" s="66"/>
      <c r="P143" s="146">
        <f>P144+P696</f>
        <v>0</v>
      </c>
      <c r="Q143" s="66"/>
      <c r="R143" s="146">
        <f>R144+R696</f>
        <v>444.05993716</v>
      </c>
      <c r="S143" s="66"/>
      <c r="T143" s="147">
        <f>T144+T696</f>
        <v>97.637085310000003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7" t="s">
        <v>73</v>
      </c>
      <c r="AU143" s="17" t="s">
        <v>239</v>
      </c>
      <c r="BK143" s="148">
        <f>BK144+BK696</f>
        <v>0</v>
      </c>
    </row>
    <row r="144" spans="1:63" s="12" customFormat="1" ht="25.9" customHeight="1">
      <c r="B144" s="149"/>
      <c r="D144" s="150" t="s">
        <v>73</v>
      </c>
      <c r="E144" s="151" t="s">
        <v>280</v>
      </c>
      <c r="F144" s="151" t="s">
        <v>281</v>
      </c>
      <c r="I144" s="152"/>
      <c r="J144" s="153">
        <f>BK144</f>
        <v>0</v>
      </c>
      <c r="L144" s="149"/>
      <c r="M144" s="154"/>
      <c r="N144" s="155"/>
      <c r="O144" s="155"/>
      <c r="P144" s="156">
        <f>P145+P213+P249+P303+P350+P369+P530+P681+P693</f>
        <v>0</v>
      </c>
      <c r="Q144" s="155"/>
      <c r="R144" s="156">
        <f>R145+R213+R249+R303+R350+R369+R530+R681+R693</f>
        <v>415.01442446999999</v>
      </c>
      <c r="S144" s="155"/>
      <c r="T144" s="157">
        <f>T145+T213+T249+T303+T350+T369+T530+T681+T693</f>
        <v>91.924878400000011</v>
      </c>
      <c r="AR144" s="150" t="s">
        <v>82</v>
      </c>
      <c r="AT144" s="158" t="s">
        <v>73</v>
      </c>
      <c r="AU144" s="158" t="s">
        <v>74</v>
      </c>
      <c r="AY144" s="150" t="s">
        <v>282</v>
      </c>
      <c r="BK144" s="159">
        <f>BK145+BK213+BK249+BK303+BK350+BK369+BK530+BK681+BK693</f>
        <v>0</v>
      </c>
    </row>
    <row r="145" spans="1:65" s="12" customFormat="1" ht="22.75" customHeight="1">
      <c r="B145" s="149"/>
      <c r="D145" s="150" t="s">
        <v>73</v>
      </c>
      <c r="E145" s="160" t="s">
        <v>82</v>
      </c>
      <c r="F145" s="160" t="s">
        <v>283</v>
      </c>
      <c r="I145" s="152"/>
      <c r="J145" s="161">
        <f>BK145</f>
        <v>0</v>
      </c>
      <c r="L145" s="149"/>
      <c r="M145" s="154"/>
      <c r="N145" s="155"/>
      <c r="O145" s="155"/>
      <c r="P145" s="156">
        <f>SUM(P146:P212)</f>
        <v>0</v>
      </c>
      <c r="Q145" s="155"/>
      <c r="R145" s="156">
        <f>SUM(R146:R212)</f>
        <v>0.95906519999999995</v>
      </c>
      <c r="S145" s="155"/>
      <c r="T145" s="157">
        <f>SUM(T146:T212)</f>
        <v>0</v>
      </c>
      <c r="AR145" s="150" t="s">
        <v>82</v>
      </c>
      <c r="AT145" s="158" t="s">
        <v>73</v>
      </c>
      <c r="AU145" s="158" t="s">
        <v>82</v>
      </c>
      <c r="AY145" s="150" t="s">
        <v>282</v>
      </c>
      <c r="BK145" s="159">
        <f>SUM(BK146:BK212)</f>
        <v>0</v>
      </c>
    </row>
    <row r="146" spans="1:65" s="2" customFormat="1" ht="20.5" customHeight="1">
      <c r="A146" s="32"/>
      <c r="B146" s="162"/>
      <c r="C146" s="163" t="s">
        <v>82</v>
      </c>
      <c r="D146" s="163" t="s">
        <v>284</v>
      </c>
      <c r="E146" s="164" t="s">
        <v>285</v>
      </c>
      <c r="F146" s="165" t="s">
        <v>286</v>
      </c>
      <c r="G146" s="166" t="s">
        <v>287</v>
      </c>
      <c r="H146" s="167">
        <v>240</v>
      </c>
      <c r="I146" s="168"/>
      <c r="J146" s="169">
        <f>ROUND(I146*H146,2)</f>
        <v>0</v>
      </c>
      <c r="K146" s="165" t="s">
        <v>288</v>
      </c>
      <c r="L146" s="33"/>
      <c r="M146" s="170" t="s">
        <v>1</v>
      </c>
      <c r="N146" s="171" t="s">
        <v>39</v>
      </c>
      <c r="O146" s="58"/>
      <c r="P146" s="172">
        <f>O146*H146</f>
        <v>0</v>
      </c>
      <c r="Q146" s="172">
        <v>3.0000000000000001E-5</v>
      </c>
      <c r="R146" s="172">
        <f>Q146*H146</f>
        <v>7.1999999999999998E-3</v>
      </c>
      <c r="S146" s="172">
        <v>0</v>
      </c>
      <c r="T146" s="173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74" t="s">
        <v>289</v>
      </c>
      <c r="AT146" s="174" t="s">
        <v>284</v>
      </c>
      <c r="AU146" s="174" t="s">
        <v>84</v>
      </c>
      <c r="AY146" s="17" t="s">
        <v>282</v>
      </c>
      <c r="BE146" s="175">
        <f>IF(N146="základní",J146,0)</f>
        <v>0</v>
      </c>
      <c r="BF146" s="175">
        <f>IF(N146="snížená",J146,0)</f>
        <v>0</v>
      </c>
      <c r="BG146" s="175">
        <f>IF(N146="zákl. přenesená",J146,0)</f>
        <v>0</v>
      </c>
      <c r="BH146" s="175">
        <f>IF(N146="sníž. přenesená",J146,0)</f>
        <v>0</v>
      </c>
      <c r="BI146" s="175">
        <f>IF(N146="nulová",J146,0)</f>
        <v>0</v>
      </c>
      <c r="BJ146" s="17" t="s">
        <v>82</v>
      </c>
      <c r="BK146" s="175">
        <f>ROUND(I146*H146,2)</f>
        <v>0</v>
      </c>
      <c r="BL146" s="17" t="s">
        <v>289</v>
      </c>
      <c r="BM146" s="174" t="s">
        <v>290</v>
      </c>
    </row>
    <row r="147" spans="1:65" s="2" customFormat="1" ht="27">
      <c r="A147" s="32"/>
      <c r="B147" s="33"/>
      <c r="C147" s="32"/>
      <c r="D147" s="176" t="s">
        <v>291</v>
      </c>
      <c r="E147" s="32"/>
      <c r="F147" s="177" t="s">
        <v>292</v>
      </c>
      <c r="G147" s="32"/>
      <c r="H147" s="32"/>
      <c r="I147" s="97"/>
      <c r="J147" s="32"/>
      <c r="K147" s="32"/>
      <c r="L147" s="33"/>
      <c r="M147" s="178"/>
      <c r="N147" s="179"/>
      <c r="O147" s="58"/>
      <c r="P147" s="58"/>
      <c r="Q147" s="58"/>
      <c r="R147" s="58"/>
      <c r="S147" s="58"/>
      <c r="T147" s="59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7" t="s">
        <v>291</v>
      </c>
      <c r="AU147" s="17" t="s">
        <v>84</v>
      </c>
    </row>
    <row r="148" spans="1:65" s="13" customFormat="1" ht="10">
      <c r="B148" s="180"/>
      <c r="D148" s="176" t="s">
        <v>293</v>
      </c>
      <c r="E148" s="181" t="s">
        <v>1</v>
      </c>
      <c r="F148" s="182" t="s">
        <v>294</v>
      </c>
      <c r="H148" s="183">
        <v>240</v>
      </c>
      <c r="I148" s="184"/>
      <c r="L148" s="180"/>
      <c r="M148" s="185"/>
      <c r="N148" s="186"/>
      <c r="O148" s="186"/>
      <c r="P148" s="186"/>
      <c r="Q148" s="186"/>
      <c r="R148" s="186"/>
      <c r="S148" s="186"/>
      <c r="T148" s="187"/>
      <c r="AT148" s="181" t="s">
        <v>293</v>
      </c>
      <c r="AU148" s="181" t="s">
        <v>84</v>
      </c>
      <c r="AV148" s="13" t="s">
        <v>84</v>
      </c>
      <c r="AW148" s="13" t="s">
        <v>31</v>
      </c>
      <c r="AX148" s="13" t="s">
        <v>82</v>
      </c>
      <c r="AY148" s="181" t="s">
        <v>282</v>
      </c>
    </row>
    <row r="149" spans="1:65" s="2" customFormat="1" ht="31" customHeight="1">
      <c r="A149" s="32"/>
      <c r="B149" s="162"/>
      <c r="C149" s="163" t="s">
        <v>84</v>
      </c>
      <c r="D149" s="163" t="s">
        <v>284</v>
      </c>
      <c r="E149" s="164" t="s">
        <v>295</v>
      </c>
      <c r="F149" s="165" t="s">
        <v>296</v>
      </c>
      <c r="G149" s="166" t="s">
        <v>297</v>
      </c>
      <c r="H149" s="167">
        <v>10</v>
      </c>
      <c r="I149" s="168"/>
      <c r="J149" s="169">
        <f>ROUND(I149*H149,2)</f>
        <v>0</v>
      </c>
      <c r="K149" s="165" t="s">
        <v>288</v>
      </c>
      <c r="L149" s="33"/>
      <c r="M149" s="170" t="s">
        <v>1</v>
      </c>
      <c r="N149" s="171" t="s">
        <v>39</v>
      </c>
      <c r="O149" s="58"/>
      <c r="P149" s="172">
        <f>O149*H149</f>
        <v>0</v>
      </c>
      <c r="Q149" s="172">
        <v>0</v>
      </c>
      <c r="R149" s="172">
        <f>Q149*H149</f>
        <v>0</v>
      </c>
      <c r="S149" s="172">
        <v>0</v>
      </c>
      <c r="T149" s="173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4" t="s">
        <v>289</v>
      </c>
      <c r="AT149" s="174" t="s">
        <v>284</v>
      </c>
      <c r="AU149" s="174" t="s">
        <v>84</v>
      </c>
      <c r="AY149" s="17" t="s">
        <v>282</v>
      </c>
      <c r="BE149" s="175">
        <f>IF(N149="základní",J149,0)</f>
        <v>0</v>
      </c>
      <c r="BF149" s="175">
        <f>IF(N149="snížená",J149,0)</f>
        <v>0</v>
      </c>
      <c r="BG149" s="175">
        <f>IF(N149="zákl. přenesená",J149,0)</f>
        <v>0</v>
      </c>
      <c r="BH149" s="175">
        <f>IF(N149="sníž. přenesená",J149,0)</f>
        <v>0</v>
      </c>
      <c r="BI149" s="175">
        <f>IF(N149="nulová",J149,0)</f>
        <v>0</v>
      </c>
      <c r="BJ149" s="17" t="s">
        <v>82</v>
      </c>
      <c r="BK149" s="175">
        <f>ROUND(I149*H149,2)</f>
        <v>0</v>
      </c>
      <c r="BL149" s="17" t="s">
        <v>289</v>
      </c>
      <c r="BM149" s="174" t="s">
        <v>298</v>
      </c>
    </row>
    <row r="150" spans="1:65" s="2" customFormat="1" ht="27">
      <c r="A150" s="32"/>
      <c r="B150" s="33"/>
      <c r="C150" s="32"/>
      <c r="D150" s="176" t="s">
        <v>291</v>
      </c>
      <c r="E150" s="32"/>
      <c r="F150" s="177" t="s">
        <v>299</v>
      </c>
      <c r="G150" s="32"/>
      <c r="H150" s="32"/>
      <c r="I150" s="97"/>
      <c r="J150" s="32"/>
      <c r="K150" s="32"/>
      <c r="L150" s="33"/>
      <c r="M150" s="178"/>
      <c r="N150" s="179"/>
      <c r="O150" s="58"/>
      <c r="P150" s="58"/>
      <c r="Q150" s="58"/>
      <c r="R150" s="58"/>
      <c r="S150" s="58"/>
      <c r="T150" s="59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7" t="s">
        <v>291</v>
      </c>
      <c r="AU150" s="17" t="s">
        <v>84</v>
      </c>
    </row>
    <row r="151" spans="1:65" s="2" customFormat="1" ht="20.5" customHeight="1">
      <c r="A151" s="32"/>
      <c r="B151" s="162"/>
      <c r="C151" s="163" t="s">
        <v>300</v>
      </c>
      <c r="D151" s="163" t="s">
        <v>284</v>
      </c>
      <c r="E151" s="164" t="s">
        <v>301</v>
      </c>
      <c r="F151" s="165" t="s">
        <v>302</v>
      </c>
      <c r="G151" s="166" t="s">
        <v>303</v>
      </c>
      <c r="H151" s="167">
        <v>27.327000000000002</v>
      </c>
      <c r="I151" s="168"/>
      <c r="J151" s="169">
        <f>ROUND(I151*H151,2)</f>
        <v>0</v>
      </c>
      <c r="K151" s="165" t="s">
        <v>288</v>
      </c>
      <c r="L151" s="33"/>
      <c r="M151" s="170" t="s">
        <v>1</v>
      </c>
      <c r="N151" s="171" t="s">
        <v>39</v>
      </c>
      <c r="O151" s="58"/>
      <c r="P151" s="172">
        <f>O151*H151</f>
        <v>0</v>
      </c>
      <c r="Q151" s="172">
        <v>0</v>
      </c>
      <c r="R151" s="172">
        <f>Q151*H151</f>
        <v>0</v>
      </c>
      <c r="S151" s="172">
        <v>0</v>
      </c>
      <c r="T151" s="173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74" t="s">
        <v>289</v>
      </c>
      <c r="AT151" s="174" t="s">
        <v>284</v>
      </c>
      <c r="AU151" s="174" t="s">
        <v>84</v>
      </c>
      <c r="AY151" s="17" t="s">
        <v>282</v>
      </c>
      <c r="BE151" s="175">
        <f>IF(N151="základní",J151,0)</f>
        <v>0</v>
      </c>
      <c r="BF151" s="175">
        <f>IF(N151="snížená",J151,0)</f>
        <v>0</v>
      </c>
      <c r="BG151" s="175">
        <f>IF(N151="zákl. přenesená",J151,0)</f>
        <v>0</v>
      </c>
      <c r="BH151" s="175">
        <f>IF(N151="sníž. přenesená",J151,0)</f>
        <v>0</v>
      </c>
      <c r="BI151" s="175">
        <f>IF(N151="nulová",J151,0)</f>
        <v>0</v>
      </c>
      <c r="BJ151" s="17" t="s">
        <v>82</v>
      </c>
      <c r="BK151" s="175">
        <f>ROUND(I151*H151,2)</f>
        <v>0</v>
      </c>
      <c r="BL151" s="17" t="s">
        <v>289</v>
      </c>
      <c r="BM151" s="174" t="s">
        <v>304</v>
      </c>
    </row>
    <row r="152" spans="1:65" s="2" customFormat="1" ht="18">
      <c r="A152" s="32"/>
      <c r="B152" s="33"/>
      <c r="C152" s="32"/>
      <c r="D152" s="176" t="s">
        <v>291</v>
      </c>
      <c r="E152" s="32"/>
      <c r="F152" s="177" t="s">
        <v>305</v>
      </c>
      <c r="G152" s="32"/>
      <c r="H152" s="32"/>
      <c r="I152" s="97"/>
      <c r="J152" s="32"/>
      <c r="K152" s="32"/>
      <c r="L152" s="33"/>
      <c r="M152" s="178"/>
      <c r="N152" s="179"/>
      <c r="O152" s="58"/>
      <c r="P152" s="58"/>
      <c r="Q152" s="58"/>
      <c r="R152" s="58"/>
      <c r="S152" s="58"/>
      <c r="T152" s="59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7" t="s">
        <v>291</v>
      </c>
      <c r="AU152" s="17" t="s">
        <v>84</v>
      </c>
    </row>
    <row r="153" spans="1:65" s="13" customFormat="1" ht="10">
      <c r="B153" s="180"/>
      <c r="D153" s="176" t="s">
        <v>293</v>
      </c>
      <c r="E153" s="181" t="s">
        <v>306</v>
      </c>
      <c r="F153" s="182" t="s">
        <v>307</v>
      </c>
      <c r="H153" s="183">
        <v>79.058999999999997</v>
      </c>
      <c r="I153" s="184"/>
      <c r="L153" s="180"/>
      <c r="M153" s="185"/>
      <c r="N153" s="186"/>
      <c r="O153" s="186"/>
      <c r="P153" s="186"/>
      <c r="Q153" s="186"/>
      <c r="R153" s="186"/>
      <c r="S153" s="186"/>
      <c r="T153" s="187"/>
      <c r="AT153" s="181" t="s">
        <v>293</v>
      </c>
      <c r="AU153" s="181" t="s">
        <v>84</v>
      </c>
      <c r="AV153" s="13" t="s">
        <v>84</v>
      </c>
      <c r="AW153" s="13" t="s">
        <v>31</v>
      </c>
      <c r="AX153" s="13" t="s">
        <v>74</v>
      </c>
      <c r="AY153" s="181" t="s">
        <v>282</v>
      </c>
    </row>
    <row r="154" spans="1:65" s="13" customFormat="1" ht="10">
      <c r="B154" s="180"/>
      <c r="D154" s="176" t="s">
        <v>293</v>
      </c>
      <c r="E154" s="181" t="s">
        <v>121</v>
      </c>
      <c r="F154" s="182" t="s">
        <v>122</v>
      </c>
      <c r="H154" s="183">
        <v>88</v>
      </c>
      <c r="I154" s="184"/>
      <c r="L154" s="180"/>
      <c r="M154" s="185"/>
      <c r="N154" s="186"/>
      <c r="O154" s="186"/>
      <c r="P154" s="186"/>
      <c r="Q154" s="186"/>
      <c r="R154" s="186"/>
      <c r="S154" s="186"/>
      <c r="T154" s="187"/>
      <c r="AT154" s="181" t="s">
        <v>293</v>
      </c>
      <c r="AU154" s="181" t="s">
        <v>84</v>
      </c>
      <c r="AV154" s="13" t="s">
        <v>84</v>
      </c>
      <c r="AW154" s="13" t="s">
        <v>31</v>
      </c>
      <c r="AX154" s="13" t="s">
        <v>74</v>
      </c>
      <c r="AY154" s="181" t="s">
        <v>282</v>
      </c>
    </row>
    <row r="155" spans="1:65" s="13" customFormat="1" ht="10">
      <c r="B155" s="180"/>
      <c r="D155" s="176" t="s">
        <v>293</v>
      </c>
      <c r="E155" s="181" t="s">
        <v>123</v>
      </c>
      <c r="F155" s="182" t="s">
        <v>308</v>
      </c>
      <c r="H155" s="183">
        <v>15.12</v>
      </c>
      <c r="I155" s="184"/>
      <c r="L155" s="180"/>
      <c r="M155" s="185"/>
      <c r="N155" s="186"/>
      <c r="O155" s="186"/>
      <c r="P155" s="186"/>
      <c r="Q155" s="186"/>
      <c r="R155" s="186"/>
      <c r="S155" s="186"/>
      <c r="T155" s="187"/>
      <c r="AT155" s="181" t="s">
        <v>293</v>
      </c>
      <c r="AU155" s="181" t="s">
        <v>84</v>
      </c>
      <c r="AV155" s="13" t="s">
        <v>84</v>
      </c>
      <c r="AW155" s="13" t="s">
        <v>31</v>
      </c>
      <c r="AX155" s="13" t="s">
        <v>74</v>
      </c>
      <c r="AY155" s="181" t="s">
        <v>282</v>
      </c>
    </row>
    <row r="156" spans="1:65" s="14" customFormat="1" ht="10">
      <c r="B156" s="188"/>
      <c r="D156" s="176" t="s">
        <v>293</v>
      </c>
      <c r="E156" s="189" t="s">
        <v>125</v>
      </c>
      <c r="F156" s="190" t="s">
        <v>309</v>
      </c>
      <c r="H156" s="191">
        <v>182.179</v>
      </c>
      <c r="I156" s="192"/>
      <c r="L156" s="188"/>
      <c r="M156" s="193"/>
      <c r="N156" s="194"/>
      <c r="O156" s="194"/>
      <c r="P156" s="194"/>
      <c r="Q156" s="194"/>
      <c r="R156" s="194"/>
      <c r="S156" s="194"/>
      <c r="T156" s="195"/>
      <c r="AT156" s="189" t="s">
        <v>293</v>
      </c>
      <c r="AU156" s="189" t="s">
        <v>84</v>
      </c>
      <c r="AV156" s="14" t="s">
        <v>300</v>
      </c>
      <c r="AW156" s="14" t="s">
        <v>31</v>
      </c>
      <c r="AX156" s="14" t="s">
        <v>74</v>
      </c>
      <c r="AY156" s="189" t="s">
        <v>282</v>
      </c>
    </row>
    <row r="157" spans="1:65" s="13" customFormat="1" ht="10">
      <c r="B157" s="180"/>
      <c r="D157" s="176" t="s">
        <v>293</v>
      </c>
      <c r="E157" s="181" t="s">
        <v>1</v>
      </c>
      <c r="F157" s="182" t="s">
        <v>310</v>
      </c>
      <c r="H157" s="183">
        <v>27.327000000000002</v>
      </c>
      <c r="I157" s="184"/>
      <c r="L157" s="180"/>
      <c r="M157" s="185"/>
      <c r="N157" s="186"/>
      <c r="O157" s="186"/>
      <c r="P157" s="186"/>
      <c r="Q157" s="186"/>
      <c r="R157" s="186"/>
      <c r="S157" s="186"/>
      <c r="T157" s="187"/>
      <c r="AT157" s="181" t="s">
        <v>293</v>
      </c>
      <c r="AU157" s="181" t="s">
        <v>84</v>
      </c>
      <c r="AV157" s="13" t="s">
        <v>84</v>
      </c>
      <c r="AW157" s="13" t="s">
        <v>31</v>
      </c>
      <c r="AX157" s="13" t="s">
        <v>82</v>
      </c>
      <c r="AY157" s="181" t="s">
        <v>282</v>
      </c>
    </row>
    <row r="158" spans="1:65" s="2" customFormat="1" ht="41.5" customHeight="1">
      <c r="A158" s="32"/>
      <c r="B158" s="162"/>
      <c r="C158" s="163" t="s">
        <v>289</v>
      </c>
      <c r="D158" s="163" t="s">
        <v>284</v>
      </c>
      <c r="E158" s="164" t="s">
        <v>311</v>
      </c>
      <c r="F158" s="165" t="s">
        <v>312</v>
      </c>
      <c r="G158" s="166" t="s">
        <v>313</v>
      </c>
      <c r="H158" s="167">
        <v>36.091999999999999</v>
      </c>
      <c r="I158" s="168"/>
      <c r="J158" s="169">
        <f>ROUND(I158*H158,2)</f>
        <v>0</v>
      </c>
      <c r="K158" s="165" t="s">
        <v>288</v>
      </c>
      <c r="L158" s="33"/>
      <c r="M158" s="170" t="s">
        <v>1</v>
      </c>
      <c r="N158" s="171" t="s">
        <v>39</v>
      </c>
      <c r="O158" s="58"/>
      <c r="P158" s="172">
        <f>O158*H158</f>
        <v>0</v>
      </c>
      <c r="Q158" s="172">
        <v>0</v>
      </c>
      <c r="R158" s="172">
        <f>Q158*H158</f>
        <v>0</v>
      </c>
      <c r="S158" s="172">
        <v>0</v>
      </c>
      <c r="T158" s="173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74" t="s">
        <v>289</v>
      </c>
      <c r="AT158" s="174" t="s">
        <v>284</v>
      </c>
      <c r="AU158" s="174" t="s">
        <v>84</v>
      </c>
      <c r="AY158" s="17" t="s">
        <v>282</v>
      </c>
      <c r="BE158" s="175">
        <f>IF(N158="základní",J158,0)</f>
        <v>0</v>
      </c>
      <c r="BF158" s="175">
        <f>IF(N158="snížená",J158,0)</f>
        <v>0</v>
      </c>
      <c r="BG158" s="175">
        <f>IF(N158="zákl. přenesená",J158,0)</f>
        <v>0</v>
      </c>
      <c r="BH158" s="175">
        <f>IF(N158="sníž. přenesená",J158,0)</f>
        <v>0</v>
      </c>
      <c r="BI158" s="175">
        <f>IF(N158="nulová",J158,0)</f>
        <v>0</v>
      </c>
      <c r="BJ158" s="17" t="s">
        <v>82</v>
      </c>
      <c r="BK158" s="175">
        <f>ROUND(I158*H158,2)</f>
        <v>0</v>
      </c>
      <c r="BL158" s="17" t="s">
        <v>289</v>
      </c>
      <c r="BM158" s="174" t="s">
        <v>314</v>
      </c>
    </row>
    <row r="159" spans="1:65" s="2" customFormat="1" ht="27">
      <c r="A159" s="32"/>
      <c r="B159" s="33"/>
      <c r="C159" s="32"/>
      <c r="D159" s="176" t="s">
        <v>291</v>
      </c>
      <c r="E159" s="32"/>
      <c r="F159" s="177" t="s">
        <v>315</v>
      </c>
      <c r="G159" s="32"/>
      <c r="H159" s="32"/>
      <c r="I159" s="97"/>
      <c r="J159" s="32"/>
      <c r="K159" s="32"/>
      <c r="L159" s="33"/>
      <c r="M159" s="178"/>
      <c r="N159" s="179"/>
      <c r="O159" s="58"/>
      <c r="P159" s="58"/>
      <c r="Q159" s="58"/>
      <c r="R159" s="58"/>
      <c r="S159" s="58"/>
      <c r="T159" s="59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7" t="s">
        <v>291</v>
      </c>
      <c r="AU159" s="17" t="s">
        <v>84</v>
      </c>
    </row>
    <row r="160" spans="1:65" s="13" customFormat="1" ht="10">
      <c r="B160" s="180"/>
      <c r="D160" s="176" t="s">
        <v>293</v>
      </c>
      <c r="E160" s="181" t="s">
        <v>1</v>
      </c>
      <c r="F160" s="182" t="s">
        <v>316</v>
      </c>
      <c r="H160" s="183">
        <v>36.091999999999999</v>
      </c>
      <c r="I160" s="184"/>
      <c r="L160" s="180"/>
      <c r="M160" s="185"/>
      <c r="N160" s="186"/>
      <c r="O160" s="186"/>
      <c r="P160" s="186"/>
      <c r="Q160" s="186"/>
      <c r="R160" s="186"/>
      <c r="S160" s="186"/>
      <c r="T160" s="187"/>
      <c r="AT160" s="181" t="s">
        <v>293</v>
      </c>
      <c r="AU160" s="181" t="s">
        <v>84</v>
      </c>
      <c r="AV160" s="13" t="s">
        <v>84</v>
      </c>
      <c r="AW160" s="13" t="s">
        <v>31</v>
      </c>
      <c r="AX160" s="13" t="s">
        <v>82</v>
      </c>
      <c r="AY160" s="181" t="s">
        <v>282</v>
      </c>
    </row>
    <row r="161" spans="1:65" s="2" customFormat="1" ht="31" customHeight="1">
      <c r="A161" s="32"/>
      <c r="B161" s="162"/>
      <c r="C161" s="163" t="s">
        <v>317</v>
      </c>
      <c r="D161" s="163" t="s">
        <v>284</v>
      </c>
      <c r="E161" s="164" t="s">
        <v>318</v>
      </c>
      <c r="F161" s="165" t="s">
        <v>319</v>
      </c>
      <c r="G161" s="166" t="s">
        <v>313</v>
      </c>
      <c r="H161" s="167">
        <v>4.8600000000000003</v>
      </c>
      <c r="I161" s="168"/>
      <c r="J161" s="169">
        <f>ROUND(I161*H161,2)</f>
        <v>0</v>
      </c>
      <c r="K161" s="165" t="s">
        <v>288</v>
      </c>
      <c r="L161" s="33"/>
      <c r="M161" s="170" t="s">
        <v>1</v>
      </c>
      <c r="N161" s="171" t="s">
        <v>39</v>
      </c>
      <c r="O161" s="58"/>
      <c r="P161" s="172">
        <f>O161*H161</f>
        <v>0</v>
      </c>
      <c r="Q161" s="172">
        <v>0</v>
      </c>
      <c r="R161" s="172">
        <f>Q161*H161</f>
        <v>0</v>
      </c>
      <c r="S161" s="172">
        <v>0</v>
      </c>
      <c r="T161" s="173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74" t="s">
        <v>289</v>
      </c>
      <c r="AT161" s="174" t="s">
        <v>284</v>
      </c>
      <c r="AU161" s="174" t="s">
        <v>84</v>
      </c>
      <c r="AY161" s="17" t="s">
        <v>282</v>
      </c>
      <c r="BE161" s="175">
        <f>IF(N161="základní",J161,0)</f>
        <v>0</v>
      </c>
      <c r="BF161" s="175">
        <f>IF(N161="snížená",J161,0)</f>
        <v>0</v>
      </c>
      <c r="BG161" s="175">
        <f>IF(N161="zákl. přenesená",J161,0)</f>
        <v>0</v>
      </c>
      <c r="BH161" s="175">
        <f>IF(N161="sníž. přenesená",J161,0)</f>
        <v>0</v>
      </c>
      <c r="BI161" s="175">
        <f>IF(N161="nulová",J161,0)</f>
        <v>0</v>
      </c>
      <c r="BJ161" s="17" t="s">
        <v>82</v>
      </c>
      <c r="BK161" s="175">
        <f>ROUND(I161*H161,2)</f>
        <v>0</v>
      </c>
      <c r="BL161" s="17" t="s">
        <v>289</v>
      </c>
      <c r="BM161" s="174" t="s">
        <v>320</v>
      </c>
    </row>
    <row r="162" spans="1:65" s="2" customFormat="1" ht="36">
      <c r="A162" s="32"/>
      <c r="B162" s="33"/>
      <c r="C162" s="32"/>
      <c r="D162" s="176" t="s">
        <v>291</v>
      </c>
      <c r="E162" s="32"/>
      <c r="F162" s="177" t="s">
        <v>321</v>
      </c>
      <c r="G162" s="32"/>
      <c r="H162" s="32"/>
      <c r="I162" s="97"/>
      <c r="J162" s="32"/>
      <c r="K162" s="32"/>
      <c r="L162" s="33"/>
      <c r="M162" s="178"/>
      <c r="N162" s="179"/>
      <c r="O162" s="58"/>
      <c r="P162" s="58"/>
      <c r="Q162" s="58"/>
      <c r="R162" s="58"/>
      <c r="S162" s="58"/>
      <c r="T162" s="59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T162" s="17" t="s">
        <v>291</v>
      </c>
      <c r="AU162" s="17" t="s">
        <v>84</v>
      </c>
    </row>
    <row r="163" spans="1:65" s="13" customFormat="1" ht="10">
      <c r="B163" s="180"/>
      <c r="D163" s="176" t="s">
        <v>293</v>
      </c>
      <c r="E163" s="181" t="s">
        <v>117</v>
      </c>
      <c r="F163" s="182" t="s">
        <v>322</v>
      </c>
      <c r="H163" s="183">
        <v>4.8600000000000003</v>
      </c>
      <c r="I163" s="184"/>
      <c r="L163" s="180"/>
      <c r="M163" s="185"/>
      <c r="N163" s="186"/>
      <c r="O163" s="186"/>
      <c r="P163" s="186"/>
      <c r="Q163" s="186"/>
      <c r="R163" s="186"/>
      <c r="S163" s="186"/>
      <c r="T163" s="187"/>
      <c r="AT163" s="181" t="s">
        <v>293</v>
      </c>
      <c r="AU163" s="181" t="s">
        <v>84</v>
      </c>
      <c r="AV163" s="13" t="s">
        <v>84</v>
      </c>
      <c r="AW163" s="13" t="s">
        <v>31</v>
      </c>
      <c r="AX163" s="13" t="s">
        <v>82</v>
      </c>
      <c r="AY163" s="181" t="s">
        <v>282</v>
      </c>
    </row>
    <row r="164" spans="1:65" s="2" customFormat="1" ht="31" customHeight="1">
      <c r="A164" s="32"/>
      <c r="B164" s="162"/>
      <c r="C164" s="163" t="s">
        <v>323</v>
      </c>
      <c r="D164" s="163" t="s">
        <v>284</v>
      </c>
      <c r="E164" s="164" t="s">
        <v>324</v>
      </c>
      <c r="F164" s="165" t="s">
        <v>325</v>
      </c>
      <c r="G164" s="166" t="s">
        <v>313</v>
      </c>
      <c r="H164" s="167">
        <v>26.562000000000001</v>
      </c>
      <c r="I164" s="168"/>
      <c r="J164" s="169">
        <f>ROUND(I164*H164,2)</f>
        <v>0</v>
      </c>
      <c r="K164" s="165" t="s">
        <v>288</v>
      </c>
      <c r="L164" s="33"/>
      <c r="M164" s="170" t="s">
        <v>1</v>
      </c>
      <c r="N164" s="171" t="s">
        <v>39</v>
      </c>
      <c r="O164" s="58"/>
      <c r="P164" s="172">
        <f>O164*H164</f>
        <v>0</v>
      </c>
      <c r="Q164" s="172">
        <v>0</v>
      </c>
      <c r="R164" s="172">
        <f>Q164*H164</f>
        <v>0</v>
      </c>
      <c r="S164" s="172">
        <v>0</v>
      </c>
      <c r="T164" s="173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74" t="s">
        <v>289</v>
      </c>
      <c r="AT164" s="174" t="s">
        <v>284</v>
      </c>
      <c r="AU164" s="174" t="s">
        <v>84</v>
      </c>
      <c r="AY164" s="17" t="s">
        <v>282</v>
      </c>
      <c r="BE164" s="175">
        <f>IF(N164="základní",J164,0)</f>
        <v>0</v>
      </c>
      <c r="BF164" s="175">
        <f>IF(N164="snížená",J164,0)</f>
        <v>0</v>
      </c>
      <c r="BG164" s="175">
        <f>IF(N164="zákl. přenesená",J164,0)</f>
        <v>0</v>
      </c>
      <c r="BH164" s="175">
        <f>IF(N164="sníž. přenesená",J164,0)</f>
        <v>0</v>
      </c>
      <c r="BI164" s="175">
        <f>IF(N164="nulová",J164,0)</f>
        <v>0</v>
      </c>
      <c r="BJ164" s="17" t="s">
        <v>82</v>
      </c>
      <c r="BK164" s="175">
        <f>ROUND(I164*H164,2)</f>
        <v>0</v>
      </c>
      <c r="BL164" s="17" t="s">
        <v>289</v>
      </c>
      <c r="BM164" s="174" t="s">
        <v>326</v>
      </c>
    </row>
    <row r="165" spans="1:65" s="2" customFormat="1" ht="36">
      <c r="A165" s="32"/>
      <c r="B165" s="33"/>
      <c r="C165" s="32"/>
      <c r="D165" s="176" t="s">
        <v>291</v>
      </c>
      <c r="E165" s="32"/>
      <c r="F165" s="177" t="s">
        <v>327</v>
      </c>
      <c r="G165" s="32"/>
      <c r="H165" s="32"/>
      <c r="I165" s="97"/>
      <c r="J165" s="32"/>
      <c r="K165" s="32"/>
      <c r="L165" s="33"/>
      <c r="M165" s="178"/>
      <c r="N165" s="179"/>
      <c r="O165" s="58"/>
      <c r="P165" s="58"/>
      <c r="Q165" s="58"/>
      <c r="R165" s="58"/>
      <c r="S165" s="58"/>
      <c r="T165" s="59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7" t="s">
        <v>291</v>
      </c>
      <c r="AU165" s="17" t="s">
        <v>84</v>
      </c>
    </row>
    <row r="166" spans="1:65" s="13" customFormat="1" ht="10">
      <c r="B166" s="180"/>
      <c r="D166" s="176" t="s">
        <v>293</v>
      </c>
      <c r="E166" s="181" t="s">
        <v>1</v>
      </c>
      <c r="F166" s="182" t="s">
        <v>328</v>
      </c>
      <c r="H166" s="183">
        <v>10.8</v>
      </c>
      <c r="I166" s="184"/>
      <c r="L166" s="180"/>
      <c r="M166" s="185"/>
      <c r="N166" s="186"/>
      <c r="O166" s="186"/>
      <c r="P166" s="186"/>
      <c r="Q166" s="186"/>
      <c r="R166" s="186"/>
      <c r="S166" s="186"/>
      <c r="T166" s="187"/>
      <c r="AT166" s="181" t="s">
        <v>293</v>
      </c>
      <c r="AU166" s="181" t="s">
        <v>84</v>
      </c>
      <c r="AV166" s="13" t="s">
        <v>84</v>
      </c>
      <c r="AW166" s="13" t="s">
        <v>31</v>
      </c>
      <c r="AX166" s="13" t="s">
        <v>74</v>
      </c>
      <c r="AY166" s="181" t="s">
        <v>282</v>
      </c>
    </row>
    <row r="167" spans="1:65" s="13" customFormat="1" ht="10">
      <c r="B167" s="180"/>
      <c r="D167" s="176" t="s">
        <v>293</v>
      </c>
      <c r="E167" s="181" t="s">
        <v>329</v>
      </c>
      <c r="F167" s="182" t="s">
        <v>330</v>
      </c>
      <c r="H167" s="183">
        <v>15.762</v>
      </c>
      <c r="I167" s="184"/>
      <c r="L167" s="180"/>
      <c r="M167" s="185"/>
      <c r="N167" s="186"/>
      <c r="O167" s="186"/>
      <c r="P167" s="186"/>
      <c r="Q167" s="186"/>
      <c r="R167" s="186"/>
      <c r="S167" s="186"/>
      <c r="T167" s="187"/>
      <c r="AT167" s="181" t="s">
        <v>293</v>
      </c>
      <c r="AU167" s="181" t="s">
        <v>84</v>
      </c>
      <c r="AV167" s="13" t="s">
        <v>84</v>
      </c>
      <c r="AW167" s="13" t="s">
        <v>31</v>
      </c>
      <c r="AX167" s="13" t="s">
        <v>74</v>
      </c>
      <c r="AY167" s="181" t="s">
        <v>282</v>
      </c>
    </row>
    <row r="168" spans="1:65" s="15" customFormat="1" ht="10">
      <c r="B168" s="196"/>
      <c r="D168" s="176" t="s">
        <v>293</v>
      </c>
      <c r="E168" s="197" t="s">
        <v>111</v>
      </c>
      <c r="F168" s="198" t="s">
        <v>331</v>
      </c>
      <c r="H168" s="199">
        <v>26.562000000000001</v>
      </c>
      <c r="I168" s="200"/>
      <c r="L168" s="196"/>
      <c r="M168" s="201"/>
      <c r="N168" s="202"/>
      <c r="O168" s="202"/>
      <c r="P168" s="202"/>
      <c r="Q168" s="202"/>
      <c r="R168" s="202"/>
      <c r="S168" s="202"/>
      <c r="T168" s="203"/>
      <c r="AT168" s="197" t="s">
        <v>293</v>
      </c>
      <c r="AU168" s="197" t="s">
        <v>84</v>
      </c>
      <c r="AV168" s="15" t="s">
        <v>289</v>
      </c>
      <c r="AW168" s="15" t="s">
        <v>31</v>
      </c>
      <c r="AX168" s="15" t="s">
        <v>82</v>
      </c>
      <c r="AY168" s="197" t="s">
        <v>282</v>
      </c>
    </row>
    <row r="169" spans="1:65" s="2" customFormat="1" ht="31" customHeight="1">
      <c r="A169" s="32"/>
      <c r="B169" s="162"/>
      <c r="C169" s="163" t="s">
        <v>332</v>
      </c>
      <c r="D169" s="163" t="s">
        <v>284</v>
      </c>
      <c r="E169" s="164" t="s">
        <v>333</v>
      </c>
      <c r="F169" s="165" t="s">
        <v>334</v>
      </c>
      <c r="G169" s="166" t="s">
        <v>313</v>
      </c>
      <c r="H169" s="167">
        <v>19.609000000000002</v>
      </c>
      <c r="I169" s="168"/>
      <c r="J169" s="169">
        <f>ROUND(I169*H169,2)</f>
        <v>0</v>
      </c>
      <c r="K169" s="165" t="s">
        <v>288</v>
      </c>
      <c r="L169" s="33"/>
      <c r="M169" s="170" t="s">
        <v>1</v>
      </c>
      <c r="N169" s="171" t="s">
        <v>39</v>
      </c>
      <c r="O169" s="58"/>
      <c r="P169" s="172">
        <f>O169*H169</f>
        <v>0</v>
      </c>
      <c r="Q169" s="172">
        <v>0</v>
      </c>
      <c r="R169" s="172">
        <f>Q169*H169</f>
        <v>0</v>
      </c>
      <c r="S169" s="172">
        <v>0</v>
      </c>
      <c r="T169" s="173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74" t="s">
        <v>289</v>
      </c>
      <c r="AT169" s="174" t="s">
        <v>284</v>
      </c>
      <c r="AU169" s="174" t="s">
        <v>84</v>
      </c>
      <c r="AY169" s="17" t="s">
        <v>282</v>
      </c>
      <c r="BE169" s="175">
        <f>IF(N169="základní",J169,0)</f>
        <v>0</v>
      </c>
      <c r="BF169" s="175">
        <f>IF(N169="snížená",J169,0)</f>
        <v>0</v>
      </c>
      <c r="BG169" s="175">
        <f>IF(N169="zákl. přenesená",J169,0)</f>
        <v>0</v>
      </c>
      <c r="BH169" s="175">
        <f>IF(N169="sníž. přenesená",J169,0)</f>
        <v>0</v>
      </c>
      <c r="BI169" s="175">
        <f>IF(N169="nulová",J169,0)</f>
        <v>0</v>
      </c>
      <c r="BJ169" s="17" t="s">
        <v>82</v>
      </c>
      <c r="BK169" s="175">
        <f>ROUND(I169*H169,2)</f>
        <v>0</v>
      </c>
      <c r="BL169" s="17" t="s">
        <v>289</v>
      </c>
      <c r="BM169" s="174" t="s">
        <v>335</v>
      </c>
    </row>
    <row r="170" spans="1:65" s="2" customFormat="1" ht="36">
      <c r="A170" s="32"/>
      <c r="B170" s="33"/>
      <c r="C170" s="32"/>
      <c r="D170" s="176" t="s">
        <v>291</v>
      </c>
      <c r="E170" s="32"/>
      <c r="F170" s="177" t="s">
        <v>336</v>
      </c>
      <c r="G170" s="32"/>
      <c r="H170" s="32"/>
      <c r="I170" s="97"/>
      <c r="J170" s="32"/>
      <c r="K170" s="32"/>
      <c r="L170" s="33"/>
      <c r="M170" s="178"/>
      <c r="N170" s="179"/>
      <c r="O170" s="58"/>
      <c r="P170" s="58"/>
      <c r="Q170" s="58"/>
      <c r="R170" s="58"/>
      <c r="S170" s="58"/>
      <c r="T170" s="59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T170" s="17" t="s">
        <v>291</v>
      </c>
      <c r="AU170" s="17" t="s">
        <v>84</v>
      </c>
    </row>
    <row r="171" spans="1:65" s="13" customFormat="1" ht="10">
      <c r="B171" s="180"/>
      <c r="D171" s="176" t="s">
        <v>293</v>
      </c>
      <c r="E171" s="181" t="s">
        <v>114</v>
      </c>
      <c r="F171" s="182" t="s">
        <v>337</v>
      </c>
      <c r="H171" s="183">
        <v>19.609000000000002</v>
      </c>
      <c r="I171" s="184"/>
      <c r="L171" s="180"/>
      <c r="M171" s="185"/>
      <c r="N171" s="186"/>
      <c r="O171" s="186"/>
      <c r="P171" s="186"/>
      <c r="Q171" s="186"/>
      <c r="R171" s="186"/>
      <c r="S171" s="186"/>
      <c r="T171" s="187"/>
      <c r="AT171" s="181" t="s">
        <v>293</v>
      </c>
      <c r="AU171" s="181" t="s">
        <v>84</v>
      </c>
      <c r="AV171" s="13" t="s">
        <v>84</v>
      </c>
      <c r="AW171" s="13" t="s">
        <v>31</v>
      </c>
      <c r="AX171" s="13" t="s">
        <v>82</v>
      </c>
      <c r="AY171" s="181" t="s">
        <v>282</v>
      </c>
    </row>
    <row r="172" spans="1:65" s="2" customFormat="1" ht="20.5" customHeight="1">
      <c r="A172" s="32"/>
      <c r="B172" s="162"/>
      <c r="C172" s="163" t="s">
        <v>338</v>
      </c>
      <c r="D172" s="163" t="s">
        <v>284</v>
      </c>
      <c r="E172" s="164" t="s">
        <v>339</v>
      </c>
      <c r="F172" s="165" t="s">
        <v>340</v>
      </c>
      <c r="G172" s="166" t="s">
        <v>303</v>
      </c>
      <c r="H172" s="167">
        <v>38.270000000000003</v>
      </c>
      <c r="I172" s="168"/>
      <c r="J172" s="169">
        <f>ROUND(I172*H172,2)</f>
        <v>0</v>
      </c>
      <c r="K172" s="165" t="s">
        <v>288</v>
      </c>
      <c r="L172" s="33"/>
      <c r="M172" s="170" t="s">
        <v>1</v>
      </c>
      <c r="N172" s="171" t="s">
        <v>39</v>
      </c>
      <c r="O172" s="58"/>
      <c r="P172" s="172">
        <f>O172*H172</f>
        <v>0</v>
      </c>
      <c r="Q172" s="172">
        <v>6.9999999999999999E-4</v>
      </c>
      <c r="R172" s="172">
        <f>Q172*H172</f>
        <v>2.6789E-2</v>
      </c>
      <c r="S172" s="172">
        <v>0</v>
      </c>
      <c r="T172" s="173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74" t="s">
        <v>289</v>
      </c>
      <c r="AT172" s="174" t="s">
        <v>284</v>
      </c>
      <c r="AU172" s="174" t="s">
        <v>84</v>
      </c>
      <c r="AY172" s="17" t="s">
        <v>282</v>
      </c>
      <c r="BE172" s="175">
        <f>IF(N172="základní",J172,0)</f>
        <v>0</v>
      </c>
      <c r="BF172" s="175">
        <f>IF(N172="snížená",J172,0)</f>
        <v>0</v>
      </c>
      <c r="BG172" s="175">
        <f>IF(N172="zákl. přenesená",J172,0)</f>
        <v>0</v>
      </c>
      <c r="BH172" s="175">
        <f>IF(N172="sníž. přenesená",J172,0)</f>
        <v>0</v>
      </c>
      <c r="BI172" s="175">
        <f>IF(N172="nulová",J172,0)</f>
        <v>0</v>
      </c>
      <c r="BJ172" s="17" t="s">
        <v>82</v>
      </c>
      <c r="BK172" s="175">
        <f>ROUND(I172*H172,2)</f>
        <v>0</v>
      </c>
      <c r="BL172" s="17" t="s">
        <v>289</v>
      </c>
      <c r="BM172" s="174" t="s">
        <v>341</v>
      </c>
    </row>
    <row r="173" spans="1:65" s="2" customFormat="1" ht="18">
      <c r="A173" s="32"/>
      <c r="B173" s="33"/>
      <c r="C173" s="32"/>
      <c r="D173" s="176" t="s">
        <v>291</v>
      </c>
      <c r="E173" s="32"/>
      <c r="F173" s="177" t="s">
        <v>342</v>
      </c>
      <c r="G173" s="32"/>
      <c r="H173" s="32"/>
      <c r="I173" s="97"/>
      <c r="J173" s="32"/>
      <c r="K173" s="32"/>
      <c r="L173" s="33"/>
      <c r="M173" s="178"/>
      <c r="N173" s="179"/>
      <c r="O173" s="58"/>
      <c r="P173" s="58"/>
      <c r="Q173" s="58"/>
      <c r="R173" s="58"/>
      <c r="S173" s="58"/>
      <c r="T173" s="59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T173" s="17" t="s">
        <v>291</v>
      </c>
      <c r="AU173" s="17" t="s">
        <v>84</v>
      </c>
    </row>
    <row r="174" spans="1:65" s="13" customFormat="1" ht="10">
      <c r="B174" s="180"/>
      <c r="D174" s="176" t="s">
        <v>293</v>
      </c>
      <c r="E174" s="181" t="s">
        <v>129</v>
      </c>
      <c r="F174" s="182" t="s">
        <v>343</v>
      </c>
      <c r="H174" s="183">
        <v>38.270000000000003</v>
      </c>
      <c r="I174" s="184"/>
      <c r="L174" s="180"/>
      <c r="M174" s="185"/>
      <c r="N174" s="186"/>
      <c r="O174" s="186"/>
      <c r="P174" s="186"/>
      <c r="Q174" s="186"/>
      <c r="R174" s="186"/>
      <c r="S174" s="186"/>
      <c r="T174" s="187"/>
      <c r="AT174" s="181" t="s">
        <v>293</v>
      </c>
      <c r="AU174" s="181" t="s">
        <v>84</v>
      </c>
      <c r="AV174" s="13" t="s">
        <v>84</v>
      </c>
      <c r="AW174" s="13" t="s">
        <v>31</v>
      </c>
      <c r="AX174" s="13" t="s">
        <v>82</v>
      </c>
      <c r="AY174" s="181" t="s">
        <v>282</v>
      </c>
    </row>
    <row r="175" spans="1:65" s="2" customFormat="1" ht="20.5" customHeight="1">
      <c r="A175" s="32"/>
      <c r="B175" s="162"/>
      <c r="C175" s="163" t="s">
        <v>344</v>
      </c>
      <c r="D175" s="163" t="s">
        <v>284</v>
      </c>
      <c r="E175" s="164" t="s">
        <v>345</v>
      </c>
      <c r="F175" s="165" t="s">
        <v>346</v>
      </c>
      <c r="G175" s="166" t="s">
        <v>303</v>
      </c>
      <c r="H175" s="167">
        <v>38.270000000000003</v>
      </c>
      <c r="I175" s="168"/>
      <c r="J175" s="169">
        <f>ROUND(I175*H175,2)</f>
        <v>0</v>
      </c>
      <c r="K175" s="165" t="s">
        <v>288</v>
      </c>
      <c r="L175" s="33"/>
      <c r="M175" s="170" t="s">
        <v>1</v>
      </c>
      <c r="N175" s="171" t="s">
        <v>39</v>
      </c>
      <c r="O175" s="58"/>
      <c r="P175" s="172">
        <f>O175*H175</f>
        <v>0</v>
      </c>
      <c r="Q175" s="172">
        <v>0</v>
      </c>
      <c r="R175" s="172">
        <f>Q175*H175</f>
        <v>0</v>
      </c>
      <c r="S175" s="172">
        <v>0</v>
      </c>
      <c r="T175" s="173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74" t="s">
        <v>289</v>
      </c>
      <c r="AT175" s="174" t="s">
        <v>284</v>
      </c>
      <c r="AU175" s="174" t="s">
        <v>84</v>
      </c>
      <c r="AY175" s="17" t="s">
        <v>282</v>
      </c>
      <c r="BE175" s="175">
        <f>IF(N175="základní",J175,0)</f>
        <v>0</v>
      </c>
      <c r="BF175" s="175">
        <f>IF(N175="snížená",J175,0)</f>
        <v>0</v>
      </c>
      <c r="BG175" s="175">
        <f>IF(N175="zákl. přenesená",J175,0)</f>
        <v>0</v>
      </c>
      <c r="BH175" s="175">
        <f>IF(N175="sníž. přenesená",J175,0)</f>
        <v>0</v>
      </c>
      <c r="BI175" s="175">
        <f>IF(N175="nulová",J175,0)</f>
        <v>0</v>
      </c>
      <c r="BJ175" s="17" t="s">
        <v>82</v>
      </c>
      <c r="BK175" s="175">
        <f>ROUND(I175*H175,2)</f>
        <v>0</v>
      </c>
      <c r="BL175" s="17" t="s">
        <v>289</v>
      </c>
      <c r="BM175" s="174" t="s">
        <v>347</v>
      </c>
    </row>
    <row r="176" spans="1:65" s="2" customFormat="1" ht="36">
      <c r="A176" s="32"/>
      <c r="B176" s="33"/>
      <c r="C176" s="32"/>
      <c r="D176" s="176" t="s">
        <v>291</v>
      </c>
      <c r="E176" s="32"/>
      <c r="F176" s="177" t="s">
        <v>348</v>
      </c>
      <c r="G176" s="32"/>
      <c r="H176" s="32"/>
      <c r="I176" s="97"/>
      <c r="J176" s="32"/>
      <c r="K176" s="32"/>
      <c r="L176" s="33"/>
      <c r="M176" s="178"/>
      <c r="N176" s="179"/>
      <c r="O176" s="58"/>
      <c r="P176" s="58"/>
      <c r="Q176" s="58"/>
      <c r="R176" s="58"/>
      <c r="S176" s="58"/>
      <c r="T176" s="59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7" t="s">
        <v>291</v>
      </c>
      <c r="AU176" s="17" t="s">
        <v>84</v>
      </c>
    </row>
    <row r="177" spans="1:65" s="13" customFormat="1" ht="10">
      <c r="B177" s="180"/>
      <c r="D177" s="176" t="s">
        <v>293</v>
      </c>
      <c r="E177" s="181" t="s">
        <v>1</v>
      </c>
      <c r="F177" s="182" t="s">
        <v>129</v>
      </c>
      <c r="H177" s="183">
        <v>38.270000000000003</v>
      </c>
      <c r="I177" s="184"/>
      <c r="L177" s="180"/>
      <c r="M177" s="185"/>
      <c r="N177" s="186"/>
      <c r="O177" s="186"/>
      <c r="P177" s="186"/>
      <c r="Q177" s="186"/>
      <c r="R177" s="186"/>
      <c r="S177" s="186"/>
      <c r="T177" s="187"/>
      <c r="AT177" s="181" t="s">
        <v>293</v>
      </c>
      <c r="AU177" s="181" t="s">
        <v>84</v>
      </c>
      <c r="AV177" s="13" t="s">
        <v>84</v>
      </c>
      <c r="AW177" s="13" t="s">
        <v>31</v>
      </c>
      <c r="AX177" s="13" t="s">
        <v>82</v>
      </c>
      <c r="AY177" s="181" t="s">
        <v>282</v>
      </c>
    </row>
    <row r="178" spans="1:65" s="2" customFormat="1" ht="20.5" customHeight="1">
      <c r="A178" s="32"/>
      <c r="B178" s="162"/>
      <c r="C178" s="163" t="s">
        <v>349</v>
      </c>
      <c r="D178" s="163" t="s">
        <v>284</v>
      </c>
      <c r="E178" s="164" t="s">
        <v>350</v>
      </c>
      <c r="F178" s="165" t="s">
        <v>351</v>
      </c>
      <c r="G178" s="166" t="s">
        <v>313</v>
      </c>
      <c r="H178" s="167">
        <v>38.270000000000003</v>
      </c>
      <c r="I178" s="168"/>
      <c r="J178" s="169">
        <f>ROUND(I178*H178,2)</f>
        <v>0</v>
      </c>
      <c r="K178" s="165" t="s">
        <v>288</v>
      </c>
      <c r="L178" s="33"/>
      <c r="M178" s="170" t="s">
        <v>1</v>
      </c>
      <c r="N178" s="171" t="s">
        <v>39</v>
      </c>
      <c r="O178" s="58"/>
      <c r="P178" s="172">
        <f>O178*H178</f>
        <v>0</v>
      </c>
      <c r="Q178" s="172">
        <v>4.6000000000000001E-4</v>
      </c>
      <c r="R178" s="172">
        <f>Q178*H178</f>
        <v>1.76042E-2</v>
      </c>
      <c r="S178" s="172">
        <v>0</v>
      </c>
      <c r="T178" s="173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74" t="s">
        <v>289</v>
      </c>
      <c r="AT178" s="174" t="s">
        <v>284</v>
      </c>
      <c r="AU178" s="174" t="s">
        <v>84</v>
      </c>
      <c r="AY178" s="17" t="s">
        <v>282</v>
      </c>
      <c r="BE178" s="175">
        <f>IF(N178="základní",J178,0)</f>
        <v>0</v>
      </c>
      <c r="BF178" s="175">
        <f>IF(N178="snížená",J178,0)</f>
        <v>0</v>
      </c>
      <c r="BG178" s="175">
        <f>IF(N178="zákl. přenesená",J178,0)</f>
        <v>0</v>
      </c>
      <c r="BH178" s="175">
        <f>IF(N178="sníž. přenesená",J178,0)</f>
        <v>0</v>
      </c>
      <c r="BI178" s="175">
        <f>IF(N178="nulová",J178,0)</f>
        <v>0</v>
      </c>
      <c r="BJ178" s="17" t="s">
        <v>82</v>
      </c>
      <c r="BK178" s="175">
        <f>ROUND(I178*H178,2)</f>
        <v>0</v>
      </c>
      <c r="BL178" s="17" t="s">
        <v>289</v>
      </c>
      <c r="BM178" s="174" t="s">
        <v>352</v>
      </c>
    </row>
    <row r="179" spans="1:65" s="2" customFormat="1" ht="27">
      <c r="A179" s="32"/>
      <c r="B179" s="33"/>
      <c r="C179" s="32"/>
      <c r="D179" s="176" t="s">
        <v>291</v>
      </c>
      <c r="E179" s="32"/>
      <c r="F179" s="177" t="s">
        <v>353</v>
      </c>
      <c r="G179" s="32"/>
      <c r="H179" s="32"/>
      <c r="I179" s="97"/>
      <c r="J179" s="32"/>
      <c r="K179" s="32"/>
      <c r="L179" s="33"/>
      <c r="M179" s="178"/>
      <c r="N179" s="179"/>
      <c r="O179" s="58"/>
      <c r="P179" s="58"/>
      <c r="Q179" s="58"/>
      <c r="R179" s="58"/>
      <c r="S179" s="58"/>
      <c r="T179" s="59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T179" s="17" t="s">
        <v>291</v>
      </c>
      <c r="AU179" s="17" t="s">
        <v>84</v>
      </c>
    </row>
    <row r="180" spans="1:65" s="13" customFormat="1" ht="10">
      <c r="B180" s="180"/>
      <c r="D180" s="176" t="s">
        <v>293</v>
      </c>
      <c r="E180" s="181" t="s">
        <v>1</v>
      </c>
      <c r="F180" s="182" t="s">
        <v>129</v>
      </c>
      <c r="H180" s="183">
        <v>38.270000000000003</v>
      </c>
      <c r="I180" s="184"/>
      <c r="L180" s="180"/>
      <c r="M180" s="185"/>
      <c r="N180" s="186"/>
      <c r="O180" s="186"/>
      <c r="P180" s="186"/>
      <c r="Q180" s="186"/>
      <c r="R180" s="186"/>
      <c r="S180" s="186"/>
      <c r="T180" s="187"/>
      <c r="AT180" s="181" t="s">
        <v>293</v>
      </c>
      <c r="AU180" s="181" t="s">
        <v>84</v>
      </c>
      <c r="AV180" s="13" t="s">
        <v>84</v>
      </c>
      <c r="AW180" s="13" t="s">
        <v>31</v>
      </c>
      <c r="AX180" s="13" t="s">
        <v>82</v>
      </c>
      <c r="AY180" s="181" t="s">
        <v>282</v>
      </c>
    </row>
    <row r="181" spans="1:65" s="2" customFormat="1" ht="20.5" customHeight="1">
      <c r="A181" s="32"/>
      <c r="B181" s="162"/>
      <c r="C181" s="163" t="s">
        <v>224</v>
      </c>
      <c r="D181" s="163" t="s">
        <v>284</v>
      </c>
      <c r="E181" s="164" t="s">
        <v>354</v>
      </c>
      <c r="F181" s="165" t="s">
        <v>355</v>
      </c>
      <c r="G181" s="166" t="s">
        <v>313</v>
      </c>
      <c r="H181" s="167">
        <v>38.270000000000003</v>
      </c>
      <c r="I181" s="168"/>
      <c r="J181" s="169">
        <f>ROUND(I181*H181,2)</f>
        <v>0</v>
      </c>
      <c r="K181" s="165" t="s">
        <v>288</v>
      </c>
      <c r="L181" s="33"/>
      <c r="M181" s="170" t="s">
        <v>1</v>
      </c>
      <c r="N181" s="171" t="s">
        <v>39</v>
      </c>
      <c r="O181" s="58"/>
      <c r="P181" s="172">
        <f>O181*H181</f>
        <v>0</v>
      </c>
      <c r="Q181" s="172">
        <v>0</v>
      </c>
      <c r="R181" s="172">
        <f>Q181*H181</f>
        <v>0</v>
      </c>
      <c r="S181" s="172">
        <v>0</v>
      </c>
      <c r="T181" s="173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74" t="s">
        <v>289</v>
      </c>
      <c r="AT181" s="174" t="s">
        <v>284</v>
      </c>
      <c r="AU181" s="174" t="s">
        <v>84</v>
      </c>
      <c r="AY181" s="17" t="s">
        <v>282</v>
      </c>
      <c r="BE181" s="175">
        <f>IF(N181="základní",J181,0)</f>
        <v>0</v>
      </c>
      <c r="BF181" s="175">
        <f>IF(N181="snížená",J181,0)</f>
        <v>0</v>
      </c>
      <c r="BG181" s="175">
        <f>IF(N181="zákl. přenesená",J181,0)</f>
        <v>0</v>
      </c>
      <c r="BH181" s="175">
        <f>IF(N181="sníž. přenesená",J181,0)</f>
        <v>0</v>
      </c>
      <c r="BI181" s="175">
        <f>IF(N181="nulová",J181,0)</f>
        <v>0</v>
      </c>
      <c r="BJ181" s="17" t="s">
        <v>82</v>
      </c>
      <c r="BK181" s="175">
        <f>ROUND(I181*H181,2)</f>
        <v>0</v>
      </c>
      <c r="BL181" s="17" t="s">
        <v>289</v>
      </c>
      <c r="BM181" s="174" t="s">
        <v>356</v>
      </c>
    </row>
    <row r="182" spans="1:65" s="2" customFormat="1" ht="27">
      <c r="A182" s="32"/>
      <c r="B182" s="33"/>
      <c r="C182" s="32"/>
      <c r="D182" s="176" t="s">
        <v>291</v>
      </c>
      <c r="E182" s="32"/>
      <c r="F182" s="177" t="s">
        <v>357</v>
      </c>
      <c r="G182" s="32"/>
      <c r="H182" s="32"/>
      <c r="I182" s="97"/>
      <c r="J182" s="32"/>
      <c r="K182" s="32"/>
      <c r="L182" s="33"/>
      <c r="M182" s="178"/>
      <c r="N182" s="179"/>
      <c r="O182" s="58"/>
      <c r="P182" s="58"/>
      <c r="Q182" s="58"/>
      <c r="R182" s="58"/>
      <c r="S182" s="58"/>
      <c r="T182" s="59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T182" s="17" t="s">
        <v>291</v>
      </c>
      <c r="AU182" s="17" t="s">
        <v>84</v>
      </c>
    </row>
    <row r="183" spans="1:65" s="13" customFormat="1" ht="10">
      <c r="B183" s="180"/>
      <c r="D183" s="176" t="s">
        <v>293</v>
      </c>
      <c r="E183" s="181" t="s">
        <v>1</v>
      </c>
      <c r="F183" s="182" t="s">
        <v>129</v>
      </c>
      <c r="H183" s="183">
        <v>38.270000000000003</v>
      </c>
      <c r="I183" s="184"/>
      <c r="L183" s="180"/>
      <c r="M183" s="185"/>
      <c r="N183" s="186"/>
      <c r="O183" s="186"/>
      <c r="P183" s="186"/>
      <c r="Q183" s="186"/>
      <c r="R183" s="186"/>
      <c r="S183" s="186"/>
      <c r="T183" s="187"/>
      <c r="AT183" s="181" t="s">
        <v>293</v>
      </c>
      <c r="AU183" s="181" t="s">
        <v>84</v>
      </c>
      <c r="AV183" s="13" t="s">
        <v>84</v>
      </c>
      <c r="AW183" s="13" t="s">
        <v>31</v>
      </c>
      <c r="AX183" s="13" t="s">
        <v>82</v>
      </c>
      <c r="AY183" s="181" t="s">
        <v>282</v>
      </c>
    </row>
    <row r="184" spans="1:65" s="2" customFormat="1" ht="20.5" customHeight="1">
      <c r="A184" s="32"/>
      <c r="B184" s="162"/>
      <c r="C184" s="163" t="s">
        <v>358</v>
      </c>
      <c r="D184" s="163" t="s">
        <v>284</v>
      </c>
      <c r="E184" s="164" t="s">
        <v>359</v>
      </c>
      <c r="F184" s="165" t="s">
        <v>360</v>
      </c>
      <c r="G184" s="166" t="s">
        <v>361</v>
      </c>
      <c r="H184" s="167">
        <v>19.5</v>
      </c>
      <c r="I184" s="168"/>
      <c r="J184" s="169">
        <f>ROUND(I184*H184,2)</f>
        <v>0</v>
      </c>
      <c r="K184" s="165" t="s">
        <v>288</v>
      </c>
      <c r="L184" s="33"/>
      <c r="M184" s="170" t="s">
        <v>1</v>
      </c>
      <c r="N184" s="171" t="s">
        <v>39</v>
      </c>
      <c r="O184" s="58"/>
      <c r="P184" s="172">
        <f>O184*H184</f>
        <v>0</v>
      </c>
      <c r="Q184" s="172">
        <v>3.0779999999999998E-2</v>
      </c>
      <c r="R184" s="172">
        <f>Q184*H184</f>
        <v>0.60021000000000002</v>
      </c>
      <c r="S184" s="172">
        <v>0</v>
      </c>
      <c r="T184" s="173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74" t="s">
        <v>289</v>
      </c>
      <c r="AT184" s="174" t="s">
        <v>284</v>
      </c>
      <c r="AU184" s="174" t="s">
        <v>84</v>
      </c>
      <c r="AY184" s="17" t="s">
        <v>282</v>
      </c>
      <c r="BE184" s="175">
        <f>IF(N184="základní",J184,0)</f>
        <v>0</v>
      </c>
      <c r="BF184" s="175">
        <f>IF(N184="snížená",J184,0)</f>
        <v>0</v>
      </c>
      <c r="BG184" s="175">
        <f>IF(N184="zákl. přenesená",J184,0)</f>
        <v>0</v>
      </c>
      <c r="BH184" s="175">
        <f>IF(N184="sníž. přenesená",J184,0)</f>
        <v>0</v>
      </c>
      <c r="BI184" s="175">
        <f>IF(N184="nulová",J184,0)</f>
        <v>0</v>
      </c>
      <c r="BJ184" s="17" t="s">
        <v>82</v>
      </c>
      <c r="BK184" s="175">
        <f>ROUND(I184*H184,2)</f>
        <v>0</v>
      </c>
      <c r="BL184" s="17" t="s">
        <v>289</v>
      </c>
      <c r="BM184" s="174" t="s">
        <v>362</v>
      </c>
    </row>
    <row r="185" spans="1:65" s="2" customFormat="1" ht="18">
      <c r="A185" s="32"/>
      <c r="B185" s="33"/>
      <c r="C185" s="32"/>
      <c r="D185" s="176" t="s">
        <v>291</v>
      </c>
      <c r="E185" s="32"/>
      <c r="F185" s="177" t="s">
        <v>363</v>
      </c>
      <c r="G185" s="32"/>
      <c r="H185" s="32"/>
      <c r="I185" s="97"/>
      <c r="J185" s="32"/>
      <c r="K185" s="32"/>
      <c r="L185" s="33"/>
      <c r="M185" s="178"/>
      <c r="N185" s="179"/>
      <c r="O185" s="58"/>
      <c r="P185" s="58"/>
      <c r="Q185" s="58"/>
      <c r="R185" s="58"/>
      <c r="S185" s="58"/>
      <c r="T185" s="59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T185" s="17" t="s">
        <v>291</v>
      </c>
      <c r="AU185" s="17" t="s">
        <v>84</v>
      </c>
    </row>
    <row r="186" spans="1:65" s="13" customFormat="1" ht="10">
      <c r="B186" s="180"/>
      <c r="D186" s="176" t="s">
        <v>293</v>
      </c>
      <c r="E186" s="181" t="s">
        <v>1</v>
      </c>
      <c r="F186" s="182" t="s">
        <v>364</v>
      </c>
      <c r="H186" s="183">
        <v>19.5</v>
      </c>
      <c r="I186" s="184"/>
      <c r="L186" s="180"/>
      <c r="M186" s="185"/>
      <c r="N186" s="186"/>
      <c r="O186" s="186"/>
      <c r="P186" s="186"/>
      <c r="Q186" s="186"/>
      <c r="R186" s="186"/>
      <c r="S186" s="186"/>
      <c r="T186" s="187"/>
      <c r="AT186" s="181" t="s">
        <v>293</v>
      </c>
      <c r="AU186" s="181" t="s">
        <v>84</v>
      </c>
      <c r="AV186" s="13" t="s">
        <v>84</v>
      </c>
      <c r="AW186" s="13" t="s">
        <v>31</v>
      </c>
      <c r="AX186" s="13" t="s">
        <v>82</v>
      </c>
      <c r="AY186" s="181" t="s">
        <v>282</v>
      </c>
    </row>
    <row r="187" spans="1:65" s="2" customFormat="1" ht="20.5" customHeight="1">
      <c r="A187" s="32"/>
      <c r="B187" s="162"/>
      <c r="C187" s="163" t="s">
        <v>365</v>
      </c>
      <c r="D187" s="163" t="s">
        <v>284</v>
      </c>
      <c r="E187" s="164" t="s">
        <v>366</v>
      </c>
      <c r="F187" s="165" t="s">
        <v>367</v>
      </c>
      <c r="G187" s="166" t="s">
        <v>368</v>
      </c>
      <c r="H187" s="167">
        <v>151.80000000000001</v>
      </c>
      <c r="I187" s="168"/>
      <c r="J187" s="169">
        <f>ROUND(I187*H187,2)</f>
        <v>0</v>
      </c>
      <c r="K187" s="165" t="s">
        <v>288</v>
      </c>
      <c r="L187" s="33"/>
      <c r="M187" s="170" t="s">
        <v>1</v>
      </c>
      <c r="N187" s="171" t="s">
        <v>39</v>
      </c>
      <c r="O187" s="58"/>
      <c r="P187" s="172">
        <f>O187*H187</f>
        <v>0</v>
      </c>
      <c r="Q187" s="172">
        <v>9.0000000000000006E-5</v>
      </c>
      <c r="R187" s="172">
        <f>Q187*H187</f>
        <v>1.3662000000000002E-2</v>
      </c>
      <c r="S187" s="172">
        <v>0</v>
      </c>
      <c r="T187" s="173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74" t="s">
        <v>289</v>
      </c>
      <c r="AT187" s="174" t="s">
        <v>284</v>
      </c>
      <c r="AU187" s="174" t="s">
        <v>84</v>
      </c>
      <c r="AY187" s="17" t="s">
        <v>282</v>
      </c>
      <c r="BE187" s="175">
        <f>IF(N187="základní",J187,0)</f>
        <v>0</v>
      </c>
      <c r="BF187" s="175">
        <f>IF(N187="snížená",J187,0)</f>
        <v>0</v>
      </c>
      <c r="BG187" s="175">
        <f>IF(N187="zákl. přenesená",J187,0)</f>
        <v>0</v>
      </c>
      <c r="BH187" s="175">
        <f>IF(N187="sníž. přenesená",J187,0)</f>
        <v>0</v>
      </c>
      <c r="BI187" s="175">
        <f>IF(N187="nulová",J187,0)</f>
        <v>0</v>
      </c>
      <c r="BJ187" s="17" t="s">
        <v>82</v>
      </c>
      <c r="BK187" s="175">
        <f>ROUND(I187*H187,2)</f>
        <v>0</v>
      </c>
      <c r="BL187" s="17" t="s">
        <v>289</v>
      </c>
      <c r="BM187" s="174" t="s">
        <v>369</v>
      </c>
    </row>
    <row r="188" spans="1:65" s="2" customFormat="1" ht="45">
      <c r="A188" s="32"/>
      <c r="B188" s="33"/>
      <c r="C188" s="32"/>
      <c r="D188" s="176" t="s">
        <v>291</v>
      </c>
      <c r="E188" s="32"/>
      <c r="F188" s="177" t="s">
        <v>370</v>
      </c>
      <c r="G188" s="32"/>
      <c r="H188" s="32"/>
      <c r="I188" s="97"/>
      <c r="J188" s="32"/>
      <c r="K188" s="32"/>
      <c r="L188" s="33"/>
      <c r="M188" s="178"/>
      <c r="N188" s="179"/>
      <c r="O188" s="58"/>
      <c r="P188" s="58"/>
      <c r="Q188" s="58"/>
      <c r="R188" s="58"/>
      <c r="S188" s="58"/>
      <c r="T188" s="59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T188" s="17" t="s">
        <v>291</v>
      </c>
      <c r="AU188" s="17" t="s">
        <v>84</v>
      </c>
    </row>
    <row r="189" spans="1:65" s="13" customFormat="1" ht="10">
      <c r="B189" s="180"/>
      <c r="D189" s="176" t="s">
        <v>293</v>
      </c>
      <c r="E189" s="181" t="s">
        <v>109</v>
      </c>
      <c r="F189" s="182" t="s">
        <v>371</v>
      </c>
      <c r="H189" s="183">
        <v>151.80000000000001</v>
      </c>
      <c r="I189" s="184"/>
      <c r="L189" s="180"/>
      <c r="M189" s="185"/>
      <c r="N189" s="186"/>
      <c r="O189" s="186"/>
      <c r="P189" s="186"/>
      <c r="Q189" s="186"/>
      <c r="R189" s="186"/>
      <c r="S189" s="186"/>
      <c r="T189" s="187"/>
      <c r="AT189" s="181" t="s">
        <v>293</v>
      </c>
      <c r="AU189" s="181" t="s">
        <v>84</v>
      </c>
      <c r="AV189" s="13" t="s">
        <v>84</v>
      </c>
      <c r="AW189" s="13" t="s">
        <v>31</v>
      </c>
      <c r="AX189" s="13" t="s">
        <v>82</v>
      </c>
      <c r="AY189" s="181" t="s">
        <v>282</v>
      </c>
    </row>
    <row r="190" spans="1:65" s="2" customFormat="1" ht="20.5" customHeight="1">
      <c r="A190" s="32"/>
      <c r="B190" s="162"/>
      <c r="C190" s="204" t="s">
        <v>372</v>
      </c>
      <c r="D190" s="204" t="s">
        <v>373</v>
      </c>
      <c r="E190" s="205" t="s">
        <v>374</v>
      </c>
      <c r="F190" s="206" t="s">
        <v>375</v>
      </c>
      <c r="G190" s="207" t="s">
        <v>376</v>
      </c>
      <c r="H190" s="208">
        <v>0.16400000000000001</v>
      </c>
      <c r="I190" s="209"/>
      <c r="J190" s="210">
        <f>ROUND(I190*H190,2)</f>
        <v>0</v>
      </c>
      <c r="K190" s="206" t="s">
        <v>288</v>
      </c>
      <c r="L190" s="211"/>
      <c r="M190" s="212" t="s">
        <v>1</v>
      </c>
      <c r="N190" s="213" t="s">
        <v>39</v>
      </c>
      <c r="O190" s="58"/>
      <c r="P190" s="172">
        <f>O190*H190</f>
        <v>0</v>
      </c>
      <c r="Q190" s="172">
        <v>1</v>
      </c>
      <c r="R190" s="172">
        <f>Q190*H190</f>
        <v>0.16400000000000001</v>
      </c>
      <c r="S190" s="172">
        <v>0</v>
      </c>
      <c r="T190" s="173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74" t="s">
        <v>338</v>
      </c>
      <c r="AT190" s="174" t="s">
        <v>373</v>
      </c>
      <c r="AU190" s="174" t="s">
        <v>84</v>
      </c>
      <c r="AY190" s="17" t="s">
        <v>282</v>
      </c>
      <c r="BE190" s="175">
        <f>IF(N190="základní",J190,0)</f>
        <v>0</v>
      </c>
      <c r="BF190" s="175">
        <f>IF(N190="snížená",J190,0)</f>
        <v>0</v>
      </c>
      <c r="BG190" s="175">
        <f>IF(N190="zákl. přenesená",J190,0)</f>
        <v>0</v>
      </c>
      <c r="BH190" s="175">
        <f>IF(N190="sníž. přenesená",J190,0)</f>
        <v>0</v>
      </c>
      <c r="BI190" s="175">
        <f>IF(N190="nulová",J190,0)</f>
        <v>0</v>
      </c>
      <c r="BJ190" s="17" t="s">
        <v>82</v>
      </c>
      <c r="BK190" s="175">
        <f>ROUND(I190*H190,2)</f>
        <v>0</v>
      </c>
      <c r="BL190" s="17" t="s">
        <v>289</v>
      </c>
      <c r="BM190" s="174" t="s">
        <v>377</v>
      </c>
    </row>
    <row r="191" spans="1:65" s="2" customFormat="1" ht="10">
      <c r="A191" s="32"/>
      <c r="B191" s="33"/>
      <c r="C191" s="32"/>
      <c r="D191" s="176" t="s">
        <v>291</v>
      </c>
      <c r="E191" s="32"/>
      <c r="F191" s="177" t="s">
        <v>375</v>
      </c>
      <c r="G191" s="32"/>
      <c r="H191" s="32"/>
      <c r="I191" s="97"/>
      <c r="J191" s="32"/>
      <c r="K191" s="32"/>
      <c r="L191" s="33"/>
      <c r="M191" s="178"/>
      <c r="N191" s="179"/>
      <c r="O191" s="58"/>
      <c r="P191" s="58"/>
      <c r="Q191" s="58"/>
      <c r="R191" s="58"/>
      <c r="S191" s="58"/>
      <c r="T191" s="59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T191" s="17" t="s">
        <v>291</v>
      </c>
      <c r="AU191" s="17" t="s">
        <v>84</v>
      </c>
    </row>
    <row r="192" spans="1:65" s="13" customFormat="1" ht="10">
      <c r="B192" s="180"/>
      <c r="D192" s="176" t="s">
        <v>293</v>
      </c>
      <c r="E192" s="181" t="s">
        <v>1</v>
      </c>
      <c r="F192" s="182" t="s">
        <v>378</v>
      </c>
      <c r="H192" s="183">
        <v>0.16400000000000001</v>
      </c>
      <c r="I192" s="184"/>
      <c r="L192" s="180"/>
      <c r="M192" s="185"/>
      <c r="N192" s="186"/>
      <c r="O192" s="186"/>
      <c r="P192" s="186"/>
      <c r="Q192" s="186"/>
      <c r="R192" s="186"/>
      <c r="S192" s="186"/>
      <c r="T192" s="187"/>
      <c r="AT192" s="181" t="s">
        <v>293</v>
      </c>
      <c r="AU192" s="181" t="s">
        <v>84</v>
      </c>
      <c r="AV192" s="13" t="s">
        <v>84</v>
      </c>
      <c r="AW192" s="13" t="s">
        <v>31</v>
      </c>
      <c r="AX192" s="13" t="s">
        <v>82</v>
      </c>
      <c r="AY192" s="181" t="s">
        <v>282</v>
      </c>
    </row>
    <row r="193" spans="1:65" s="2" customFormat="1" ht="20.5" customHeight="1">
      <c r="A193" s="32"/>
      <c r="B193" s="162"/>
      <c r="C193" s="163" t="s">
        <v>8</v>
      </c>
      <c r="D193" s="163" t="s">
        <v>284</v>
      </c>
      <c r="E193" s="164" t="s">
        <v>379</v>
      </c>
      <c r="F193" s="165" t="s">
        <v>380</v>
      </c>
      <c r="G193" s="166" t="s">
        <v>381</v>
      </c>
      <c r="H193" s="167">
        <v>6</v>
      </c>
      <c r="I193" s="168"/>
      <c r="J193" s="169">
        <f>ROUND(I193*H193,2)</f>
        <v>0</v>
      </c>
      <c r="K193" s="165" t="s">
        <v>288</v>
      </c>
      <c r="L193" s="33"/>
      <c r="M193" s="170" t="s">
        <v>1</v>
      </c>
      <c r="N193" s="171" t="s">
        <v>39</v>
      </c>
      <c r="O193" s="58"/>
      <c r="P193" s="172">
        <f>O193*H193</f>
        <v>0</v>
      </c>
      <c r="Q193" s="172">
        <v>2.1600000000000001E-2</v>
      </c>
      <c r="R193" s="172">
        <f>Q193*H193</f>
        <v>0.12959999999999999</v>
      </c>
      <c r="S193" s="172">
        <v>0</v>
      </c>
      <c r="T193" s="173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74" t="s">
        <v>289</v>
      </c>
      <c r="AT193" s="174" t="s">
        <v>284</v>
      </c>
      <c r="AU193" s="174" t="s">
        <v>84</v>
      </c>
      <c r="AY193" s="17" t="s">
        <v>282</v>
      </c>
      <c r="BE193" s="175">
        <f>IF(N193="základní",J193,0)</f>
        <v>0</v>
      </c>
      <c r="BF193" s="175">
        <f>IF(N193="snížená",J193,0)</f>
        <v>0</v>
      </c>
      <c r="BG193" s="175">
        <f>IF(N193="zákl. přenesená",J193,0)</f>
        <v>0</v>
      </c>
      <c r="BH193" s="175">
        <f>IF(N193="sníž. přenesená",J193,0)</f>
        <v>0</v>
      </c>
      <c r="BI193" s="175">
        <f>IF(N193="nulová",J193,0)</f>
        <v>0</v>
      </c>
      <c r="BJ193" s="17" t="s">
        <v>82</v>
      </c>
      <c r="BK193" s="175">
        <f>ROUND(I193*H193,2)</f>
        <v>0</v>
      </c>
      <c r="BL193" s="17" t="s">
        <v>289</v>
      </c>
      <c r="BM193" s="174" t="s">
        <v>382</v>
      </c>
    </row>
    <row r="194" spans="1:65" s="2" customFormat="1" ht="18">
      <c r="A194" s="32"/>
      <c r="B194" s="33"/>
      <c r="C194" s="32"/>
      <c r="D194" s="176" t="s">
        <v>291</v>
      </c>
      <c r="E194" s="32"/>
      <c r="F194" s="177" t="s">
        <v>383</v>
      </c>
      <c r="G194" s="32"/>
      <c r="H194" s="32"/>
      <c r="I194" s="97"/>
      <c r="J194" s="32"/>
      <c r="K194" s="32"/>
      <c r="L194" s="33"/>
      <c r="M194" s="178"/>
      <c r="N194" s="179"/>
      <c r="O194" s="58"/>
      <c r="P194" s="58"/>
      <c r="Q194" s="58"/>
      <c r="R194" s="58"/>
      <c r="S194" s="58"/>
      <c r="T194" s="59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T194" s="17" t="s">
        <v>291</v>
      </c>
      <c r="AU194" s="17" t="s">
        <v>84</v>
      </c>
    </row>
    <row r="195" spans="1:65" s="2" customFormat="1" ht="31" customHeight="1">
      <c r="A195" s="32"/>
      <c r="B195" s="162"/>
      <c r="C195" s="163" t="s">
        <v>384</v>
      </c>
      <c r="D195" s="163" t="s">
        <v>284</v>
      </c>
      <c r="E195" s="164" t="s">
        <v>385</v>
      </c>
      <c r="F195" s="165" t="s">
        <v>386</v>
      </c>
      <c r="G195" s="166" t="s">
        <v>313</v>
      </c>
      <c r="H195" s="167">
        <v>9.9740000000000002</v>
      </c>
      <c r="I195" s="168"/>
      <c r="J195" s="169">
        <f>ROUND(I195*H195,2)</f>
        <v>0</v>
      </c>
      <c r="K195" s="165" t="s">
        <v>288</v>
      </c>
      <c r="L195" s="33"/>
      <c r="M195" s="170" t="s">
        <v>1</v>
      </c>
      <c r="N195" s="171" t="s">
        <v>39</v>
      </c>
      <c r="O195" s="58"/>
      <c r="P195" s="172">
        <f>O195*H195</f>
        <v>0</v>
      </c>
      <c r="Q195" s="172">
        <v>0</v>
      </c>
      <c r="R195" s="172">
        <f>Q195*H195</f>
        <v>0</v>
      </c>
      <c r="S195" s="172">
        <v>0</v>
      </c>
      <c r="T195" s="173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74" t="s">
        <v>289</v>
      </c>
      <c r="AT195" s="174" t="s">
        <v>284</v>
      </c>
      <c r="AU195" s="174" t="s">
        <v>84</v>
      </c>
      <c r="AY195" s="17" t="s">
        <v>282</v>
      </c>
      <c r="BE195" s="175">
        <f>IF(N195="základní",J195,0)</f>
        <v>0</v>
      </c>
      <c r="BF195" s="175">
        <f>IF(N195="snížená",J195,0)</f>
        <v>0</v>
      </c>
      <c r="BG195" s="175">
        <f>IF(N195="zákl. přenesená",J195,0)</f>
        <v>0</v>
      </c>
      <c r="BH195" s="175">
        <f>IF(N195="sníž. přenesená",J195,0)</f>
        <v>0</v>
      </c>
      <c r="BI195" s="175">
        <f>IF(N195="nulová",J195,0)</f>
        <v>0</v>
      </c>
      <c r="BJ195" s="17" t="s">
        <v>82</v>
      </c>
      <c r="BK195" s="175">
        <f>ROUND(I195*H195,2)</f>
        <v>0</v>
      </c>
      <c r="BL195" s="17" t="s">
        <v>289</v>
      </c>
      <c r="BM195" s="174" t="s">
        <v>387</v>
      </c>
    </row>
    <row r="196" spans="1:65" s="2" customFormat="1" ht="45">
      <c r="A196" s="32"/>
      <c r="B196" s="33"/>
      <c r="C196" s="32"/>
      <c r="D196" s="176" t="s">
        <v>291</v>
      </c>
      <c r="E196" s="32"/>
      <c r="F196" s="177" t="s">
        <v>388</v>
      </c>
      <c r="G196" s="32"/>
      <c r="H196" s="32"/>
      <c r="I196" s="97"/>
      <c r="J196" s="32"/>
      <c r="K196" s="32"/>
      <c r="L196" s="33"/>
      <c r="M196" s="178"/>
      <c r="N196" s="179"/>
      <c r="O196" s="58"/>
      <c r="P196" s="58"/>
      <c r="Q196" s="58"/>
      <c r="R196" s="58"/>
      <c r="S196" s="58"/>
      <c r="T196" s="59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T196" s="17" t="s">
        <v>291</v>
      </c>
      <c r="AU196" s="17" t="s">
        <v>84</v>
      </c>
    </row>
    <row r="197" spans="1:65" s="13" customFormat="1" ht="10">
      <c r="B197" s="180"/>
      <c r="D197" s="176" t="s">
        <v>293</v>
      </c>
      <c r="E197" s="181" t="s">
        <v>1</v>
      </c>
      <c r="F197" s="182" t="s">
        <v>389</v>
      </c>
      <c r="H197" s="183">
        <v>9.9740000000000002</v>
      </c>
      <c r="I197" s="184"/>
      <c r="L197" s="180"/>
      <c r="M197" s="185"/>
      <c r="N197" s="186"/>
      <c r="O197" s="186"/>
      <c r="P197" s="186"/>
      <c r="Q197" s="186"/>
      <c r="R197" s="186"/>
      <c r="S197" s="186"/>
      <c r="T197" s="187"/>
      <c r="AT197" s="181" t="s">
        <v>293</v>
      </c>
      <c r="AU197" s="181" t="s">
        <v>84</v>
      </c>
      <c r="AV197" s="13" t="s">
        <v>84</v>
      </c>
      <c r="AW197" s="13" t="s">
        <v>31</v>
      </c>
      <c r="AX197" s="13" t="s">
        <v>82</v>
      </c>
      <c r="AY197" s="181" t="s">
        <v>282</v>
      </c>
    </row>
    <row r="198" spans="1:65" s="2" customFormat="1" ht="31" customHeight="1">
      <c r="A198" s="32"/>
      <c r="B198" s="162"/>
      <c r="C198" s="163" t="s">
        <v>390</v>
      </c>
      <c r="D198" s="163" t="s">
        <v>284</v>
      </c>
      <c r="E198" s="164" t="s">
        <v>391</v>
      </c>
      <c r="F198" s="165" t="s">
        <v>392</v>
      </c>
      <c r="G198" s="166" t="s">
        <v>313</v>
      </c>
      <c r="H198" s="167">
        <v>82.135999999999996</v>
      </c>
      <c r="I198" s="168"/>
      <c r="J198" s="169">
        <f>ROUND(I198*H198,2)</f>
        <v>0</v>
      </c>
      <c r="K198" s="165" t="s">
        <v>288</v>
      </c>
      <c r="L198" s="33"/>
      <c r="M198" s="170" t="s">
        <v>1</v>
      </c>
      <c r="N198" s="171" t="s">
        <v>39</v>
      </c>
      <c r="O198" s="58"/>
      <c r="P198" s="172">
        <f>O198*H198</f>
        <v>0</v>
      </c>
      <c r="Q198" s="172">
        <v>0</v>
      </c>
      <c r="R198" s="172">
        <f>Q198*H198</f>
        <v>0</v>
      </c>
      <c r="S198" s="172">
        <v>0</v>
      </c>
      <c r="T198" s="173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74" t="s">
        <v>289</v>
      </c>
      <c r="AT198" s="174" t="s">
        <v>284</v>
      </c>
      <c r="AU198" s="174" t="s">
        <v>84</v>
      </c>
      <c r="AY198" s="17" t="s">
        <v>282</v>
      </c>
      <c r="BE198" s="175">
        <f>IF(N198="základní",J198,0)</f>
        <v>0</v>
      </c>
      <c r="BF198" s="175">
        <f>IF(N198="snížená",J198,0)</f>
        <v>0</v>
      </c>
      <c r="BG198" s="175">
        <f>IF(N198="zákl. přenesená",J198,0)</f>
        <v>0</v>
      </c>
      <c r="BH198" s="175">
        <f>IF(N198="sníž. přenesená",J198,0)</f>
        <v>0</v>
      </c>
      <c r="BI198" s="175">
        <f>IF(N198="nulová",J198,0)</f>
        <v>0</v>
      </c>
      <c r="BJ198" s="17" t="s">
        <v>82</v>
      </c>
      <c r="BK198" s="175">
        <f>ROUND(I198*H198,2)</f>
        <v>0</v>
      </c>
      <c r="BL198" s="17" t="s">
        <v>289</v>
      </c>
      <c r="BM198" s="174" t="s">
        <v>393</v>
      </c>
    </row>
    <row r="199" spans="1:65" s="2" customFormat="1" ht="45">
      <c r="A199" s="32"/>
      <c r="B199" s="33"/>
      <c r="C199" s="32"/>
      <c r="D199" s="176" t="s">
        <v>291</v>
      </c>
      <c r="E199" s="32"/>
      <c r="F199" s="177" t="s">
        <v>394</v>
      </c>
      <c r="G199" s="32"/>
      <c r="H199" s="32"/>
      <c r="I199" s="97"/>
      <c r="J199" s="32"/>
      <c r="K199" s="32"/>
      <c r="L199" s="33"/>
      <c r="M199" s="178"/>
      <c r="N199" s="179"/>
      <c r="O199" s="58"/>
      <c r="P199" s="58"/>
      <c r="Q199" s="58"/>
      <c r="R199" s="58"/>
      <c r="S199" s="58"/>
      <c r="T199" s="59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T199" s="17" t="s">
        <v>291</v>
      </c>
      <c r="AU199" s="17" t="s">
        <v>84</v>
      </c>
    </row>
    <row r="200" spans="1:65" s="13" customFormat="1" ht="10">
      <c r="B200" s="180"/>
      <c r="D200" s="176" t="s">
        <v>293</v>
      </c>
      <c r="E200" s="181" t="s">
        <v>127</v>
      </c>
      <c r="F200" s="182" t="s">
        <v>395</v>
      </c>
      <c r="H200" s="183">
        <v>82.135999999999996</v>
      </c>
      <c r="I200" s="184"/>
      <c r="L200" s="180"/>
      <c r="M200" s="185"/>
      <c r="N200" s="186"/>
      <c r="O200" s="186"/>
      <c r="P200" s="186"/>
      <c r="Q200" s="186"/>
      <c r="R200" s="186"/>
      <c r="S200" s="186"/>
      <c r="T200" s="187"/>
      <c r="AT200" s="181" t="s">
        <v>293</v>
      </c>
      <c r="AU200" s="181" t="s">
        <v>84</v>
      </c>
      <c r="AV200" s="13" t="s">
        <v>84</v>
      </c>
      <c r="AW200" s="13" t="s">
        <v>31</v>
      </c>
      <c r="AX200" s="13" t="s">
        <v>82</v>
      </c>
      <c r="AY200" s="181" t="s">
        <v>282</v>
      </c>
    </row>
    <row r="201" spans="1:65" s="2" customFormat="1" ht="31" customHeight="1">
      <c r="A201" s="32"/>
      <c r="B201" s="162"/>
      <c r="C201" s="163" t="s">
        <v>396</v>
      </c>
      <c r="D201" s="163" t="s">
        <v>284</v>
      </c>
      <c r="E201" s="164" t="s">
        <v>397</v>
      </c>
      <c r="F201" s="165" t="s">
        <v>398</v>
      </c>
      <c r="G201" s="166" t="s">
        <v>313</v>
      </c>
      <c r="H201" s="167">
        <v>4.9870000000000001</v>
      </c>
      <c r="I201" s="168"/>
      <c r="J201" s="169">
        <f>ROUND(I201*H201,2)</f>
        <v>0</v>
      </c>
      <c r="K201" s="165" t="s">
        <v>288</v>
      </c>
      <c r="L201" s="33"/>
      <c r="M201" s="170" t="s">
        <v>1</v>
      </c>
      <c r="N201" s="171" t="s">
        <v>39</v>
      </c>
      <c r="O201" s="58"/>
      <c r="P201" s="172">
        <f>O201*H201</f>
        <v>0</v>
      </c>
      <c r="Q201" s="172">
        <v>0</v>
      </c>
      <c r="R201" s="172">
        <f>Q201*H201</f>
        <v>0</v>
      </c>
      <c r="S201" s="172">
        <v>0</v>
      </c>
      <c r="T201" s="173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74" t="s">
        <v>289</v>
      </c>
      <c r="AT201" s="174" t="s">
        <v>284</v>
      </c>
      <c r="AU201" s="174" t="s">
        <v>84</v>
      </c>
      <c r="AY201" s="17" t="s">
        <v>282</v>
      </c>
      <c r="BE201" s="175">
        <f>IF(N201="základní",J201,0)</f>
        <v>0</v>
      </c>
      <c r="BF201" s="175">
        <f>IF(N201="snížená",J201,0)</f>
        <v>0</v>
      </c>
      <c r="BG201" s="175">
        <f>IF(N201="zákl. přenesená",J201,0)</f>
        <v>0</v>
      </c>
      <c r="BH201" s="175">
        <f>IF(N201="sníž. přenesená",J201,0)</f>
        <v>0</v>
      </c>
      <c r="BI201" s="175">
        <f>IF(N201="nulová",J201,0)</f>
        <v>0</v>
      </c>
      <c r="BJ201" s="17" t="s">
        <v>82</v>
      </c>
      <c r="BK201" s="175">
        <f>ROUND(I201*H201,2)</f>
        <v>0</v>
      </c>
      <c r="BL201" s="17" t="s">
        <v>289</v>
      </c>
      <c r="BM201" s="174" t="s">
        <v>399</v>
      </c>
    </row>
    <row r="202" spans="1:65" s="2" customFormat="1" ht="36">
      <c r="A202" s="32"/>
      <c r="B202" s="33"/>
      <c r="C202" s="32"/>
      <c r="D202" s="176" t="s">
        <v>291</v>
      </c>
      <c r="E202" s="32"/>
      <c r="F202" s="177" t="s">
        <v>400</v>
      </c>
      <c r="G202" s="32"/>
      <c r="H202" s="32"/>
      <c r="I202" s="97"/>
      <c r="J202" s="32"/>
      <c r="K202" s="32"/>
      <c r="L202" s="33"/>
      <c r="M202" s="178"/>
      <c r="N202" s="179"/>
      <c r="O202" s="58"/>
      <c r="P202" s="58"/>
      <c r="Q202" s="58"/>
      <c r="R202" s="58"/>
      <c r="S202" s="58"/>
      <c r="T202" s="59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T202" s="17" t="s">
        <v>291</v>
      </c>
      <c r="AU202" s="17" t="s">
        <v>84</v>
      </c>
    </row>
    <row r="203" spans="1:65" s="13" customFormat="1" ht="10">
      <c r="B203" s="180"/>
      <c r="D203" s="176" t="s">
        <v>293</v>
      </c>
      <c r="E203" s="181" t="s">
        <v>1</v>
      </c>
      <c r="F203" s="182" t="s">
        <v>119</v>
      </c>
      <c r="H203" s="183">
        <v>4.9870000000000001</v>
      </c>
      <c r="I203" s="184"/>
      <c r="L203" s="180"/>
      <c r="M203" s="185"/>
      <c r="N203" s="186"/>
      <c r="O203" s="186"/>
      <c r="P203" s="186"/>
      <c r="Q203" s="186"/>
      <c r="R203" s="186"/>
      <c r="S203" s="186"/>
      <c r="T203" s="187"/>
      <c r="AT203" s="181" t="s">
        <v>293</v>
      </c>
      <c r="AU203" s="181" t="s">
        <v>84</v>
      </c>
      <c r="AV203" s="13" t="s">
        <v>84</v>
      </c>
      <c r="AW203" s="13" t="s">
        <v>31</v>
      </c>
      <c r="AX203" s="13" t="s">
        <v>82</v>
      </c>
      <c r="AY203" s="181" t="s">
        <v>282</v>
      </c>
    </row>
    <row r="204" spans="1:65" s="2" customFormat="1" ht="20.5" customHeight="1">
      <c r="A204" s="32"/>
      <c r="B204" s="162"/>
      <c r="C204" s="163" t="s">
        <v>401</v>
      </c>
      <c r="D204" s="163" t="s">
        <v>284</v>
      </c>
      <c r="E204" s="164" t="s">
        <v>402</v>
      </c>
      <c r="F204" s="165" t="s">
        <v>403</v>
      </c>
      <c r="G204" s="166" t="s">
        <v>313</v>
      </c>
      <c r="H204" s="167">
        <v>82.135999999999996</v>
      </c>
      <c r="I204" s="168"/>
      <c r="J204" s="169">
        <f>ROUND(I204*H204,2)</f>
        <v>0</v>
      </c>
      <c r="K204" s="165" t="s">
        <v>288</v>
      </c>
      <c r="L204" s="33"/>
      <c r="M204" s="170" t="s">
        <v>1</v>
      </c>
      <c r="N204" s="171" t="s">
        <v>39</v>
      </c>
      <c r="O204" s="58"/>
      <c r="P204" s="172">
        <f>O204*H204</f>
        <v>0</v>
      </c>
      <c r="Q204" s="172">
        <v>0</v>
      </c>
      <c r="R204" s="172">
        <f>Q204*H204</f>
        <v>0</v>
      </c>
      <c r="S204" s="172">
        <v>0</v>
      </c>
      <c r="T204" s="173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74" t="s">
        <v>289</v>
      </c>
      <c r="AT204" s="174" t="s">
        <v>284</v>
      </c>
      <c r="AU204" s="174" t="s">
        <v>84</v>
      </c>
      <c r="AY204" s="17" t="s">
        <v>282</v>
      </c>
      <c r="BE204" s="175">
        <f>IF(N204="základní",J204,0)</f>
        <v>0</v>
      </c>
      <c r="BF204" s="175">
        <f>IF(N204="snížená",J204,0)</f>
        <v>0</v>
      </c>
      <c r="BG204" s="175">
        <f>IF(N204="zákl. přenesená",J204,0)</f>
        <v>0</v>
      </c>
      <c r="BH204" s="175">
        <f>IF(N204="sníž. přenesená",J204,0)</f>
        <v>0</v>
      </c>
      <c r="BI204" s="175">
        <f>IF(N204="nulová",J204,0)</f>
        <v>0</v>
      </c>
      <c r="BJ204" s="17" t="s">
        <v>82</v>
      </c>
      <c r="BK204" s="175">
        <f>ROUND(I204*H204,2)</f>
        <v>0</v>
      </c>
      <c r="BL204" s="17" t="s">
        <v>289</v>
      </c>
      <c r="BM204" s="174" t="s">
        <v>404</v>
      </c>
    </row>
    <row r="205" spans="1:65" s="2" customFormat="1" ht="36">
      <c r="A205" s="32"/>
      <c r="B205" s="33"/>
      <c r="C205" s="32"/>
      <c r="D205" s="176" t="s">
        <v>291</v>
      </c>
      <c r="E205" s="32"/>
      <c r="F205" s="177" t="s">
        <v>405</v>
      </c>
      <c r="G205" s="32"/>
      <c r="H205" s="32"/>
      <c r="I205" s="97"/>
      <c r="J205" s="32"/>
      <c r="K205" s="32"/>
      <c r="L205" s="33"/>
      <c r="M205" s="178"/>
      <c r="N205" s="179"/>
      <c r="O205" s="58"/>
      <c r="P205" s="58"/>
      <c r="Q205" s="58"/>
      <c r="R205" s="58"/>
      <c r="S205" s="58"/>
      <c r="T205" s="59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T205" s="17" t="s">
        <v>291</v>
      </c>
      <c r="AU205" s="17" t="s">
        <v>84</v>
      </c>
    </row>
    <row r="206" spans="1:65" s="13" customFormat="1" ht="10">
      <c r="B206" s="180"/>
      <c r="D206" s="176" t="s">
        <v>293</v>
      </c>
      <c r="E206" s="181" t="s">
        <v>1</v>
      </c>
      <c r="F206" s="182" t="s">
        <v>127</v>
      </c>
      <c r="H206" s="183">
        <v>82.135999999999996</v>
      </c>
      <c r="I206" s="184"/>
      <c r="L206" s="180"/>
      <c r="M206" s="185"/>
      <c r="N206" s="186"/>
      <c r="O206" s="186"/>
      <c r="P206" s="186"/>
      <c r="Q206" s="186"/>
      <c r="R206" s="186"/>
      <c r="S206" s="186"/>
      <c r="T206" s="187"/>
      <c r="AT206" s="181" t="s">
        <v>293</v>
      </c>
      <c r="AU206" s="181" t="s">
        <v>84</v>
      </c>
      <c r="AV206" s="13" t="s">
        <v>84</v>
      </c>
      <c r="AW206" s="13" t="s">
        <v>31</v>
      </c>
      <c r="AX206" s="13" t="s">
        <v>82</v>
      </c>
      <c r="AY206" s="181" t="s">
        <v>282</v>
      </c>
    </row>
    <row r="207" spans="1:65" s="2" customFormat="1" ht="31" customHeight="1">
      <c r="A207" s="32"/>
      <c r="B207" s="162"/>
      <c r="C207" s="163" t="s">
        <v>406</v>
      </c>
      <c r="D207" s="163" t="s">
        <v>284</v>
      </c>
      <c r="E207" s="164" t="s">
        <v>407</v>
      </c>
      <c r="F207" s="165" t="s">
        <v>408</v>
      </c>
      <c r="G207" s="166" t="s">
        <v>313</v>
      </c>
      <c r="H207" s="167">
        <v>4.9870000000000001</v>
      </c>
      <c r="I207" s="168"/>
      <c r="J207" s="169">
        <f>ROUND(I207*H207,2)</f>
        <v>0</v>
      </c>
      <c r="K207" s="165" t="s">
        <v>288</v>
      </c>
      <c r="L207" s="33"/>
      <c r="M207" s="170" t="s">
        <v>1</v>
      </c>
      <c r="N207" s="171" t="s">
        <v>39</v>
      </c>
      <c r="O207" s="58"/>
      <c r="P207" s="172">
        <f>O207*H207</f>
        <v>0</v>
      </c>
      <c r="Q207" s="172">
        <v>0</v>
      </c>
      <c r="R207" s="172">
        <f>Q207*H207</f>
        <v>0</v>
      </c>
      <c r="S207" s="172">
        <v>0</v>
      </c>
      <c r="T207" s="173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74" t="s">
        <v>289</v>
      </c>
      <c r="AT207" s="174" t="s">
        <v>284</v>
      </c>
      <c r="AU207" s="174" t="s">
        <v>84</v>
      </c>
      <c r="AY207" s="17" t="s">
        <v>282</v>
      </c>
      <c r="BE207" s="175">
        <f>IF(N207="základní",J207,0)</f>
        <v>0</v>
      </c>
      <c r="BF207" s="175">
        <f>IF(N207="snížená",J207,0)</f>
        <v>0</v>
      </c>
      <c r="BG207" s="175">
        <f>IF(N207="zákl. přenesená",J207,0)</f>
        <v>0</v>
      </c>
      <c r="BH207" s="175">
        <f>IF(N207="sníž. přenesená",J207,0)</f>
        <v>0</v>
      </c>
      <c r="BI207" s="175">
        <f>IF(N207="nulová",J207,0)</f>
        <v>0</v>
      </c>
      <c r="BJ207" s="17" t="s">
        <v>82</v>
      </c>
      <c r="BK207" s="175">
        <f>ROUND(I207*H207,2)</f>
        <v>0</v>
      </c>
      <c r="BL207" s="17" t="s">
        <v>289</v>
      </c>
      <c r="BM207" s="174" t="s">
        <v>409</v>
      </c>
    </row>
    <row r="208" spans="1:65" s="2" customFormat="1" ht="36">
      <c r="A208" s="32"/>
      <c r="B208" s="33"/>
      <c r="C208" s="32"/>
      <c r="D208" s="176" t="s">
        <v>291</v>
      </c>
      <c r="E208" s="32"/>
      <c r="F208" s="177" t="s">
        <v>410</v>
      </c>
      <c r="G208" s="32"/>
      <c r="H208" s="32"/>
      <c r="I208" s="97"/>
      <c r="J208" s="32"/>
      <c r="K208" s="32"/>
      <c r="L208" s="33"/>
      <c r="M208" s="178"/>
      <c r="N208" s="179"/>
      <c r="O208" s="58"/>
      <c r="P208" s="58"/>
      <c r="Q208" s="58"/>
      <c r="R208" s="58"/>
      <c r="S208" s="58"/>
      <c r="T208" s="59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T208" s="17" t="s">
        <v>291</v>
      </c>
      <c r="AU208" s="17" t="s">
        <v>84</v>
      </c>
    </row>
    <row r="209" spans="1:65" s="13" customFormat="1" ht="20">
      <c r="B209" s="180"/>
      <c r="D209" s="176" t="s">
        <v>293</v>
      </c>
      <c r="E209" s="181" t="s">
        <v>119</v>
      </c>
      <c r="F209" s="182" t="s">
        <v>411</v>
      </c>
      <c r="H209" s="183">
        <v>4.9870000000000001</v>
      </c>
      <c r="I209" s="184"/>
      <c r="L209" s="180"/>
      <c r="M209" s="185"/>
      <c r="N209" s="186"/>
      <c r="O209" s="186"/>
      <c r="P209" s="186"/>
      <c r="Q209" s="186"/>
      <c r="R209" s="186"/>
      <c r="S209" s="186"/>
      <c r="T209" s="187"/>
      <c r="AT209" s="181" t="s">
        <v>293</v>
      </c>
      <c r="AU209" s="181" t="s">
        <v>84</v>
      </c>
      <c r="AV209" s="13" t="s">
        <v>84</v>
      </c>
      <c r="AW209" s="13" t="s">
        <v>31</v>
      </c>
      <c r="AX209" s="13" t="s">
        <v>82</v>
      </c>
      <c r="AY209" s="181" t="s">
        <v>282</v>
      </c>
    </row>
    <row r="210" spans="1:65" s="2" customFormat="1" ht="31" customHeight="1">
      <c r="A210" s="32"/>
      <c r="B210" s="162"/>
      <c r="C210" s="163" t="s">
        <v>7</v>
      </c>
      <c r="D210" s="163" t="s">
        <v>284</v>
      </c>
      <c r="E210" s="164" t="s">
        <v>412</v>
      </c>
      <c r="F210" s="165" t="s">
        <v>413</v>
      </c>
      <c r="G210" s="166" t="s">
        <v>303</v>
      </c>
      <c r="H210" s="167">
        <v>182.179</v>
      </c>
      <c r="I210" s="168"/>
      <c r="J210" s="169">
        <f>ROUND(I210*H210,2)</f>
        <v>0</v>
      </c>
      <c r="K210" s="165" t="s">
        <v>288</v>
      </c>
      <c r="L210" s="33"/>
      <c r="M210" s="170" t="s">
        <v>1</v>
      </c>
      <c r="N210" s="171" t="s">
        <v>39</v>
      </c>
      <c r="O210" s="58"/>
      <c r="P210" s="172">
        <f>O210*H210</f>
        <v>0</v>
      </c>
      <c r="Q210" s="172">
        <v>0</v>
      </c>
      <c r="R210" s="172">
        <f>Q210*H210</f>
        <v>0</v>
      </c>
      <c r="S210" s="172">
        <v>0</v>
      </c>
      <c r="T210" s="173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74" t="s">
        <v>289</v>
      </c>
      <c r="AT210" s="174" t="s">
        <v>284</v>
      </c>
      <c r="AU210" s="174" t="s">
        <v>84</v>
      </c>
      <c r="AY210" s="17" t="s">
        <v>282</v>
      </c>
      <c r="BE210" s="175">
        <f>IF(N210="základní",J210,0)</f>
        <v>0</v>
      </c>
      <c r="BF210" s="175">
        <f>IF(N210="snížená",J210,0)</f>
        <v>0</v>
      </c>
      <c r="BG210" s="175">
        <f>IF(N210="zákl. přenesená",J210,0)</f>
        <v>0</v>
      </c>
      <c r="BH210" s="175">
        <f>IF(N210="sníž. přenesená",J210,0)</f>
        <v>0</v>
      </c>
      <c r="BI210" s="175">
        <f>IF(N210="nulová",J210,0)</f>
        <v>0</v>
      </c>
      <c r="BJ210" s="17" t="s">
        <v>82</v>
      </c>
      <c r="BK210" s="175">
        <f>ROUND(I210*H210,2)</f>
        <v>0</v>
      </c>
      <c r="BL210" s="17" t="s">
        <v>289</v>
      </c>
      <c r="BM210" s="174" t="s">
        <v>414</v>
      </c>
    </row>
    <row r="211" spans="1:65" s="2" customFormat="1" ht="27">
      <c r="A211" s="32"/>
      <c r="B211" s="33"/>
      <c r="C211" s="32"/>
      <c r="D211" s="176" t="s">
        <v>291</v>
      </c>
      <c r="E211" s="32"/>
      <c r="F211" s="177" t="s">
        <v>415</v>
      </c>
      <c r="G211" s="32"/>
      <c r="H211" s="32"/>
      <c r="I211" s="97"/>
      <c r="J211" s="32"/>
      <c r="K211" s="32"/>
      <c r="L211" s="33"/>
      <c r="M211" s="178"/>
      <c r="N211" s="179"/>
      <c r="O211" s="58"/>
      <c r="P211" s="58"/>
      <c r="Q211" s="58"/>
      <c r="R211" s="58"/>
      <c r="S211" s="58"/>
      <c r="T211" s="59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T211" s="17" t="s">
        <v>291</v>
      </c>
      <c r="AU211" s="17" t="s">
        <v>84</v>
      </c>
    </row>
    <row r="212" spans="1:65" s="13" customFormat="1" ht="10">
      <c r="B212" s="180"/>
      <c r="D212" s="176" t="s">
        <v>293</v>
      </c>
      <c r="E212" s="181" t="s">
        <v>1</v>
      </c>
      <c r="F212" s="182" t="s">
        <v>125</v>
      </c>
      <c r="H212" s="183">
        <v>182.179</v>
      </c>
      <c r="I212" s="184"/>
      <c r="L212" s="180"/>
      <c r="M212" s="185"/>
      <c r="N212" s="186"/>
      <c r="O212" s="186"/>
      <c r="P212" s="186"/>
      <c r="Q212" s="186"/>
      <c r="R212" s="186"/>
      <c r="S212" s="186"/>
      <c r="T212" s="187"/>
      <c r="AT212" s="181" t="s">
        <v>293</v>
      </c>
      <c r="AU212" s="181" t="s">
        <v>84</v>
      </c>
      <c r="AV212" s="13" t="s">
        <v>84</v>
      </c>
      <c r="AW212" s="13" t="s">
        <v>31</v>
      </c>
      <c r="AX212" s="13" t="s">
        <v>82</v>
      </c>
      <c r="AY212" s="181" t="s">
        <v>282</v>
      </c>
    </row>
    <row r="213" spans="1:65" s="12" customFormat="1" ht="22.75" customHeight="1">
      <c r="B213" s="149"/>
      <c r="D213" s="150" t="s">
        <v>73</v>
      </c>
      <c r="E213" s="160" t="s">
        <v>84</v>
      </c>
      <c r="F213" s="160" t="s">
        <v>416</v>
      </c>
      <c r="I213" s="152"/>
      <c r="J213" s="161">
        <f>BK213</f>
        <v>0</v>
      </c>
      <c r="L213" s="149"/>
      <c r="M213" s="154"/>
      <c r="N213" s="155"/>
      <c r="O213" s="155"/>
      <c r="P213" s="156">
        <f>SUM(P214:P248)</f>
        <v>0</v>
      </c>
      <c r="Q213" s="155"/>
      <c r="R213" s="156">
        <f>SUM(R214:R248)</f>
        <v>155.66322028000002</v>
      </c>
      <c r="S213" s="155"/>
      <c r="T213" s="157">
        <f>SUM(T214:T248)</f>
        <v>0</v>
      </c>
      <c r="AR213" s="150" t="s">
        <v>82</v>
      </c>
      <c r="AT213" s="158" t="s">
        <v>73</v>
      </c>
      <c r="AU213" s="158" t="s">
        <v>82</v>
      </c>
      <c r="AY213" s="150" t="s">
        <v>282</v>
      </c>
      <c r="BK213" s="159">
        <f>SUM(BK214:BK248)</f>
        <v>0</v>
      </c>
    </row>
    <row r="214" spans="1:65" s="2" customFormat="1" ht="20.5" customHeight="1">
      <c r="A214" s="32"/>
      <c r="B214" s="162"/>
      <c r="C214" s="163" t="s">
        <v>417</v>
      </c>
      <c r="D214" s="163" t="s">
        <v>284</v>
      </c>
      <c r="E214" s="164" t="s">
        <v>418</v>
      </c>
      <c r="F214" s="165" t="s">
        <v>419</v>
      </c>
      <c r="G214" s="166" t="s">
        <v>313</v>
      </c>
      <c r="H214" s="167">
        <v>23.657</v>
      </c>
      <c r="I214" s="168"/>
      <c r="J214" s="169">
        <f>ROUND(I214*H214,2)</f>
        <v>0</v>
      </c>
      <c r="K214" s="165" t="s">
        <v>288</v>
      </c>
      <c r="L214" s="33"/>
      <c r="M214" s="170" t="s">
        <v>1</v>
      </c>
      <c r="N214" s="171" t="s">
        <v>39</v>
      </c>
      <c r="O214" s="58"/>
      <c r="P214" s="172">
        <f>O214*H214</f>
        <v>0</v>
      </c>
      <c r="Q214" s="172">
        <v>2.16</v>
      </c>
      <c r="R214" s="172">
        <f>Q214*H214</f>
        <v>51.099120000000006</v>
      </c>
      <c r="S214" s="172">
        <v>0</v>
      </c>
      <c r="T214" s="173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74" t="s">
        <v>289</v>
      </c>
      <c r="AT214" s="174" t="s">
        <v>284</v>
      </c>
      <c r="AU214" s="174" t="s">
        <v>84</v>
      </c>
      <c r="AY214" s="17" t="s">
        <v>282</v>
      </c>
      <c r="BE214" s="175">
        <f>IF(N214="základní",J214,0)</f>
        <v>0</v>
      </c>
      <c r="BF214" s="175">
        <f>IF(N214="snížená",J214,0)</f>
        <v>0</v>
      </c>
      <c r="BG214" s="175">
        <f>IF(N214="zákl. přenesená",J214,0)</f>
        <v>0</v>
      </c>
      <c r="BH214" s="175">
        <f>IF(N214="sníž. přenesená",J214,0)</f>
        <v>0</v>
      </c>
      <c r="BI214" s="175">
        <f>IF(N214="nulová",J214,0)</f>
        <v>0</v>
      </c>
      <c r="BJ214" s="17" t="s">
        <v>82</v>
      </c>
      <c r="BK214" s="175">
        <f>ROUND(I214*H214,2)</f>
        <v>0</v>
      </c>
      <c r="BL214" s="17" t="s">
        <v>289</v>
      </c>
      <c r="BM214" s="174" t="s">
        <v>420</v>
      </c>
    </row>
    <row r="215" spans="1:65" s="2" customFormat="1" ht="18">
      <c r="A215" s="32"/>
      <c r="B215" s="33"/>
      <c r="C215" s="32"/>
      <c r="D215" s="176" t="s">
        <v>291</v>
      </c>
      <c r="E215" s="32"/>
      <c r="F215" s="177" t="s">
        <v>421</v>
      </c>
      <c r="G215" s="32"/>
      <c r="H215" s="32"/>
      <c r="I215" s="97"/>
      <c r="J215" s="32"/>
      <c r="K215" s="32"/>
      <c r="L215" s="33"/>
      <c r="M215" s="178"/>
      <c r="N215" s="179"/>
      <c r="O215" s="58"/>
      <c r="P215" s="58"/>
      <c r="Q215" s="58"/>
      <c r="R215" s="58"/>
      <c r="S215" s="58"/>
      <c r="T215" s="59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T215" s="17" t="s">
        <v>291</v>
      </c>
      <c r="AU215" s="17" t="s">
        <v>84</v>
      </c>
    </row>
    <row r="216" spans="1:65" s="13" customFormat="1" ht="10">
      <c r="B216" s="180"/>
      <c r="D216" s="176" t="s">
        <v>293</v>
      </c>
      <c r="E216" s="181" t="s">
        <v>1</v>
      </c>
      <c r="F216" s="182" t="s">
        <v>422</v>
      </c>
      <c r="H216" s="183">
        <v>10.045</v>
      </c>
      <c r="I216" s="184"/>
      <c r="L216" s="180"/>
      <c r="M216" s="185"/>
      <c r="N216" s="186"/>
      <c r="O216" s="186"/>
      <c r="P216" s="186"/>
      <c r="Q216" s="186"/>
      <c r="R216" s="186"/>
      <c r="S216" s="186"/>
      <c r="T216" s="187"/>
      <c r="AT216" s="181" t="s">
        <v>293</v>
      </c>
      <c r="AU216" s="181" t="s">
        <v>84</v>
      </c>
      <c r="AV216" s="13" t="s">
        <v>84</v>
      </c>
      <c r="AW216" s="13" t="s">
        <v>31</v>
      </c>
      <c r="AX216" s="13" t="s">
        <v>74</v>
      </c>
      <c r="AY216" s="181" t="s">
        <v>282</v>
      </c>
    </row>
    <row r="217" spans="1:65" s="13" customFormat="1" ht="10">
      <c r="B217" s="180"/>
      <c r="D217" s="176" t="s">
        <v>293</v>
      </c>
      <c r="E217" s="181" t="s">
        <v>1</v>
      </c>
      <c r="F217" s="182" t="s">
        <v>423</v>
      </c>
      <c r="H217" s="183">
        <v>13.612</v>
      </c>
      <c r="I217" s="184"/>
      <c r="L217" s="180"/>
      <c r="M217" s="185"/>
      <c r="N217" s="186"/>
      <c r="O217" s="186"/>
      <c r="P217" s="186"/>
      <c r="Q217" s="186"/>
      <c r="R217" s="186"/>
      <c r="S217" s="186"/>
      <c r="T217" s="187"/>
      <c r="AT217" s="181" t="s">
        <v>293</v>
      </c>
      <c r="AU217" s="181" t="s">
        <v>84</v>
      </c>
      <c r="AV217" s="13" t="s">
        <v>84</v>
      </c>
      <c r="AW217" s="13" t="s">
        <v>31</v>
      </c>
      <c r="AX217" s="13" t="s">
        <v>74</v>
      </c>
      <c r="AY217" s="181" t="s">
        <v>282</v>
      </c>
    </row>
    <row r="218" spans="1:65" s="15" customFormat="1" ht="10">
      <c r="B218" s="196"/>
      <c r="D218" s="176" t="s">
        <v>293</v>
      </c>
      <c r="E218" s="197" t="s">
        <v>1</v>
      </c>
      <c r="F218" s="198" t="s">
        <v>331</v>
      </c>
      <c r="H218" s="199">
        <v>23.657</v>
      </c>
      <c r="I218" s="200"/>
      <c r="L218" s="196"/>
      <c r="M218" s="201"/>
      <c r="N218" s="202"/>
      <c r="O218" s="202"/>
      <c r="P218" s="202"/>
      <c r="Q218" s="202"/>
      <c r="R218" s="202"/>
      <c r="S218" s="202"/>
      <c r="T218" s="203"/>
      <c r="AT218" s="197" t="s">
        <v>293</v>
      </c>
      <c r="AU218" s="197" t="s">
        <v>84</v>
      </c>
      <c r="AV218" s="15" t="s">
        <v>289</v>
      </c>
      <c r="AW218" s="15" t="s">
        <v>31</v>
      </c>
      <c r="AX218" s="15" t="s">
        <v>82</v>
      </c>
      <c r="AY218" s="197" t="s">
        <v>282</v>
      </c>
    </row>
    <row r="219" spans="1:65" s="2" customFormat="1" ht="31" customHeight="1">
      <c r="A219" s="32"/>
      <c r="B219" s="162"/>
      <c r="C219" s="163" t="s">
        <v>424</v>
      </c>
      <c r="D219" s="163" t="s">
        <v>284</v>
      </c>
      <c r="E219" s="164" t="s">
        <v>425</v>
      </c>
      <c r="F219" s="165" t="s">
        <v>426</v>
      </c>
      <c r="G219" s="166" t="s">
        <v>313</v>
      </c>
      <c r="H219" s="167">
        <v>15.97</v>
      </c>
      <c r="I219" s="168"/>
      <c r="J219" s="169">
        <f>ROUND(I219*H219,2)</f>
        <v>0</v>
      </c>
      <c r="K219" s="165" t="s">
        <v>288</v>
      </c>
      <c r="L219" s="33"/>
      <c r="M219" s="170" t="s">
        <v>1</v>
      </c>
      <c r="N219" s="171" t="s">
        <v>39</v>
      </c>
      <c r="O219" s="58"/>
      <c r="P219" s="172">
        <f>O219*H219</f>
        <v>0</v>
      </c>
      <c r="Q219" s="172">
        <v>1.98</v>
      </c>
      <c r="R219" s="172">
        <f>Q219*H219</f>
        <v>31.6206</v>
      </c>
      <c r="S219" s="172">
        <v>0</v>
      </c>
      <c r="T219" s="173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74" t="s">
        <v>289</v>
      </c>
      <c r="AT219" s="174" t="s">
        <v>284</v>
      </c>
      <c r="AU219" s="174" t="s">
        <v>84</v>
      </c>
      <c r="AY219" s="17" t="s">
        <v>282</v>
      </c>
      <c r="BE219" s="175">
        <f>IF(N219="základní",J219,0)</f>
        <v>0</v>
      </c>
      <c r="BF219" s="175">
        <f>IF(N219="snížená",J219,0)</f>
        <v>0</v>
      </c>
      <c r="BG219" s="175">
        <f>IF(N219="zákl. přenesená",J219,0)</f>
        <v>0</v>
      </c>
      <c r="BH219" s="175">
        <f>IF(N219="sníž. přenesená",J219,0)</f>
        <v>0</v>
      </c>
      <c r="BI219" s="175">
        <f>IF(N219="nulová",J219,0)</f>
        <v>0</v>
      </c>
      <c r="BJ219" s="17" t="s">
        <v>82</v>
      </c>
      <c r="BK219" s="175">
        <f>ROUND(I219*H219,2)</f>
        <v>0</v>
      </c>
      <c r="BL219" s="17" t="s">
        <v>289</v>
      </c>
      <c r="BM219" s="174" t="s">
        <v>427</v>
      </c>
    </row>
    <row r="220" spans="1:65" s="2" customFormat="1" ht="27">
      <c r="A220" s="32"/>
      <c r="B220" s="33"/>
      <c r="C220" s="32"/>
      <c r="D220" s="176" t="s">
        <v>291</v>
      </c>
      <c r="E220" s="32"/>
      <c r="F220" s="177" t="s">
        <v>428</v>
      </c>
      <c r="G220" s="32"/>
      <c r="H220" s="32"/>
      <c r="I220" s="97"/>
      <c r="J220" s="32"/>
      <c r="K220" s="32"/>
      <c r="L220" s="33"/>
      <c r="M220" s="178"/>
      <c r="N220" s="179"/>
      <c r="O220" s="58"/>
      <c r="P220" s="58"/>
      <c r="Q220" s="58"/>
      <c r="R220" s="58"/>
      <c r="S220" s="58"/>
      <c r="T220" s="59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T220" s="17" t="s">
        <v>291</v>
      </c>
      <c r="AU220" s="17" t="s">
        <v>84</v>
      </c>
    </row>
    <row r="221" spans="1:65" s="13" customFormat="1" ht="10">
      <c r="B221" s="180"/>
      <c r="D221" s="176" t="s">
        <v>293</v>
      </c>
      <c r="E221" s="181" t="s">
        <v>1</v>
      </c>
      <c r="F221" s="182" t="s">
        <v>328</v>
      </c>
      <c r="H221" s="183">
        <v>10.8</v>
      </c>
      <c r="I221" s="184"/>
      <c r="L221" s="180"/>
      <c r="M221" s="185"/>
      <c r="N221" s="186"/>
      <c r="O221" s="186"/>
      <c r="P221" s="186"/>
      <c r="Q221" s="186"/>
      <c r="R221" s="186"/>
      <c r="S221" s="186"/>
      <c r="T221" s="187"/>
      <c r="AT221" s="181" t="s">
        <v>293</v>
      </c>
      <c r="AU221" s="181" t="s">
        <v>84</v>
      </c>
      <c r="AV221" s="13" t="s">
        <v>84</v>
      </c>
      <c r="AW221" s="13" t="s">
        <v>31</v>
      </c>
      <c r="AX221" s="13" t="s">
        <v>74</v>
      </c>
      <c r="AY221" s="181" t="s">
        <v>282</v>
      </c>
    </row>
    <row r="222" spans="1:65" s="13" customFormat="1" ht="20">
      <c r="B222" s="180"/>
      <c r="D222" s="176" t="s">
        <v>293</v>
      </c>
      <c r="E222" s="181" t="s">
        <v>1</v>
      </c>
      <c r="F222" s="182" t="s">
        <v>429</v>
      </c>
      <c r="H222" s="183">
        <v>5.17</v>
      </c>
      <c r="I222" s="184"/>
      <c r="L222" s="180"/>
      <c r="M222" s="185"/>
      <c r="N222" s="186"/>
      <c r="O222" s="186"/>
      <c r="P222" s="186"/>
      <c r="Q222" s="186"/>
      <c r="R222" s="186"/>
      <c r="S222" s="186"/>
      <c r="T222" s="187"/>
      <c r="AT222" s="181" t="s">
        <v>293</v>
      </c>
      <c r="AU222" s="181" t="s">
        <v>84</v>
      </c>
      <c r="AV222" s="13" t="s">
        <v>84</v>
      </c>
      <c r="AW222" s="13" t="s">
        <v>31</v>
      </c>
      <c r="AX222" s="13" t="s">
        <v>74</v>
      </c>
      <c r="AY222" s="181" t="s">
        <v>282</v>
      </c>
    </row>
    <row r="223" spans="1:65" s="15" customFormat="1" ht="10">
      <c r="B223" s="196"/>
      <c r="D223" s="176" t="s">
        <v>293</v>
      </c>
      <c r="E223" s="197" t="s">
        <v>1</v>
      </c>
      <c r="F223" s="198" t="s">
        <v>331</v>
      </c>
      <c r="H223" s="199">
        <v>15.97</v>
      </c>
      <c r="I223" s="200"/>
      <c r="L223" s="196"/>
      <c r="M223" s="201"/>
      <c r="N223" s="202"/>
      <c r="O223" s="202"/>
      <c r="P223" s="202"/>
      <c r="Q223" s="202"/>
      <c r="R223" s="202"/>
      <c r="S223" s="202"/>
      <c r="T223" s="203"/>
      <c r="AT223" s="197" t="s">
        <v>293</v>
      </c>
      <c r="AU223" s="197" t="s">
        <v>84</v>
      </c>
      <c r="AV223" s="15" t="s">
        <v>289</v>
      </c>
      <c r="AW223" s="15" t="s">
        <v>31</v>
      </c>
      <c r="AX223" s="15" t="s">
        <v>82</v>
      </c>
      <c r="AY223" s="197" t="s">
        <v>282</v>
      </c>
    </row>
    <row r="224" spans="1:65" s="2" customFormat="1" ht="31" customHeight="1">
      <c r="A224" s="32"/>
      <c r="B224" s="162"/>
      <c r="C224" s="163" t="s">
        <v>430</v>
      </c>
      <c r="D224" s="163" t="s">
        <v>284</v>
      </c>
      <c r="E224" s="164" t="s">
        <v>431</v>
      </c>
      <c r="F224" s="165" t="s">
        <v>432</v>
      </c>
      <c r="G224" s="166" t="s">
        <v>381</v>
      </c>
      <c r="H224" s="167">
        <v>3</v>
      </c>
      <c r="I224" s="168"/>
      <c r="J224" s="169">
        <f>ROUND(I224*H224,2)</f>
        <v>0</v>
      </c>
      <c r="K224" s="165" t="s">
        <v>288</v>
      </c>
      <c r="L224" s="33"/>
      <c r="M224" s="170" t="s">
        <v>1</v>
      </c>
      <c r="N224" s="171" t="s">
        <v>39</v>
      </c>
      <c r="O224" s="58"/>
      <c r="P224" s="172">
        <f>O224*H224</f>
        <v>0</v>
      </c>
      <c r="Q224" s="172">
        <v>1.3509999999999999E-2</v>
      </c>
      <c r="R224" s="172">
        <f>Q224*H224</f>
        <v>4.0529999999999997E-2</v>
      </c>
      <c r="S224" s="172">
        <v>0</v>
      </c>
      <c r="T224" s="173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74" t="s">
        <v>289</v>
      </c>
      <c r="AT224" s="174" t="s">
        <v>284</v>
      </c>
      <c r="AU224" s="174" t="s">
        <v>84</v>
      </c>
      <c r="AY224" s="17" t="s">
        <v>282</v>
      </c>
      <c r="BE224" s="175">
        <f>IF(N224="základní",J224,0)</f>
        <v>0</v>
      </c>
      <c r="BF224" s="175">
        <f>IF(N224="snížená",J224,0)</f>
        <v>0</v>
      </c>
      <c r="BG224" s="175">
        <f>IF(N224="zákl. přenesená",J224,0)</f>
        <v>0</v>
      </c>
      <c r="BH224" s="175">
        <f>IF(N224="sníž. přenesená",J224,0)</f>
        <v>0</v>
      </c>
      <c r="BI224" s="175">
        <f>IF(N224="nulová",J224,0)</f>
        <v>0</v>
      </c>
      <c r="BJ224" s="17" t="s">
        <v>82</v>
      </c>
      <c r="BK224" s="175">
        <f>ROUND(I224*H224,2)</f>
        <v>0</v>
      </c>
      <c r="BL224" s="17" t="s">
        <v>289</v>
      </c>
      <c r="BM224" s="174" t="s">
        <v>433</v>
      </c>
    </row>
    <row r="225" spans="1:65" s="2" customFormat="1" ht="45">
      <c r="A225" s="32"/>
      <c r="B225" s="33"/>
      <c r="C225" s="32"/>
      <c r="D225" s="176" t="s">
        <v>291</v>
      </c>
      <c r="E225" s="32"/>
      <c r="F225" s="177" t="s">
        <v>434</v>
      </c>
      <c r="G225" s="32"/>
      <c r="H225" s="32"/>
      <c r="I225" s="97"/>
      <c r="J225" s="32"/>
      <c r="K225" s="32"/>
      <c r="L225" s="33"/>
      <c r="M225" s="178"/>
      <c r="N225" s="179"/>
      <c r="O225" s="58"/>
      <c r="P225" s="58"/>
      <c r="Q225" s="58"/>
      <c r="R225" s="58"/>
      <c r="S225" s="58"/>
      <c r="T225" s="59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T225" s="17" t="s">
        <v>291</v>
      </c>
      <c r="AU225" s="17" t="s">
        <v>84</v>
      </c>
    </row>
    <row r="226" spans="1:65" s="2" customFormat="1" ht="20.5" customHeight="1">
      <c r="A226" s="32"/>
      <c r="B226" s="162"/>
      <c r="C226" s="163" t="s">
        <v>435</v>
      </c>
      <c r="D226" s="163" t="s">
        <v>284</v>
      </c>
      <c r="E226" s="164" t="s">
        <v>436</v>
      </c>
      <c r="F226" s="165" t="s">
        <v>437</v>
      </c>
      <c r="G226" s="166" t="s">
        <v>376</v>
      </c>
      <c r="H226" s="167">
        <v>0.29699999999999999</v>
      </c>
      <c r="I226" s="168"/>
      <c r="J226" s="169">
        <f>ROUND(I226*H226,2)</f>
        <v>0</v>
      </c>
      <c r="K226" s="165" t="s">
        <v>288</v>
      </c>
      <c r="L226" s="33"/>
      <c r="M226" s="170" t="s">
        <v>1</v>
      </c>
      <c r="N226" s="171" t="s">
        <v>39</v>
      </c>
      <c r="O226" s="58"/>
      <c r="P226" s="172">
        <f>O226*H226</f>
        <v>0</v>
      </c>
      <c r="Q226" s="172">
        <v>1.0601700000000001</v>
      </c>
      <c r="R226" s="172">
        <f>Q226*H226</f>
        <v>0.31487049</v>
      </c>
      <c r="S226" s="172">
        <v>0</v>
      </c>
      <c r="T226" s="173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74" t="s">
        <v>289</v>
      </c>
      <c r="AT226" s="174" t="s">
        <v>284</v>
      </c>
      <c r="AU226" s="174" t="s">
        <v>84</v>
      </c>
      <c r="AY226" s="17" t="s">
        <v>282</v>
      </c>
      <c r="BE226" s="175">
        <f>IF(N226="základní",J226,0)</f>
        <v>0</v>
      </c>
      <c r="BF226" s="175">
        <f>IF(N226="snížená",J226,0)</f>
        <v>0</v>
      </c>
      <c r="BG226" s="175">
        <f>IF(N226="zákl. přenesená",J226,0)</f>
        <v>0</v>
      </c>
      <c r="BH226" s="175">
        <f>IF(N226="sníž. přenesená",J226,0)</f>
        <v>0</v>
      </c>
      <c r="BI226" s="175">
        <f>IF(N226="nulová",J226,0)</f>
        <v>0</v>
      </c>
      <c r="BJ226" s="17" t="s">
        <v>82</v>
      </c>
      <c r="BK226" s="175">
        <f>ROUND(I226*H226,2)</f>
        <v>0</v>
      </c>
      <c r="BL226" s="17" t="s">
        <v>289</v>
      </c>
      <c r="BM226" s="174" t="s">
        <v>438</v>
      </c>
    </row>
    <row r="227" spans="1:65" s="2" customFormat="1" ht="18">
      <c r="A227" s="32"/>
      <c r="B227" s="33"/>
      <c r="C227" s="32"/>
      <c r="D227" s="176" t="s">
        <v>291</v>
      </c>
      <c r="E227" s="32"/>
      <c r="F227" s="177" t="s">
        <v>439</v>
      </c>
      <c r="G227" s="32"/>
      <c r="H227" s="32"/>
      <c r="I227" s="97"/>
      <c r="J227" s="32"/>
      <c r="K227" s="32"/>
      <c r="L227" s="33"/>
      <c r="M227" s="178"/>
      <c r="N227" s="179"/>
      <c r="O227" s="58"/>
      <c r="P227" s="58"/>
      <c r="Q227" s="58"/>
      <c r="R227" s="58"/>
      <c r="S227" s="58"/>
      <c r="T227" s="59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T227" s="17" t="s">
        <v>291</v>
      </c>
      <c r="AU227" s="17" t="s">
        <v>84</v>
      </c>
    </row>
    <row r="228" spans="1:65" s="13" customFormat="1" ht="10">
      <c r="B228" s="180"/>
      <c r="D228" s="176" t="s">
        <v>293</v>
      </c>
      <c r="E228" s="181" t="s">
        <v>1</v>
      </c>
      <c r="F228" s="182" t="s">
        <v>440</v>
      </c>
      <c r="H228" s="183">
        <v>0.29699999999999999</v>
      </c>
      <c r="I228" s="184"/>
      <c r="L228" s="180"/>
      <c r="M228" s="185"/>
      <c r="N228" s="186"/>
      <c r="O228" s="186"/>
      <c r="P228" s="186"/>
      <c r="Q228" s="186"/>
      <c r="R228" s="186"/>
      <c r="S228" s="186"/>
      <c r="T228" s="187"/>
      <c r="AT228" s="181" t="s">
        <v>293</v>
      </c>
      <c r="AU228" s="181" t="s">
        <v>84</v>
      </c>
      <c r="AV228" s="13" t="s">
        <v>84</v>
      </c>
      <c r="AW228" s="13" t="s">
        <v>31</v>
      </c>
      <c r="AX228" s="13" t="s">
        <v>82</v>
      </c>
      <c r="AY228" s="181" t="s">
        <v>282</v>
      </c>
    </row>
    <row r="229" spans="1:65" s="2" customFormat="1" ht="20.5" customHeight="1">
      <c r="A229" s="32"/>
      <c r="B229" s="162"/>
      <c r="C229" s="163" t="s">
        <v>441</v>
      </c>
      <c r="D229" s="163" t="s">
        <v>284</v>
      </c>
      <c r="E229" s="164" t="s">
        <v>442</v>
      </c>
      <c r="F229" s="165" t="s">
        <v>443</v>
      </c>
      <c r="G229" s="166" t="s">
        <v>313</v>
      </c>
      <c r="H229" s="167">
        <v>19.806999999999999</v>
      </c>
      <c r="I229" s="168"/>
      <c r="J229" s="169">
        <f>ROUND(I229*H229,2)</f>
        <v>0</v>
      </c>
      <c r="K229" s="165" t="s">
        <v>288</v>
      </c>
      <c r="L229" s="33"/>
      <c r="M229" s="170" t="s">
        <v>1</v>
      </c>
      <c r="N229" s="171" t="s">
        <v>39</v>
      </c>
      <c r="O229" s="58"/>
      <c r="P229" s="172">
        <f>O229*H229</f>
        <v>0</v>
      </c>
      <c r="Q229" s="172">
        <v>2.2563399999999998</v>
      </c>
      <c r="R229" s="172">
        <f>Q229*H229</f>
        <v>44.691326379999992</v>
      </c>
      <c r="S229" s="172">
        <v>0</v>
      </c>
      <c r="T229" s="173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74" t="s">
        <v>289</v>
      </c>
      <c r="AT229" s="174" t="s">
        <v>284</v>
      </c>
      <c r="AU229" s="174" t="s">
        <v>84</v>
      </c>
      <c r="AY229" s="17" t="s">
        <v>282</v>
      </c>
      <c r="BE229" s="175">
        <f>IF(N229="základní",J229,0)</f>
        <v>0</v>
      </c>
      <c r="BF229" s="175">
        <f>IF(N229="snížená",J229,0)</f>
        <v>0</v>
      </c>
      <c r="BG229" s="175">
        <f>IF(N229="zákl. přenesená",J229,0)</f>
        <v>0</v>
      </c>
      <c r="BH229" s="175">
        <f>IF(N229="sníž. přenesená",J229,0)</f>
        <v>0</v>
      </c>
      <c r="BI229" s="175">
        <f>IF(N229="nulová",J229,0)</f>
        <v>0</v>
      </c>
      <c r="BJ229" s="17" t="s">
        <v>82</v>
      </c>
      <c r="BK229" s="175">
        <f>ROUND(I229*H229,2)</f>
        <v>0</v>
      </c>
      <c r="BL229" s="17" t="s">
        <v>289</v>
      </c>
      <c r="BM229" s="174" t="s">
        <v>444</v>
      </c>
    </row>
    <row r="230" spans="1:65" s="2" customFormat="1" ht="18">
      <c r="A230" s="32"/>
      <c r="B230" s="33"/>
      <c r="C230" s="32"/>
      <c r="D230" s="176" t="s">
        <v>291</v>
      </c>
      <c r="E230" s="32"/>
      <c r="F230" s="177" t="s">
        <v>445</v>
      </c>
      <c r="G230" s="32"/>
      <c r="H230" s="32"/>
      <c r="I230" s="97"/>
      <c r="J230" s="32"/>
      <c r="K230" s="32"/>
      <c r="L230" s="33"/>
      <c r="M230" s="178"/>
      <c r="N230" s="179"/>
      <c r="O230" s="58"/>
      <c r="P230" s="58"/>
      <c r="Q230" s="58"/>
      <c r="R230" s="58"/>
      <c r="S230" s="58"/>
      <c r="T230" s="59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T230" s="17" t="s">
        <v>291</v>
      </c>
      <c r="AU230" s="17" t="s">
        <v>84</v>
      </c>
    </row>
    <row r="231" spans="1:65" s="13" customFormat="1" ht="20">
      <c r="B231" s="180"/>
      <c r="D231" s="176" t="s">
        <v>293</v>
      </c>
      <c r="E231" s="181" t="s">
        <v>1</v>
      </c>
      <c r="F231" s="182" t="s">
        <v>446</v>
      </c>
      <c r="H231" s="183">
        <v>15.882999999999999</v>
      </c>
      <c r="I231" s="184"/>
      <c r="L231" s="180"/>
      <c r="M231" s="185"/>
      <c r="N231" s="186"/>
      <c r="O231" s="186"/>
      <c r="P231" s="186"/>
      <c r="Q231" s="186"/>
      <c r="R231" s="186"/>
      <c r="S231" s="186"/>
      <c r="T231" s="187"/>
      <c r="AT231" s="181" t="s">
        <v>293</v>
      </c>
      <c r="AU231" s="181" t="s">
        <v>84</v>
      </c>
      <c r="AV231" s="13" t="s">
        <v>84</v>
      </c>
      <c r="AW231" s="13" t="s">
        <v>31</v>
      </c>
      <c r="AX231" s="13" t="s">
        <v>74</v>
      </c>
      <c r="AY231" s="181" t="s">
        <v>282</v>
      </c>
    </row>
    <row r="232" spans="1:65" s="13" customFormat="1" ht="10">
      <c r="B232" s="180"/>
      <c r="D232" s="176" t="s">
        <v>293</v>
      </c>
      <c r="E232" s="181" t="s">
        <v>1</v>
      </c>
      <c r="F232" s="182" t="s">
        <v>447</v>
      </c>
      <c r="H232" s="183">
        <v>3.9239999999999999</v>
      </c>
      <c r="I232" s="184"/>
      <c r="L232" s="180"/>
      <c r="M232" s="185"/>
      <c r="N232" s="186"/>
      <c r="O232" s="186"/>
      <c r="P232" s="186"/>
      <c r="Q232" s="186"/>
      <c r="R232" s="186"/>
      <c r="S232" s="186"/>
      <c r="T232" s="187"/>
      <c r="AT232" s="181" t="s">
        <v>293</v>
      </c>
      <c r="AU232" s="181" t="s">
        <v>84</v>
      </c>
      <c r="AV232" s="13" t="s">
        <v>84</v>
      </c>
      <c r="AW232" s="13" t="s">
        <v>31</v>
      </c>
      <c r="AX232" s="13" t="s">
        <v>74</v>
      </c>
      <c r="AY232" s="181" t="s">
        <v>282</v>
      </c>
    </row>
    <row r="233" spans="1:65" s="15" customFormat="1" ht="10">
      <c r="B233" s="196"/>
      <c r="D233" s="176" t="s">
        <v>293</v>
      </c>
      <c r="E233" s="197" t="s">
        <v>131</v>
      </c>
      <c r="F233" s="198" t="s">
        <v>331</v>
      </c>
      <c r="H233" s="199">
        <v>19.806999999999999</v>
      </c>
      <c r="I233" s="200"/>
      <c r="L233" s="196"/>
      <c r="M233" s="201"/>
      <c r="N233" s="202"/>
      <c r="O233" s="202"/>
      <c r="P233" s="202"/>
      <c r="Q233" s="202"/>
      <c r="R233" s="202"/>
      <c r="S233" s="202"/>
      <c r="T233" s="203"/>
      <c r="AT233" s="197" t="s">
        <v>293</v>
      </c>
      <c r="AU233" s="197" t="s">
        <v>84</v>
      </c>
      <c r="AV233" s="15" t="s">
        <v>289</v>
      </c>
      <c r="AW233" s="15" t="s">
        <v>31</v>
      </c>
      <c r="AX233" s="15" t="s">
        <v>82</v>
      </c>
      <c r="AY233" s="197" t="s">
        <v>282</v>
      </c>
    </row>
    <row r="234" spans="1:65" s="2" customFormat="1" ht="20.5" customHeight="1">
      <c r="A234" s="32"/>
      <c r="B234" s="162"/>
      <c r="C234" s="163" t="s">
        <v>448</v>
      </c>
      <c r="D234" s="163" t="s">
        <v>284</v>
      </c>
      <c r="E234" s="164" t="s">
        <v>449</v>
      </c>
      <c r="F234" s="165" t="s">
        <v>450</v>
      </c>
      <c r="G234" s="166" t="s">
        <v>303</v>
      </c>
      <c r="H234" s="167">
        <v>18.48</v>
      </c>
      <c r="I234" s="168"/>
      <c r="J234" s="169">
        <f>ROUND(I234*H234,2)</f>
        <v>0</v>
      </c>
      <c r="K234" s="165" t="s">
        <v>288</v>
      </c>
      <c r="L234" s="33"/>
      <c r="M234" s="170" t="s">
        <v>1</v>
      </c>
      <c r="N234" s="171" t="s">
        <v>39</v>
      </c>
      <c r="O234" s="58"/>
      <c r="P234" s="172">
        <f>O234*H234</f>
        <v>0</v>
      </c>
      <c r="Q234" s="172">
        <v>2.6900000000000001E-3</v>
      </c>
      <c r="R234" s="172">
        <f>Q234*H234</f>
        <v>4.9711200000000004E-2</v>
      </c>
      <c r="S234" s="172">
        <v>0</v>
      </c>
      <c r="T234" s="173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74" t="s">
        <v>289</v>
      </c>
      <c r="AT234" s="174" t="s">
        <v>284</v>
      </c>
      <c r="AU234" s="174" t="s">
        <v>84</v>
      </c>
      <c r="AY234" s="17" t="s">
        <v>282</v>
      </c>
      <c r="BE234" s="175">
        <f>IF(N234="základní",J234,0)</f>
        <v>0</v>
      </c>
      <c r="BF234" s="175">
        <f>IF(N234="snížená",J234,0)</f>
        <v>0</v>
      </c>
      <c r="BG234" s="175">
        <f>IF(N234="zákl. přenesená",J234,0)</f>
        <v>0</v>
      </c>
      <c r="BH234" s="175">
        <f>IF(N234="sníž. přenesená",J234,0)</f>
        <v>0</v>
      </c>
      <c r="BI234" s="175">
        <f>IF(N234="nulová",J234,0)</f>
        <v>0</v>
      </c>
      <c r="BJ234" s="17" t="s">
        <v>82</v>
      </c>
      <c r="BK234" s="175">
        <f>ROUND(I234*H234,2)</f>
        <v>0</v>
      </c>
      <c r="BL234" s="17" t="s">
        <v>289</v>
      </c>
      <c r="BM234" s="174" t="s">
        <v>451</v>
      </c>
    </row>
    <row r="235" spans="1:65" s="2" customFormat="1" ht="10">
      <c r="A235" s="32"/>
      <c r="B235" s="33"/>
      <c r="C235" s="32"/>
      <c r="D235" s="176" t="s">
        <v>291</v>
      </c>
      <c r="E235" s="32"/>
      <c r="F235" s="177" t="s">
        <v>452</v>
      </c>
      <c r="G235" s="32"/>
      <c r="H235" s="32"/>
      <c r="I235" s="97"/>
      <c r="J235" s="32"/>
      <c r="K235" s="32"/>
      <c r="L235" s="33"/>
      <c r="M235" s="178"/>
      <c r="N235" s="179"/>
      <c r="O235" s="58"/>
      <c r="P235" s="58"/>
      <c r="Q235" s="58"/>
      <c r="R235" s="58"/>
      <c r="S235" s="58"/>
      <c r="T235" s="59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T235" s="17" t="s">
        <v>291</v>
      </c>
      <c r="AU235" s="17" t="s">
        <v>84</v>
      </c>
    </row>
    <row r="236" spans="1:65" s="13" customFormat="1" ht="10">
      <c r="B236" s="180"/>
      <c r="D236" s="176" t="s">
        <v>293</v>
      </c>
      <c r="E236" s="181" t="s">
        <v>133</v>
      </c>
      <c r="F236" s="182" t="s">
        <v>453</v>
      </c>
      <c r="H236" s="183">
        <v>18.48</v>
      </c>
      <c r="I236" s="184"/>
      <c r="L236" s="180"/>
      <c r="M236" s="185"/>
      <c r="N236" s="186"/>
      <c r="O236" s="186"/>
      <c r="P236" s="186"/>
      <c r="Q236" s="186"/>
      <c r="R236" s="186"/>
      <c r="S236" s="186"/>
      <c r="T236" s="187"/>
      <c r="AT236" s="181" t="s">
        <v>293</v>
      </c>
      <c r="AU236" s="181" t="s">
        <v>84</v>
      </c>
      <c r="AV236" s="13" t="s">
        <v>84</v>
      </c>
      <c r="AW236" s="13" t="s">
        <v>31</v>
      </c>
      <c r="AX236" s="13" t="s">
        <v>82</v>
      </c>
      <c r="AY236" s="181" t="s">
        <v>282</v>
      </c>
    </row>
    <row r="237" spans="1:65" s="2" customFormat="1" ht="20.5" customHeight="1">
      <c r="A237" s="32"/>
      <c r="B237" s="162"/>
      <c r="C237" s="163" t="s">
        <v>454</v>
      </c>
      <c r="D237" s="163" t="s">
        <v>284</v>
      </c>
      <c r="E237" s="164" t="s">
        <v>455</v>
      </c>
      <c r="F237" s="165" t="s">
        <v>456</v>
      </c>
      <c r="G237" s="166" t="s">
        <v>303</v>
      </c>
      <c r="H237" s="167">
        <v>18.48</v>
      </c>
      <c r="I237" s="168"/>
      <c r="J237" s="169">
        <f>ROUND(I237*H237,2)</f>
        <v>0</v>
      </c>
      <c r="K237" s="165" t="s">
        <v>288</v>
      </c>
      <c r="L237" s="33"/>
      <c r="M237" s="170" t="s">
        <v>1</v>
      </c>
      <c r="N237" s="171" t="s">
        <v>39</v>
      </c>
      <c r="O237" s="58"/>
      <c r="P237" s="172">
        <f>O237*H237</f>
        <v>0</v>
      </c>
      <c r="Q237" s="172">
        <v>0</v>
      </c>
      <c r="R237" s="172">
        <f>Q237*H237</f>
        <v>0</v>
      </c>
      <c r="S237" s="172">
        <v>0</v>
      </c>
      <c r="T237" s="173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74" t="s">
        <v>289</v>
      </c>
      <c r="AT237" s="174" t="s">
        <v>284</v>
      </c>
      <c r="AU237" s="174" t="s">
        <v>84</v>
      </c>
      <c r="AY237" s="17" t="s">
        <v>282</v>
      </c>
      <c r="BE237" s="175">
        <f>IF(N237="základní",J237,0)</f>
        <v>0</v>
      </c>
      <c r="BF237" s="175">
        <f>IF(N237="snížená",J237,0)</f>
        <v>0</v>
      </c>
      <c r="BG237" s="175">
        <f>IF(N237="zákl. přenesená",J237,0)</f>
        <v>0</v>
      </c>
      <c r="BH237" s="175">
        <f>IF(N237="sníž. přenesená",J237,0)</f>
        <v>0</v>
      </c>
      <c r="BI237" s="175">
        <f>IF(N237="nulová",J237,0)</f>
        <v>0</v>
      </c>
      <c r="BJ237" s="17" t="s">
        <v>82</v>
      </c>
      <c r="BK237" s="175">
        <f>ROUND(I237*H237,2)</f>
        <v>0</v>
      </c>
      <c r="BL237" s="17" t="s">
        <v>289</v>
      </c>
      <c r="BM237" s="174" t="s">
        <v>457</v>
      </c>
    </row>
    <row r="238" spans="1:65" s="2" customFormat="1" ht="10">
      <c r="A238" s="32"/>
      <c r="B238" s="33"/>
      <c r="C238" s="32"/>
      <c r="D238" s="176" t="s">
        <v>291</v>
      </c>
      <c r="E238" s="32"/>
      <c r="F238" s="177" t="s">
        <v>458</v>
      </c>
      <c r="G238" s="32"/>
      <c r="H238" s="32"/>
      <c r="I238" s="97"/>
      <c r="J238" s="32"/>
      <c r="K238" s="32"/>
      <c r="L238" s="33"/>
      <c r="M238" s="178"/>
      <c r="N238" s="179"/>
      <c r="O238" s="58"/>
      <c r="P238" s="58"/>
      <c r="Q238" s="58"/>
      <c r="R238" s="58"/>
      <c r="S238" s="58"/>
      <c r="T238" s="59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T238" s="17" t="s">
        <v>291</v>
      </c>
      <c r="AU238" s="17" t="s">
        <v>84</v>
      </c>
    </row>
    <row r="239" spans="1:65" s="13" customFormat="1" ht="10">
      <c r="B239" s="180"/>
      <c r="D239" s="176" t="s">
        <v>293</v>
      </c>
      <c r="E239" s="181" t="s">
        <v>1</v>
      </c>
      <c r="F239" s="182" t="s">
        <v>133</v>
      </c>
      <c r="H239" s="183">
        <v>18.48</v>
      </c>
      <c r="I239" s="184"/>
      <c r="L239" s="180"/>
      <c r="M239" s="185"/>
      <c r="N239" s="186"/>
      <c r="O239" s="186"/>
      <c r="P239" s="186"/>
      <c r="Q239" s="186"/>
      <c r="R239" s="186"/>
      <c r="S239" s="186"/>
      <c r="T239" s="187"/>
      <c r="AT239" s="181" t="s">
        <v>293</v>
      </c>
      <c r="AU239" s="181" t="s">
        <v>84</v>
      </c>
      <c r="AV239" s="13" t="s">
        <v>84</v>
      </c>
      <c r="AW239" s="13" t="s">
        <v>31</v>
      </c>
      <c r="AX239" s="13" t="s">
        <v>82</v>
      </c>
      <c r="AY239" s="181" t="s">
        <v>282</v>
      </c>
    </row>
    <row r="240" spans="1:65" s="2" customFormat="1" ht="31" customHeight="1">
      <c r="A240" s="32"/>
      <c r="B240" s="162"/>
      <c r="C240" s="163" t="s">
        <v>459</v>
      </c>
      <c r="D240" s="163" t="s">
        <v>284</v>
      </c>
      <c r="E240" s="164" t="s">
        <v>460</v>
      </c>
      <c r="F240" s="165" t="s">
        <v>461</v>
      </c>
      <c r="G240" s="166" t="s">
        <v>303</v>
      </c>
      <c r="H240" s="167">
        <v>15.095000000000001</v>
      </c>
      <c r="I240" s="168"/>
      <c r="J240" s="169">
        <f>ROUND(I240*H240,2)</f>
        <v>0</v>
      </c>
      <c r="K240" s="165" t="s">
        <v>288</v>
      </c>
      <c r="L240" s="33"/>
      <c r="M240" s="170" t="s">
        <v>1</v>
      </c>
      <c r="N240" s="171" t="s">
        <v>39</v>
      </c>
      <c r="O240" s="58"/>
      <c r="P240" s="172">
        <f>O240*H240</f>
        <v>0</v>
      </c>
      <c r="Q240" s="172">
        <v>1.0145999999999999</v>
      </c>
      <c r="R240" s="172">
        <f>Q240*H240</f>
        <v>15.315386999999999</v>
      </c>
      <c r="S240" s="172">
        <v>0</v>
      </c>
      <c r="T240" s="173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74" t="s">
        <v>289</v>
      </c>
      <c r="AT240" s="174" t="s">
        <v>284</v>
      </c>
      <c r="AU240" s="174" t="s">
        <v>84</v>
      </c>
      <c r="AY240" s="17" t="s">
        <v>282</v>
      </c>
      <c r="BE240" s="175">
        <f>IF(N240="základní",J240,0)</f>
        <v>0</v>
      </c>
      <c r="BF240" s="175">
        <f>IF(N240="snížená",J240,0)</f>
        <v>0</v>
      </c>
      <c r="BG240" s="175">
        <f>IF(N240="zákl. přenesená",J240,0)</f>
        <v>0</v>
      </c>
      <c r="BH240" s="175">
        <f>IF(N240="sníž. přenesená",J240,0)</f>
        <v>0</v>
      </c>
      <c r="BI240" s="175">
        <f>IF(N240="nulová",J240,0)</f>
        <v>0</v>
      </c>
      <c r="BJ240" s="17" t="s">
        <v>82</v>
      </c>
      <c r="BK240" s="175">
        <f>ROUND(I240*H240,2)</f>
        <v>0</v>
      </c>
      <c r="BL240" s="17" t="s">
        <v>289</v>
      </c>
      <c r="BM240" s="174" t="s">
        <v>462</v>
      </c>
    </row>
    <row r="241" spans="1:65" s="2" customFormat="1" ht="36">
      <c r="A241" s="32"/>
      <c r="B241" s="33"/>
      <c r="C241" s="32"/>
      <c r="D241" s="176" t="s">
        <v>291</v>
      </c>
      <c r="E241" s="32"/>
      <c r="F241" s="177" t="s">
        <v>463</v>
      </c>
      <c r="G241" s="32"/>
      <c r="H241" s="32"/>
      <c r="I241" s="97"/>
      <c r="J241" s="32"/>
      <c r="K241" s="32"/>
      <c r="L241" s="33"/>
      <c r="M241" s="178"/>
      <c r="N241" s="179"/>
      <c r="O241" s="58"/>
      <c r="P241" s="58"/>
      <c r="Q241" s="58"/>
      <c r="R241" s="58"/>
      <c r="S241" s="58"/>
      <c r="T241" s="59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T241" s="17" t="s">
        <v>291</v>
      </c>
      <c r="AU241" s="17" t="s">
        <v>84</v>
      </c>
    </row>
    <row r="242" spans="1:65" s="13" customFormat="1" ht="10">
      <c r="B242" s="180"/>
      <c r="D242" s="176" t="s">
        <v>293</v>
      </c>
      <c r="E242" s="181" t="s">
        <v>135</v>
      </c>
      <c r="F242" s="182" t="s">
        <v>464</v>
      </c>
      <c r="H242" s="183">
        <v>15.095000000000001</v>
      </c>
      <c r="I242" s="184"/>
      <c r="L242" s="180"/>
      <c r="M242" s="185"/>
      <c r="N242" s="186"/>
      <c r="O242" s="186"/>
      <c r="P242" s="186"/>
      <c r="Q242" s="186"/>
      <c r="R242" s="186"/>
      <c r="S242" s="186"/>
      <c r="T242" s="187"/>
      <c r="AT242" s="181" t="s">
        <v>293</v>
      </c>
      <c r="AU242" s="181" t="s">
        <v>84</v>
      </c>
      <c r="AV242" s="13" t="s">
        <v>84</v>
      </c>
      <c r="AW242" s="13" t="s">
        <v>31</v>
      </c>
      <c r="AX242" s="13" t="s">
        <v>82</v>
      </c>
      <c r="AY242" s="181" t="s">
        <v>282</v>
      </c>
    </row>
    <row r="243" spans="1:65" s="2" customFormat="1" ht="31" customHeight="1">
      <c r="A243" s="32"/>
      <c r="B243" s="162"/>
      <c r="C243" s="163" t="s">
        <v>465</v>
      </c>
      <c r="D243" s="163" t="s">
        <v>284</v>
      </c>
      <c r="E243" s="164" t="s">
        <v>466</v>
      </c>
      <c r="F243" s="165" t="s">
        <v>467</v>
      </c>
      <c r="G243" s="166" t="s">
        <v>313</v>
      </c>
      <c r="H243" s="167">
        <v>5.03</v>
      </c>
      <c r="I243" s="168"/>
      <c r="J243" s="169">
        <f>ROUND(I243*H243,2)</f>
        <v>0</v>
      </c>
      <c r="K243" s="165" t="s">
        <v>288</v>
      </c>
      <c r="L243" s="33"/>
      <c r="M243" s="170" t="s">
        <v>1</v>
      </c>
      <c r="N243" s="171" t="s">
        <v>39</v>
      </c>
      <c r="O243" s="58"/>
      <c r="P243" s="172">
        <f>O243*H243</f>
        <v>0</v>
      </c>
      <c r="Q243" s="172">
        <v>2.45329</v>
      </c>
      <c r="R243" s="172">
        <f>Q243*H243</f>
        <v>12.340048700000001</v>
      </c>
      <c r="S243" s="172">
        <v>0</v>
      </c>
      <c r="T243" s="173">
        <f>S243*H243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74" t="s">
        <v>289</v>
      </c>
      <c r="AT243" s="174" t="s">
        <v>284</v>
      </c>
      <c r="AU243" s="174" t="s">
        <v>84</v>
      </c>
      <c r="AY243" s="17" t="s">
        <v>282</v>
      </c>
      <c r="BE243" s="175">
        <f>IF(N243="základní",J243,0)</f>
        <v>0</v>
      </c>
      <c r="BF243" s="175">
        <f>IF(N243="snížená",J243,0)</f>
        <v>0</v>
      </c>
      <c r="BG243" s="175">
        <f>IF(N243="zákl. přenesená",J243,0)</f>
        <v>0</v>
      </c>
      <c r="BH243" s="175">
        <f>IF(N243="sníž. přenesená",J243,0)</f>
        <v>0</v>
      </c>
      <c r="BI243" s="175">
        <f>IF(N243="nulová",J243,0)</f>
        <v>0</v>
      </c>
      <c r="BJ243" s="17" t="s">
        <v>82</v>
      </c>
      <c r="BK243" s="175">
        <f>ROUND(I243*H243,2)</f>
        <v>0</v>
      </c>
      <c r="BL243" s="17" t="s">
        <v>289</v>
      </c>
      <c r="BM243" s="174" t="s">
        <v>468</v>
      </c>
    </row>
    <row r="244" spans="1:65" s="2" customFormat="1" ht="27">
      <c r="A244" s="32"/>
      <c r="B244" s="33"/>
      <c r="C244" s="32"/>
      <c r="D244" s="176" t="s">
        <v>291</v>
      </c>
      <c r="E244" s="32"/>
      <c r="F244" s="177" t="s">
        <v>469</v>
      </c>
      <c r="G244" s="32"/>
      <c r="H244" s="32"/>
      <c r="I244" s="97"/>
      <c r="J244" s="32"/>
      <c r="K244" s="32"/>
      <c r="L244" s="33"/>
      <c r="M244" s="178"/>
      <c r="N244" s="179"/>
      <c r="O244" s="58"/>
      <c r="P244" s="58"/>
      <c r="Q244" s="58"/>
      <c r="R244" s="58"/>
      <c r="S244" s="58"/>
      <c r="T244" s="59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T244" s="17" t="s">
        <v>291</v>
      </c>
      <c r="AU244" s="17" t="s">
        <v>84</v>
      </c>
    </row>
    <row r="245" spans="1:65" s="13" customFormat="1" ht="10">
      <c r="B245" s="180"/>
      <c r="D245" s="176" t="s">
        <v>293</v>
      </c>
      <c r="E245" s="181" t="s">
        <v>1</v>
      </c>
      <c r="F245" s="182" t="s">
        <v>470</v>
      </c>
      <c r="H245" s="183">
        <v>5.03</v>
      </c>
      <c r="I245" s="184"/>
      <c r="L245" s="180"/>
      <c r="M245" s="185"/>
      <c r="N245" s="186"/>
      <c r="O245" s="186"/>
      <c r="P245" s="186"/>
      <c r="Q245" s="186"/>
      <c r="R245" s="186"/>
      <c r="S245" s="186"/>
      <c r="T245" s="187"/>
      <c r="AT245" s="181" t="s">
        <v>293</v>
      </c>
      <c r="AU245" s="181" t="s">
        <v>84</v>
      </c>
      <c r="AV245" s="13" t="s">
        <v>84</v>
      </c>
      <c r="AW245" s="13" t="s">
        <v>31</v>
      </c>
      <c r="AX245" s="13" t="s">
        <v>82</v>
      </c>
      <c r="AY245" s="181" t="s">
        <v>282</v>
      </c>
    </row>
    <row r="246" spans="1:65" s="2" customFormat="1" ht="20.5" customHeight="1">
      <c r="A246" s="32"/>
      <c r="B246" s="162"/>
      <c r="C246" s="163" t="s">
        <v>471</v>
      </c>
      <c r="D246" s="163" t="s">
        <v>284</v>
      </c>
      <c r="E246" s="164" t="s">
        <v>472</v>
      </c>
      <c r="F246" s="165" t="s">
        <v>473</v>
      </c>
      <c r="G246" s="166" t="s">
        <v>376</v>
      </c>
      <c r="H246" s="167">
        <v>0.18099999999999999</v>
      </c>
      <c r="I246" s="168"/>
      <c r="J246" s="169">
        <f>ROUND(I246*H246,2)</f>
        <v>0</v>
      </c>
      <c r="K246" s="165" t="s">
        <v>288</v>
      </c>
      <c r="L246" s="33"/>
      <c r="M246" s="170" t="s">
        <v>1</v>
      </c>
      <c r="N246" s="171" t="s">
        <v>39</v>
      </c>
      <c r="O246" s="58"/>
      <c r="P246" s="172">
        <f>O246*H246</f>
        <v>0</v>
      </c>
      <c r="Q246" s="172">
        <v>1.05871</v>
      </c>
      <c r="R246" s="172">
        <f>Q246*H246</f>
        <v>0.19162651</v>
      </c>
      <c r="S246" s="172">
        <v>0</v>
      </c>
      <c r="T246" s="173">
        <f>S246*H246</f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4" t="s">
        <v>289</v>
      </c>
      <c r="AT246" s="174" t="s">
        <v>284</v>
      </c>
      <c r="AU246" s="174" t="s">
        <v>84</v>
      </c>
      <c r="AY246" s="17" t="s">
        <v>282</v>
      </c>
      <c r="BE246" s="175">
        <f>IF(N246="základní",J246,0)</f>
        <v>0</v>
      </c>
      <c r="BF246" s="175">
        <f>IF(N246="snížená",J246,0)</f>
        <v>0</v>
      </c>
      <c r="BG246" s="175">
        <f>IF(N246="zákl. přenesená",J246,0)</f>
        <v>0</v>
      </c>
      <c r="BH246" s="175">
        <f>IF(N246="sníž. přenesená",J246,0)</f>
        <v>0</v>
      </c>
      <c r="BI246" s="175">
        <f>IF(N246="nulová",J246,0)</f>
        <v>0</v>
      </c>
      <c r="BJ246" s="17" t="s">
        <v>82</v>
      </c>
      <c r="BK246" s="175">
        <f>ROUND(I246*H246,2)</f>
        <v>0</v>
      </c>
      <c r="BL246" s="17" t="s">
        <v>289</v>
      </c>
      <c r="BM246" s="174" t="s">
        <v>474</v>
      </c>
    </row>
    <row r="247" spans="1:65" s="2" customFormat="1" ht="45">
      <c r="A247" s="32"/>
      <c r="B247" s="33"/>
      <c r="C247" s="32"/>
      <c r="D247" s="176" t="s">
        <v>291</v>
      </c>
      <c r="E247" s="32"/>
      <c r="F247" s="177" t="s">
        <v>475</v>
      </c>
      <c r="G247" s="32"/>
      <c r="H247" s="32"/>
      <c r="I247" s="97"/>
      <c r="J247" s="32"/>
      <c r="K247" s="32"/>
      <c r="L247" s="33"/>
      <c r="M247" s="178"/>
      <c r="N247" s="179"/>
      <c r="O247" s="58"/>
      <c r="P247" s="58"/>
      <c r="Q247" s="58"/>
      <c r="R247" s="58"/>
      <c r="S247" s="58"/>
      <c r="T247" s="59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T247" s="17" t="s">
        <v>291</v>
      </c>
      <c r="AU247" s="17" t="s">
        <v>84</v>
      </c>
    </row>
    <row r="248" spans="1:65" s="13" customFormat="1" ht="10">
      <c r="B248" s="180"/>
      <c r="D248" s="176" t="s">
        <v>293</v>
      </c>
      <c r="E248" s="181" t="s">
        <v>1</v>
      </c>
      <c r="F248" s="182" t="s">
        <v>476</v>
      </c>
      <c r="H248" s="183">
        <v>0.18099999999999999</v>
      </c>
      <c r="I248" s="184"/>
      <c r="L248" s="180"/>
      <c r="M248" s="185"/>
      <c r="N248" s="186"/>
      <c r="O248" s="186"/>
      <c r="P248" s="186"/>
      <c r="Q248" s="186"/>
      <c r="R248" s="186"/>
      <c r="S248" s="186"/>
      <c r="T248" s="187"/>
      <c r="AT248" s="181" t="s">
        <v>293</v>
      </c>
      <c r="AU248" s="181" t="s">
        <v>84</v>
      </c>
      <c r="AV248" s="13" t="s">
        <v>84</v>
      </c>
      <c r="AW248" s="13" t="s">
        <v>31</v>
      </c>
      <c r="AX248" s="13" t="s">
        <v>82</v>
      </c>
      <c r="AY248" s="181" t="s">
        <v>282</v>
      </c>
    </row>
    <row r="249" spans="1:65" s="12" customFormat="1" ht="22.75" customHeight="1">
      <c r="B249" s="149"/>
      <c r="D249" s="150" t="s">
        <v>73</v>
      </c>
      <c r="E249" s="160" t="s">
        <v>300</v>
      </c>
      <c r="F249" s="160" t="s">
        <v>477</v>
      </c>
      <c r="I249" s="152"/>
      <c r="J249" s="161">
        <f>BK249</f>
        <v>0</v>
      </c>
      <c r="L249" s="149"/>
      <c r="M249" s="154"/>
      <c r="N249" s="155"/>
      <c r="O249" s="155"/>
      <c r="P249" s="156">
        <f>SUM(P250:P302)</f>
        <v>0</v>
      </c>
      <c r="Q249" s="155"/>
      <c r="R249" s="156">
        <f>SUM(R250:R302)</f>
        <v>57.985877319999993</v>
      </c>
      <c r="S249" s="155"/>
      <c r="T249" s="157">
        <f>SUM(T250:T302)</f>
        <v>1.9379999999999999E-4</v>
      </c>
      <c r="AR249" s="150" t="s">
        <v>82</v>
      </c>
      <c r="AT249" s="158" t="s">
        <v>73</v>
      </c>
      <c r="AU249" s="158" t="s">
        <v>82</v>
      </c>
      <c r="AY249" s="150" t="s">
        <v>282</v>
      </c>
      <c r="BK249" s="159">
        <f>SUM(BK250:BK302)</f>
        <v>0</v>
      </c>
    </row>
    <row r="250" spans="1:65" s="2" customFormat="1" ht="31" customHeight="1">
      <c r="A250" s="32"/>
      <c r="B250" s="162"/>
      <c r="C250" s="163" t="s">
        <v>478</v>
      </c>
      <c r="D250" s="163" t="s">
        <v>284</v>
      </c>
      <c r="E250" s="164" t="s">
        <v>479</v>
      </c>
      <c r="F250" s="165" t="s">
        <v>480</v>
      </c>
      <c r="G250" s="166" t="s">
        <v>313</v>
      </c>
      <c r="H250" s="167">
        <v>2.7930000000000001</v>
      </c>
      <c r="I250" s="168"/>
      <c r="J250" s="169">
        <f>ROUND(I250*H250,2)</f>
        <v>0</v>
      </c>
      <c r="K250" s="165" t="s">
        <v>288</v>
      </c>
      <c r="L250" s="33"/>
      <c r="M250" s="170" t="s">
        <v>1</v>
      </c>
      <c r="N250" s="171" t="s">
        <v>39</v>
      </c>
      <c r="O250" s="58"/>
      <c r="P250" s="172">
        <f>O250*H250</f>
        <v>0</v>
      </c>
      <c r="Q250" s="172">
        <v>1.8774999999999999</v>
      </c>
      <c r="R250" s="172">
        <f>Q250*H250</f>
        <v>5.2438574999999998</v>
      </c>
      <c r="S250" s="172">
        <v>0</v>
      </c>
      <c r="T250" s="173">
        <f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4" t="s">
        <v>289</v>
      </c>
      <c r="AT250" s="174" t="s">
        <v>284</v>
      </c>
      <c r="AU250" s="174" t="s">
        <v>84</v>
      </c>
      <c r="AY250" s="17" t="s">
        <v>282</v>
      </c>
      <c r="BE250" s="175">
        <f>IF(N250="základní",J250,0)</f>
        <v>0</v>
      </c>
      <c r="BF250" s="175">
        <f>IF(N250="snížená",J250,0)</f>
        <v>0</v>
      </c>
      <c r="BG250" s="175">
        <f>IF(N250="zákl. přenesená",J250,0)</f>
        <v>0</v>
      </c>
      <c r="BH250" s="175">
        <f>IF(N250="sníž. přenesená",J250,0)</f>
        <v>0</v>
      </c>
      <c r="BI250" s="175">
        <f>IF(N250="nulová",J250,0)</f>
        <v>0</v>
      </c>
      <c r="BJ250" s="17" t="s">
        <v>82</v>
      </c>
      <c r="BK250" s="175">
        <f>ROUND(I250*H250,2)</f>
        <v>0</v>
      </c>
      <c r="BL250" s="17" t="s">
        <v>289</v>
      </c>
      <c r="BM250" s="174" t="s">
        <v>481</v>
      </c>
    </row>
    <row r="251" spans="1:65" s="2" customFormat="1" ht="27">
      <c r="A251" s="32"/>
      <c r="B251" s="33"/>
      <c r="C251" s="32"/>
      <c r="D251" s="176" t="s">
        <v>291</v>
      </c>
      <c r="E251" s="32"/>
      <c r="F251" s="177" t="s">
        <v>482</v>
      </c>
      <c r="G251" s="32"/>
      <c r="H251" s="32"/>
      <c r="I251" s="97"/>
      <c r="J251" s="32"/>
      <c r="K251" s="32"/>
      <c r="L251" s="33"/>
      <c r="M251" s="178"/>
      <c r="N251" s="179"/>
      <c r="O251" s="58"/>
      <c r="P251" s="58"/>
      <c r="Q251" s="58"/>
      <c r="R251" s="58"/>
      <c r="S251" s="58"/>
      <c r="T251" s="59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T251" s="17" t="s">
        <v>291</v>
      </c>
      <c r="AU251" s="17" t="s">
        <v>84</v>
      </c>
    </row>
    <row r="252" spans="1:65" s="13" customFormat="1" ht="10">
      <c r="B252" s="180"/>
      <c r="D252" s="176" t="s">
        <v>293</v>
      </c>
      <c r="E252" s="181" t="s">
        <v>1</v>
      </c>
      <c r="F252" s="182" t="s">
        <v>483</v>
      </c>
      <c r="H252" s="183">
        <v>2.7930000000000001</v>
      </c>
      <c r="I252" s="184"/>
      <c r="L252" s="180"/>
      <c r="M252" s="185"/>
      <c r="N252" s="186"/>
      <c r="O252" s="186"/>
      <c r="P252" s="186"/>
      <c r="Q252" s="186"/>
      <c r="R252" s="186"/>
      <c r="S252" s="186"/>
      <c r="T252" s="187"/>
      <c r="AT252" s="181" t="s">
        <v>293</v>
      </c>
      <c r="AU252" s="181" t="s">
        <v>84</v>
      </c>
      <c r="AV252" s="13" t="s">
        <v>84</v>
      </c>
      <c r="AW252" s="13" t="s">
        <v>31</v>
      </c>
      <c r="AX252" s="13" t="s">
        <v>82</v>
      </c>
      <c r="AY252" s="181" t="s">
        <v>282</v>
      </c>
    </row>
    <row r="253" spans="1:65" s="2" customFormat="1" ht="20.5" customHeight="1">
      <c r="A253" s="32"/>
      <c r="B253" s="162"/>
      <c r="C253" s="163" t="s">
        <v>484</v>
      </c>
      <c r="D253" s="163" t="s">
        <v>284</v>
      </c>
      <c r="E253" s="164" t="s">
        <v>485</v>
      </c>
      <c r="F253" s="165" t="s">
        <v>486</v>
      </c>
      <c r="G253" s="166" t="s">
        <v>313</v>
      </c>
      <c r="H253" s="167">
        <v>6.88</v>
      </c>
      <c r="I253" s="168"/>
      <c r="J253" s="169">
        <f>ROUND(I253*H253,2)</f>
        <v>0</v>
      </c>
      <c r="K253" s="165" t="s">
        <v>288</v>
      </c>
      <c r="L253" s="33"/>
      <c r="M253" s="170" t="s">
        <v>1</v>
      </c>
      <c r="N253" s="171" t="s">
        <v>39</v>
      </c>
      <c r="O253" s="58"/>
      <c r="P253" s="172">
        <f>O253*H253</f>
        <v>0</v>
      </c>
      <c r="Q253" s="172">
        <v>1.7863599999999999</v>
      </c>
      <c r="R253" s="172">
        <f>Q253*H253</f>
        <v>12.2901568</v>
      </c>
      <c r="S253" s="172">
        <v>0</v>
      </c>
      <c r="T253" s="173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4" t="s">
        <v>289</v>
      </c>
      <c r="AT253" s="174" t="s">
        <v>284</v>
      </c>
      <c r="AU253" s="174" t="s">
        <v>84</v>
      </c>
      <c r="AY253" s="17" t="s">
        <v>282</v>
      </c>
      <c r="BE253" s="175">
        <f>IF(N253="základní",J253,0)</f>
        <v>0</v>
      </c>
      <c r="BF253" s="175">
        <f>IF(N253="snížená",J253,0)</f>
        <v>0</v>
      </c>
      <c r="BG253" s="175">
        <f>IF(N253="zákl. přenesená",J253,0)</f>
        <v>0</v>
      </c>
      <c r="BH253" s="175">
        <f>IF(N253="sníž. přenesená",J253,0)</f>
        <v>0</v>
      </c>
      <c r="BI253" s="175">
        <f>IF(N253="nulová",J253,0)</f>
        <v>0</v>
      </c>
      <c r="BJ253" s="17" t="s">
        <v>82</v>
      </c>
      <c r="BK253" s="175">
        <f>ROUND(I253*H253,2)</f>
        <v>0</v>
      </c>
      <c r="BL253" s="17" t="s">
        <v>289</v>
      </c>
      <c r="BM253" s="174" t="s">
        <v>487</v>
      </c>
    </row>
    <row r="254" spans="1:65" s="2" customFormat="1" ht="27">
      <c r="A254" s="32"/>
      <c r="B254" s="33"/>
      <c r="C254" s="32"/>
      <c r="D254" s="176" t="s">
        <v>291</v>
      </c>
      <c r="E254" s="32"/>
      <c r="F254" s="177" t="s">
        <v>488</v>
      </c>
      <c r="G254" s="32"/>
      <c r="H254" s="32"/>
      <c r="I254" s="97"/>
      <c r="J254" s="32"/>
      <c r="K254" s="32"/>
      <c r="L254" s="33"/>
      <c r="M254" s="178"/>
      <c r="N254" s="179"/>
      <c r="O254" s="58"/>
      <c r="P254" s="58"/>
      <c r="Q254" s="58"/>
      <c r="R254" s="58"/>
      <c r="S254" s="58"/>
      <c r="T254" s="59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T254" s="17" t="s">
        <v>291</v>
      </c>
      <c r="AU254" s="17" t="s">
        <v>84</v>
      </c>
    </row>
    <row r="255" spans="1:65" s="13" customFormat="1" ht="10">
      <c r="B255" s="180"/>
      <c r="D255" s="176" t="s">
        <v>293</v>
      </c>
      <c r="E255" s="181" t="s">
        <v>139</v>
      </c>
      <c r="F255" s="182" t="s">
        <v>489</v>
      </c>
      <c r="H255" s="183">
        <v>14.9</v>
      </c>
      <c r="I255" s="184"/>
      <c r="L255" s="180"/>
      <c r="M255" s="185"/>
      <c r="N255" s="186"/>
      <c r="O255" s="186"/>
      <c r="P255" s="186"/>
      <c r="Q255" s="186"/>
      <c r="R255" s="186"/>
      <c r="S255" s="186"/>
      <c r="T255" s="187"/>
      <c r="AT255" s="181" t="s">
        <v>293</v>
      </c>
      <c r="AU255" s="181" t="s">
        <v>84</v>
      </c>
      <c r="AV255" s="13" t="s">
        <v>84</v>
      </c>
      <c r="AW255" s="13" t="s">
        <v>31</v>
      </c>
      <c r="AX255" s="13" t="s">
        <v>74</v>
      </c>
      <c r="AY255" s="181" t="s">
        <v>282</v>
      </c>
    </row>
    <row r="256" spans="1:65" s="13" customFormat="1" ht="10">
      <c r="B256" s="180"/>
      <c r="D256" s="176" t="s">
        <v>293</v>
      </c>
      <c r="E256" s="181" t="s">
        <v>1</v>
      </c>
      <c r="F256" s="182" t="s">
        <v>490</v>
      </c>
      <c r="H256" s="183">
        <v>6.88</v>
      </c>
      <c r="I256" s="184"/>
      <c r="L256" s="180"/>
      <c r="M256" s="185"/>
      <c r="N256" s="186"/>
      <c r="O256" s="186"/>
      <c r="P256" s="186"/>
      <c r="Q256" s="186"/>
      <c r="R256" s="186"/>
      <c r="S256" s="186"/>
      <c r="T256" s="187"/>
      <c r="AT256" s="181" t="s">
        <v>293</v>
      </c>
      <c r="AU256" s="181" t="s">
        <v>84</v>
      </c>
      <c r="AV256" s="13" t="s">
        <v>84</v>
      </c>
      <c r="AW256" s="13" t="s">
        <v>31</v>
      </c>
      <c r="AX256" s="13" t="s">
        <v>82</v>
      </c>
      <c r="AY256" s="181" t="s">
        <v>282</v>
      </c>
    </row>
    <row r="257" spans="1:65" s="2" customFormat="1" ht="31" customHeight="1">
      <c r="A257" s="32"/>
      <c r="B257" s="162"/>
      <c r="C257" s="163" t="s">
        <v>491</v>
      </c>
      <c r="D257" s="163" t="s">
        <v>284</v>
      </c>
      <c r="E257" s="164" t="s">
        <v>492</v>
      </c>
      <c r="F257" s="165" t="s">
        <v>493</v>
      </c>
      <c r="G257" s="166" t="s">
        <v>303</v>
      </c>
      <c r="H257" s="167">
        <v>153.12</v>
      </c>
      <c r="I257" s="168"/>
      <c r="J257" s="169">
        <f>ROUND(I257*H257,2)</f>
        <v>0</v>
      </c>
      <c r="K257" s="165" t="s">
        <v>288</v>
      </c>
      <c r="L257" s="33"/>
      <c r="M257" s="170" t="s">
        <v>1</v>
      </c>
      <c r="N257" s="171" t="s">
        <v>39</v>
      </c>
      <c r="O257" s="58"/>
      <c r="P257" s="172">
        <f>O257*H257</f>
        <v>0</v>
      </c>
      <c r="Q257" s="172">
        <v>0.15423000000000001</v>
      </c>
      <c r="R257" s="172">
        <f>Q257*H257</f>
        <v>23.615697600000001</v>
      </c>
      <c r="S257" s="172">
        <v>0</v>
      </c>
      <c r="T257" s="173">
        <f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4" t="s">
        <v>289</v>
      </c>
      <c r="AT257" s="174" t="s">
        <v>284</v>
      </c>
      <c r="AU257" s="174" t="s">
        <v>84</v>
      </c>
      <c r="AY257" s="17" t="s">
        <v>282</v>
      </c>
      <c r="BE257" s="175">
        <f>IF(N257="základní",J257,0)</f>
        <v>0</v>
      </c>
      <c r="BF257" s="175">
        <f>IF(N257="snížená",J257,0)</f>
        <v>0</v>
      </c>
      <c r="BG257" s="175">
        <f>IF(N257="zákl. přenesená",J257,0)</f>
        <v>0</v>
      </c>
      <c r="BH257" s="175">
        <f>IF(N257="sníž. přenesená",J257,0)</f>
        <v>0</v>
      </c>
      <c r="BI257" s="175">
        <f>IF(N257="nulová",J257,0)</f>
        <v>0</v>
      </c>
      <c r="BJ257" s="17" t="s">
        <v>82</v>
      </c>
      <c r="BK257" s="175">
        <f>ROUND(I257*H257,2)</f>
        <v>0</v>
      </c>
      <c r="BL257" s="17" t="s">
        <v>289</v>
      </c>
      <c r="BM257" s="174" t="s">
        <v>494</v>
      </c>
    </row>
    <row r="258" spans="1:65" s="2" customFormat="1" ht="45">
      <c r="A258" s="32"/>
      <c r="B258" s="33"/>
      <c r="C258" s="32"/>
      <c r="D258" s="176" t="s">
        <v>291</v>
      </c>
      <c r="E258" s="32"/>
      <c r="F258" s="177" t="s">
        <v>495</v>
      </c>
      <c r="G258" s="32"/>
      <c r="H258" s="32"/>
      <c r="I258" s="97"/>
      <c r="J258" s="32"/>
      <c r="K258" s="32"/>
      <c r="L258" s="33"/>
      <c r="M258" s="178"/>
      <c r="N258" s="179"/>
      <c r="O258" s="58"/>
      <c r="P258" s="58"/>
      <c r="Q258" s="58"/>
      <c r="R258" s="58"/>
      <c r="S258" s="58"/>
      <c r="T258" s="59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T258" s="17" t="s">
        <v>291</v>
      </c>
      <c r="AU258" s="17" t="s">
        <v>84</v>
      </c>
    </row>
    <row r="259" spans="1:65" s="13" customFormat="1" ht="20">
      <c r="B259" s="180"/>
      <c r="D259" s="176" t="s">
        <v>293</v>
      </c>
      <c r="E259" s="181" t="s">
        <v>1</v>
      </c>
      <c r="F259" s="182" t="s">
        <v>496</v>
      </c>
      <c r="H259" s="183">
        <v>137.11500000000001</v>
      </c>
      <c r="I259" s="184"/>
      <c r="L259" s="180"/>
      <c r="M259" s="185"/>
      <c r="N259" s="186"/>
      <c r="O259" s="186"/>
      <c r="P259" s="186"/>
      <c r="Q259" s="186"/>
      <c r="R259" s="186"/>
      <c r="S259" s="186"/>
      <c r="T259" s="187"/>
      <c r="AT259" s="181" t="s">
        <v>293</v>
      </c>
      <c r="AU259" s="181" t="s">
        <v>84</v>
      </c>
      <c r="AV259" s="13" t="s">
        <v>84</v>
      </c>
      <c r="AW259" s="13" t="s">
        <v>31</v>
      </c>
      <c r="AX259" s="13" t="s">
        <v>74</v>
      </c>
      <c r="AY259" s="181" t="s">
        <v>282</v>
      </c>
    </row>
    <row r="260" spans="1:65" s="13" customFormat="1" ht="10">
      <c r="B260" s="180"/>
      <c r="D260" s="176" t="s">
        <v>293</v>
      </c>
      <c r="E260" s="181" t="s">
        <v>1</v>
      </c>
      <c r="F260" s="182" t="s">
        <v>497</v>
      </c>
      <c r="H260" s="183">
        <v>-11.414999999999999</v>
      </c>
      <c r="I260" s="184"/>
      <c r="L260" s="180"/>
      <c r="M260" s="185"/>
      <c r="N260" s="186"/>
      <c r="O260" s="186"/>
      <c r="P260" s="186"/>
      <c r="Q260" s="186"/>
      <c r="R260" s="186"/>
      <c r="S260" s="186"/>
      <c r="T260" s="187"/>
      <c r="AT260" s="181" t="s">
        <v>293</v>
      </c>
      <c r="AU260" s="181" t="s">
        <v>84</v>
      </c>
      <c r="AV260" s="13" t="s">
        <v>84</v>
      </c>
      <c r="AW260" s="13" t="s">
        <v>31</v>
      </c>
      <c r="AX260" s="13" t="s">
        <v>74</v>
      </c>
      <c r="AY260" s="181" t="s">
        <v>282</v>
      </c>
    </row>
    <row r="261" spans="1:65" s="14" customFormat="1" ht="10">
      <c r="B261" s="188"/>
      <c r="D261" s="176" t="s">
        <v>293</v>
      </c>
      <c r="E261" s="189" t="s">
        <v>141</v>
      </c>
      <c r="F261" s="190" t="s">
        <v>309</v>
      </c>
      <c r="H261" s="191">
        <v>125.7</v>
      </c>
      <c r="I261" s="192"/>
      <c r="L261" s="188"/>
      <c r="M261" s="193"/>
      <c r="N261" s="194"/>
      <c r="O261" s="194"/>
      <c r="P261" s="194"/>
      <c r="Q261" s="194"/>
      <c r="R261" s="194"/>
      <c r="S261" s="194"/>
      <c r="T261" s="195"/>
      <c r="AT261" s="189" t="s">
        <v>293</v>
      </c>
      <c r="AU261" s="189" t="s">
        <v>84</v>
      </c>
      <c r="AV261" s="14" t="s">
        <v>300</v>
      </c>
      <c r="AW261" s="14" t="s">
        <v>31</v>
      </c>
      <c r="AX261" s="14" t="s">
        <v>74</v>
      </c>
      <c r="AY261" s="189" t="s">
        <v>282</v>
      </c>
    </row>
    <row r="262" spans="1:65" s="13" customFormat="1" ht="10">
      <c r="B262" s="180"/>
      <c r="D262" s="176" t="s">
        <v>293</v>
      </c>
      <c r="E262" s="181" t="s">
        <v>143</v>
      </c>
      <c r="F262" s="182" t="s">
        <v>498</v>
      </c>
      <c r="H262" s="183">
        <v>27.42</v>
      </c>
      <c r="I262" s="184"/>
      <c r="L262" s="180"/>
      <c r="M262" s="185"/>
      <c r="N262" s="186"/>
      <c r="O262" s="186"/>
      <c r="P262" s="186"/>
      <c r="Q262" s="186"/>
      <c r="R262" s="186"/>
      <c r="S262" s="186"/>
      <c r="T262" s="187"/>
      <c r="AT262" s="181" t="s">
        <v>293</v>
      </c>
      <c r="AU262" s="181" t="s">
        <v>84</v>
      </c>
      <c r="AV262" s="13" t="s">
        <v>84</v>
      </c>
      <c r="AW262" s="13" t="s">
        <v>31</v>
      </c>
      <c r="AX262" s="13" t="s">
        <v>74</v>
      </c>
      <c r="AY262" s="181" t="s">
        <v>282</v>
      </c>
    </row>
    <row r="263" spans="1:65" s="15" customFormat="1" ht="10">
      <c r="B263" s="196"/>
      <c r="D263" s="176" t="s">
        <v>293</v>
      </c>
      <c r="E263" s="197" t="s">
        <v>1</v>
      </c>
      <c r="F263" s="198" t="s">
        <v>331</v>
      </c>
      <c r="H263" s="199">
        <v>153.12</v>
      </c>
      <c r="I263" s="200"/>
      <c r="L263" s="196"/>
      <c r="M263" s="201"/>
      <c r="N263" s="202"/>
      <c r="O263" s="202"/>
      <c r="P263" s="202"/>
      <c r="Q263" s="202"/>
      <c r="R263" s="202"/>
      <c r="S263" s="202"/>
      <c r="T263" s="203"/>
      <c r="AT263" s="197" t="s">
        <v>293</v>
      </c>
      <c r="AU263" s="197" t="s">
        <v>84</v>
      </c>
      <c r="AV263" s="15" t="s">
        <v>289</v>
      </c>
      <c r="AW263" s="15" t="s">
        <v>31</v>
      </c>
      <c r="AX263" s="15" t="s">
        <v>82</v>
      </c>
      <c r="AY263" s="197" t="s">
        <v>282</v>
      </c>
    </row>
    <row r="264" spans="1:65" s="2" customFormat="1" ht="20.5" customHeight="1">
      <c r="A264" s="32"/>
      <c r="B264" s="162"/>
      <c r="C264" s="163" t="s">
        <v>499</v>
      </c>
      <c r="D264" s="163" t="s">
        <v>284</v>
      </c>
      <c r="E264" s="164" t="s">
        <v>500</v>
      </c>
      <c r="F264" s="165" t="s">
        <v>501</v>
      </c>
      <c r="G264" s="166" t="s">
        <v>381</v>
      </c>
      <c r="H264" s="167">
        <v>31</v>
      </c>
      <c r="I264" s="168"/>
      <c r="J264" s="169">
        <f>ROUND(I264*H264,2)</f>
        <v>0</v>
      </c>
      <c r="K264" s="165" t="s">
        <v>288</v>
      </c>
      <c r="L264" s="33"/>
      <c r="M264" s="170" t="s">
        <v>1</v>
      </c>
      <c r="N264" s="171" t="s">
        <v>39</v>
      </c>
      <c r="O264" s="58"/>
      <c r="P264" s="172">
        <f>O264*H264</f>
        <v>0</v>
      </c>
      <c r="Q264" s="172">
        <v>6.8799999999999998E-3</v>
      </c>
      <c r="R264" s="172">
        <f>Q264*H264</f>
        <v>0.21328</v>
      </c>
      <c r="S264" s="172">
        <v>0</v>
      </c>
      <c r="T264" s="173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4" t="s">
        <v>289</v>
      </c>
      <c r="AT264" s="174" t="s">
        <v>284</v>
      </c>
      <c r="AU264" s="174" t="s">
        <v>84</v>
      </c>
      <c r="AY264" s="17" t="s">
        <v>282</v>
      </c>
      <c r="BE264" s="175">
        <f>IF(N264="základní",J264,0)</f>
        <v>0</v>
      </c>
      <c r="BF264" s="175">
        <f>IF(N264="snížená",J264,0)</f>
        <v>0</v>
      </c>
      <c r="BG264" s="175">
        <f>IF(N264="zákl. přenesená",J264,0)</f>
        <v>0</v>
      </c>
      <c r="BH264" s="175">
        <f>IF(N264="sníž. přenesená",J264,0)</f>
        <v>0</v>
      </c>
      <c r="BI264" s="175">
        <f>IF(N264="nulová",J264,0)</f>
        <v>0</v>
      </c>
      <c r="BJ264" s="17" t="s">
        <v>82</v>
      </c>
      <c r="BK264" s="175">
        <f>ROUND(I264*H264,2)</f>
        <v>0</v>
      </c>
      <c r="BL264" s="17" t="s">
        <v>289</v>
      </c>
      <c r="BM264" s="174" t="s">
        <v>502</v>
      </c>
    </row>
    <row r="265" spans="1:65" s="2" customFormat="1" ht="18">
      <c r="A265" s="32"/>
      <c r="B265" s="33"/>
      <c r="C265" s="32"/>
      <c r="D265" s="176" t="s">
        <v>291</v>
      </c>
      <c r="E265" s="32"/>
      <c r="F265" s="177" t="s">
        <v>503</v>
      </c>
      <c r="G265" s="32"/>
      <c r="H265" s="32"/>
      <c r="I265" s="97"/>
      <c r="J265" s="32"/>
      <c r="K265" s="32"/>
      <c r="L265" s="33"/>
      <c r="M265" s="178"/>
      <c r="N265" s="179"/>
      <c r="O265" s="58"/>
      <c r="P265" s="58"/>
      <c r="Q265" s="58"/>
      <c r="R265" s="58"/>
      <c r="S265" s="58"/>
      <c r="T265" s="59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T265" s="17" t="s">
        <v>291</v>
      </c>
      <c r="AU265" s="17" t="s">
        <v>84</v>
      </c>
    </row>
    <row r="266" spans="1:65" s="13" customFormat="1" ht="10">
      <c r="B266" s="180"/>
      <c r="D266" s="176" t="s">
        <v>293</v>
      </c>
      <c r="E266" s="181" t="s">
        <v>1</v>
      </c>
      <c r="F266" s="182" t="s">
        <v>504</v>
      </c>
      <c r="H266" s="183">
        <v>31</v>
      </c>
      <c r="I266" s="184"/>
      <c r="L266" s="180"/>
      <c r="M266" s="185"/>
      <c r="N266" s="186"/>
      <c r="O266" s="186"/>
      <c r="P266" s="186"/>
      <c r="Q266" s="186"/>
      <c r="R266" s="186"/>
      <c r="S266" s="186"/>
      <c r="T266" s="187"/>
      <c r="AT266" s="181" t="s">
        <v>293</v>
      </c>
      <c r="AU266" s="181" t="s">
        <v>84</v>
      </c>
      <c r="AV266" s="13" t="s">
        <v>84</v>
      </c>
      <c r="AW266" s="13" t="s">
        <v>31</v>
      </c>
      <c r="AX266" s="13" t="s">
        <v>82</v>
      </c>
      <c r="AY266" s="181" t="s">
        <v>282</v>
      </c>
    </row>
    <row r="267" spans="1:65" s="2" customFormat="1" ht="20.5" customHeight="1">
      <c r="A267" s="32"/>
      <c r="B267" s="162"/>
      <c r="C267" s="204" t="s">
        <v>505</v>
      </c>
      <c r="D267" s="204" t="s">
        <v>373</v>
      </c>
      <c r="E267" s="205" t="s">
        <v>506</v>
      </c>
      <c r="F267" s="206" t="s">
        <v>507</v>
      </c>
      <c r="G267" s="207" t="s">
        <v>381</v>
      </c>
      <c r="H267" s="208">
        <v>17.170000000000002</v>
      </c>
      <c r="I267" s="209"/>
      <c r="J267" s="210">
        <f>ROUND(I267*H267,2)</f>
        <v>0</v>
      </c>
      <c r="K267" s="206" t="s">
        <v>288</v>
      </c>
      <c r="L267" s="211"/>
      <c r="M267" s="212" t="s">
        <v>1</v>
      </c>
      <c r="N267" s="213" t="s">
        <v>39</v>
      </c>
      <c r="O267" s="58"/>
      <c r="P267" s="172">
        <f>O267*H267</f>
        <v>0</v>
      </c>
      <c r="Q267" s="172">
        <v>5.6000000000000001E-2</v>
      </c>
      <c r="R267" s="172">
        <f>Q267*H267</f>
        <v>0.96152000000000015</v>
      </c>
      <c r="S267" s="172">
        <v>0</v>
      </c>
      <c r="T267" s="173">
        <f>S267*H267</f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74" t="s">
        <v>338</v>
      </c>
      <c r="AT267" s="174" t="s">
        <v>373</v>
      </c>
      <c r="AU267" s="174" t="s">
        <v>84</v>
      </c>
      <c r="AY267" s="17" t="s">
        <v>282</v>
      </c>
      <c r="BE267" s="175">
        <f>IF(N267="základní",J267,0)</f>
        <v>0</v>
      </c>
      <c r="BF267" s="175">
        <f>IF(N267="snížená",J267,0)</f>
        <v>0</v>
      </c>
      <c r="BG267" s="175">
        <f>IF(N267="zákl. přenesená",J267,0)</f>
        <v>0</v>
      </c>
      <c r="BH267" s="175">
        <f>IF(N267="sníž. přenesená",J267,0)</f>
        <v>0</v>
      </c>
      <c r="BI267" s="175">
        <f>IF(N267="nulová",J267,0)</f>
        <v>0</v>
      </c>
      <c r="BJ267" s="17" t="s">
        <v>82</v>
      </c>
      <c r="BK267" s="175">
        <f>ROUND(I267*H267,2)</f>
        <v>0</v>
      </c>
      <c r="BL267" s="17" t="s">
        <v>289</v>
      </c>
      <c r="BM267" s="174" t="s">
        <v>508</v>
      </c>
    </row>
    <row r="268" spans="1:65" s="2" customFormat="1" ht="18">
      <c r="A268" s="32"/>
      <c r="B268" s="33"/>
      <c r="C268" s="32"/>
      <c r="D268" s="176" t="s">
        <v>291</v>
      </c>
      <c r="E268" s="32"/>
      <c r="F268" s="177" t="s">
        <v>507</v>
      </c>
      <c r="G268" s="32"/>
      <c r="H268" s="32"/>
      <c r="I268" s="97"/>
      <c r="J268" s="32"/>
      <c r="K268" s="32"/>
      <c r="L268" s="33"/>
      <c r="M268" s="178"/>
      <c r="N268" s="179"/>
      <c r="O268" s="58"/>
      <c r="P268" s="58"/>
      <c r="Q268" s="58"/>
      <c r="R268" s="58"/>
      <c r="S268" s="58"/>
      <c r="T268" s="59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T268" s="17" t="s">
        <v>291</v>
      </c>
      <c r="AU268" s="17" t="s">
        <v>84</v>
      </c>
    </row>
    <row r="269" spans="1:65" s="13" customFormat="1" ht="10">
      <c r="B269" s="180"/>
      <c r="D269" s="176" t="s">
        <v>293</v>
      </c>
      <c r="E269" s="181" t="s">
        <v>1</v>
      </c>
      <c r="F269" s="182" t="s">
        <v>509</v>
      </c>
      <c r="H269" s="183">
        <v>17.170000000000002</v>
      </c>
      <c r="I269" s="184"/>
      <c r="L269" s="180"/>
      <c r="M269" s="185"/>
      <c r="N269" s="186"/>
      <c r="O269" s="186"/>
      <c r="P269" s="186"/>
      <c r="Q269" s="186"/>
      <c r="R269" s="186"/>
      <c r="S269" s="186"/>
      <c r="T269" s="187"/>
      <c r="AT269" s="181" t="s">
        <v>293</v>
      </c>
      <c r="AU269" s="181" t="s">
        <v>84</v>
      </c>
      <c r="AV269" s="13" t="s">
        <v>84</v>
      </c>
      <c r="AW269" s="13" t="s">
        <v>31</v>
      </c>
      <c r="AX269" s="13" t="s">
        <v>82</v>
      </c>
      <c r="AY269" s="181" t="s">
        <v>282</v>
      </c>
    </row>
    <row r="270" spans="1:65" s="2" customFormat="1" ht="20.5" customHeight="1">
      <c r="A270" s="32"/>
      <c r="B270" s="162"/>
      <c r="C270" s="204" t="s">
        <v>510</v>
      </c>
      <c r="D270" s="204" t="s">
        <v>373</v>
      </c>
      <c r="E270" s="205" t="s">
        <v>511</v>
      </c>
      <c r="F270" s="206" t="s">
        <v>512</v>
      </c>
      <c r="G270" s="207" t="s">
        <v>381</v>
      </c>
      <c r="H270" s="208">
        <v>14.14</v>
      </c>
      <c r="I270" s="209"/>
      <c r="J270" s="210">
        <f>ROUND(I270*H270,2)</f>
        <v>0</v>
      </c>
      <c r="K270" s="206" t="s">
        <v>288</v>
      </c>
      <c r="L270" s="211"/>
      <c r="M270" s="212" t="s">
        <v>1</v>
      </c>
      <c r="N270" s="213" t="s">
        <v>39</v>
      </c>
      <c r="O270" s="58"/>
      <c r="P270" s="172">
        <f>O270*H270</f>
        <v>0</v>
      </c>
      <c r="Q270" s="172">
        <v>7.0000000000000007E-2</v>
      </c>
      <c r="R270" s="172">
        <f>Q270*H270</f>
        <v>0.98980000000000012</v>
      </c>
      <c r="S270" s="172">
        <v>0</v>
      </c>
      <c r="T270" s="173">
        <f>S270*H270</f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4" t="s">
        <v>338</v>
      </c>
      <c r="AT270" s="174" t="s">
        <v>373</v>
      </c>
      <c r="AU270" s="174" t="s">
        <v>84</v>
      </c>
      <c r="AY270" s="17" t="s">
        <v>282</v>
      </c>
      <c r="BE270" s="175">
        <f>IF(N270="základní",J270,0)</f>
        <v>0</v>
      </c>
      <c r="BF270" s="175">
        <f>IF(N270="snížená",J270,0)</f>
        <v>0</v>
      </c>
      <c r="BG270" s="175">
        <f>IF(N270="zákl. přenesená",J270,0)</f>
        <v>0</v>
      </c>
      <c r="BH270" s="175">
        <f>IF(N270="sníž. přenesená",J270,0)</f>
        <v>0</v>
      </c>
      <c r="BI270" s="175">
        <f>IF(N270="nulová",J270,0)</f>
        <v>0</v>
      </c>
      <c r="BJ270" s="17" t="s">
        <v>82</v>
      </c>
      <c r="BK270" s="175">
        <f>ROUND(I270*H270,2)</f>
        <v>0</v>
      </c>
      <c r="BL270" s="17" t="s">
        <v>289</v>
      </c>
      <c r="BM270" s="174" t="s">
        <v>513</v>
      </c>
    </row>
    <row r="271" spans="1:65" s="2" customFormat="1" ht="18">
      <c r="A271" s="32"/>
      <c r="B271" s="33"/>
      <c r="C271" s="32"/>
      <c r="D271" s="176" t="s">
        <v>291</v>
      </c>
      <c r="E271" s="32"/>
      <c r="F271" s="177" t="s">
        <v>512</v>
      </c>
      <c r="G271" s="32"/>
      <c r="H271" s="32"/>
      <c r="I271" s="97"/>
      <c r="J271" s="32"/>
      <c r="K271" s="32"/>
      <c r="L271" s="33"/>
      <c r="M271" s="178"/>
      <c r="N271" s="179"/>
      <c r="O271" s="58"/>
      <c r="P271" s="58"/>
      <c r="Q271" s="58"/>
      <c r="R271" s="58"/>
      <c r="S271" s="58"/>
      <c r="T271" s="59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T271" s="17" t="s">
        <v>291</v>
      </c>
      <c r="AU271" s="17" t="s">
        <v>84</v>
      </c>
    </row>
    <row r="272" spans="1:65" s="13" customFormat="1" ht="10">
      <c r="B272" s="180"/>
      <c r="D272" s="176" t="s">
        <v>293</v>
      </c>
      <c r="E272" s="181" t="s">
        <v>1</v>
      </c>
      <c r="F272" s="182" t="s">
        <v>514</v>
      </c>
      <c r="H272" s="183">
        <v>14.14</v>
      </c>
      <c r="I272" s="184"/>
      <c r="L272" s="180"/>
      <c r="M272" s="185"/>
      <c r="N272" s="186"/>
      <c r="O272" s="186"/>
      <c r="P272" s="186"/>
      <c r="Q272" s="186"/>
      <c r="R272" s="186"/>
      <c r="S272" s="186"/>
      <c r="T272" s="187"/>
      <c r="AT272" s="181" t="s">
        <v>293</v>
      </c>
      <c r="AU272" s="181" t="s">
        <v>84</v>
      </c>
      <c r="AV272" s="13" t="s">
        <v>84</v>
      </c>
      <c r="AW272" s="13" t="s">
        <v>31</v>
      </c>
      <c r="AX272" s="13" t="s">
        <v>82</v>
      </c>
      <c r="AY272" s="181" t="s">
        <v>282</v>
      </c>
    </row>
    <row r="273" spans="1:65" s="2" customFormat="1" ht="20.5" customHeight="1">
      <c r="A273" s="32"/>
      <c r="B273" s="162"/>
      <c r="C273" s="163" t="s">
        <v>515</v>
      </c>
      <c r="D273" s="163" t="s">
        <v>284</v>
      </c>
      <c r="E273" s="164" t="s">
        <v>516</v>
      </c>
      <c r="F273" s="165" t="s">
        <v>517</v>
      </c>
      <c r="G273" s="166" t="s">
        <v>313</v>
      </c>
      <c r="H273" s="167">
        <v>0.48799999999999999</v>
      </c>
      <c r="I273" s="168"/>
      <c r="J273" s="169">
        <f>ROUND(I273*H273,2)</f>
        <v>0</v>
      </c>
      <c r="K273" s="165" t="s">
        <v>288</v>
      </c>
      <c r="L273" s="33"/>
      <c r="M273" s="170" t="s">
        <v>1</v>
      </c>
      <c r="N273" s="171" t="s">
        <v>39</v>
      </c>
      <c r="O273" s="58"/>
      <c r="P273" s="172">
        <f>O273*H273</f>
        <v>0</v>
      </c>
      <c r="Q273" s="172">
        <v>1.94302</v>
      </c>
      <c r="R273" s="172">
        <f>Q273*H273</f>
        <v>0.94819376</v>
      </c>
      <c r="S273" s="172">
        <v>0</v>
      </c>
      <c r="T273" s="173">
        <f>S273*H273</f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4" t="s">
        <v>289</v>
      </c>
      <c r="AT273" s="174" t="s">
        <v>284</v>
      </c>
      <c r="AU273" s="174" t="s">
        <v>84</v>
      </c>
      <c r="AY273" s="17" t="s">
        <v>282</v>
      </c>
      <c r="BE273" s="175">
        <f>IF(N273="základní",J273,0)</f>
        <v>0</v>
      </c>
      <c r="BF273" s="175">
        <f>IF(N273="snížená",J273,0)</f>
        <v>0</v>
      </c>
      <c r="BG273" s="175">
        <f>IF(N273="zákl. přenesená",J273,0)</f>
        <v>0</v>
      </c>
      <c r="BH273" s="175">
        <f>IF(N273="sníž. přenesená",J273,0)</f>
        <v>0</v>
      </c>
      <c r="BI273" s="175">
        <f>IF(N273="nulová",J273,0)</f>
        <v>0</v>
      </c>
      <c r="BJ273" s="17" t="s">
        <v>82</v>
      </c>
      <c r="BK273" s="175">
        <f>ROUND(I273*H273,2)</f>
        <v>0</v>
      </c>
      <c r="BL273" s="17" t="s">
        <v>289</v>
      </c>
      <c r="BM273" s="174" t="s">
        <v>518</v>
      </c>
    </row>
    <row r="274" spans="1:65" s="2" customFormat="1" ht="18">
      <c r="A274" s="32"/>
      <c r="B274" s="33"/>
      <c r="C274" s="32"/>
      <c r="D274" s="176" t="s">
        <v>291</v>
      </c>
      <c r="E274" s="32"/>
      <c r="F274" s="177" t="s">
        <v>519</v>
      </c>
      <c r="G274" s="32"/>
      <c r="H274" s="32"/>
      <c r="I274" s="97"/>
      <c r="J274" s="32"/>
      <c r="K274" s="32"/>
      <c r="L274" s="33"/>
      <c r="M274" s="178"/>
      <c r="N274" s="179"/>
      <c r="O274" s="58"/>
      <c r="P274" s="58"/>
      <c r="Q274" s="58"/>
      <c r="R274" s="58"/>
      <c r="S274" s="58"/>
      <c r="T274" s="59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T274" s="17" t="s">
        <v>291</v>
      </c>
      <c r="AU274" s="17" t="s">
        <v>84</v>
      </c>
    </row>
    <row r="275" spans="1:65" s="13" customFormat="1" ht="10">
      <c r="B275" s="180"/>
      <c r="D275" s="176" t="s">
        <v>293</v>
      </c>
      <c r="E275" s="181" t="s">
        <v>1</v>
      </c>
      <c r="F275" s="182" t="s">
        <v>520</v>
      </c>
      <c r="H275" s="183">
        <v>0.48799999999999999</v>
      </c>
      <c r="I275" s="184"/>
      <c r="L275" s="180"/>
      <c r="M275" s="185"/>
      <c r="N275" s="186"/>
      <c r="O275" s="186"/>
      <c r="P275" s="186"/>
      <c r="Q275" s="186"/>
      <c r="R275" s="186"/>
      <c r="S275" s="186"/>
      <c r="T275" s="187"/>
      <c r="AT275" s="181" t="s">
        <v>293</v>
      </c>
      <c r="AU275" s="181" t="s">
        <v>84</v>
      </c>
      <c r="AV275" s="13" t="s">
        <v>84</v>
      </c>
      <c r="AW275" s="13" t="s">
        <v>31</v>
      </c>
      <c r="AX275" s="13" t="s">
        <v>82</v>
      </c>
      <c r="AY275" s="181" t="s">
        <v>282</v>
      </c>
    </row>
    <row r="276" spans="1:65" s="2" customFormat="1" ht="31" customHeight="1">
      <c r="A276" s="32"/>
      <c r="B276" s="162"/>
      <c r="C276" s="163" t="s">
        <v>521</v>
      </c>
      <c r="D276" s="163" t="s">
        <v>284</v>
      </c>
      <c r="E276" s="164" t="s">
        <v>522</v>
      </c>
      <c r="F276" s="165" t="s">
        <v>523</v>
      </c>
      <c r="G276" s="166" t="s">
        <v>361</v>
      </c>
      <c r="H276" s="167">
        <v>19.38</v>
      </c>
      <c r="I276" s="168"/>
      <c r="J276" s="169">
        <f>ROUND(I276*H276,2)</f>
        <v>0</v>
      </c>
      <c r="K276" s="165" t="s">
        <v>288</v>
      </c>
      <c r="L276" s="33"/>
      <c r="M276" s="170" t="s">
        <v>1</v>
      </c>
      <c r="N276" s="171" t="s">
        <v>39</v>
      </c>
      <c r="O276" s="58"/>
      <c r="P276" s="172">
        <f>O276*H276</f>
        <v>0</v>
      </c>
      <c r="Q276" s="172">
        <v>1.357E-2</v>
      </c>
      <c r="R276" s="172">
        <f>Q276*H276</f>
        <v>0.26298660000000001</v>
      </c>
      <c r="S276" s="172">
        <v>1.0000000000000001E-5</v>
      </c>
      <c r="T276" s="173">
        <f>S276*H276</f>
        <v>1.9379999999999999E-4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4" t="s">
        <v>289</v>
      </c>
      <c r="AT276" s="174" t="s">
        <v>284</v>
      </c>
      <c r="AU276" s="174" t="s">
        <v>84</v>
      </c>
      <c r="AY276" s="17" t="s">
        <v>282</v>
      </c>
      <c r="BE276" s="175">
        <f>IF(N276="základní",J276,0)</f>
        <v>0</v>
      </c>
      <c r="BF276" s="175">
        <f>IF(N276="snížená",J276,0)</f>
        <v>0</v>
      </c>
      <c r="BG276" s="175">
        <f>IF(N276="zákl. přenesená",J276,0)</f>
        <v>0</v>
      </c>
      <c r="BH276" s="175">
        <f>IF(N276="sníž. přenesená",J276,0)</f>
        <v>0</v>
      </c>
      <c r="BI276" s="175">
        <f>IF(N276="nulová",J276,0)</f>
        <v>0</v>
      </c>
      <c r="BJ276" s="17" t="s">
        <v>82</v>
      </c>
      <c r="BK276" s="175">
        <f>ROUND(I276*H276,2)</f>
        <v>0</v>
      </c>
      <c r="BL276" s="17" t="s">
        <v>289</v>
      </c>
      <c r="BM276" s="174" t="s">
        <v>524</v>
      </c>
    </row>
    <row r="277" spans="1:65" s="2" customFormat="1" ht="27">
      <c r="A277" s="32"/>
      <c r="B277" s="33"/>
      <c r="C277" s="32"/>
      <c r="D277" s="176" t="s">
        <v>291</v>
      </c>
      <c r="E277" s="32"/>
      <c r="F277" s="177" t="s">
        <v>525</v>
      </c>
      <c r="G277" s="32"/>
      <c r="H277" s="32"/>
      <c r="I277" s="97"/>
      <c r="J277" s="32"/>
      <c r="K277" s="32"/>
      <c r="L277" s="33"/>
      <c r="M277" s="178"/>
      <c r="N277" s="179"/>
      <c r="O277" s="58"/>
      <c r="P277" s="58"/>
      <c r="Q277" s="58"/>
      <c r="R277" s="58"/>
      <c r="S277" s="58"/>
      <c r="T277" s="59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T277" s="17" t="s">
        <v>291</v>
      </c>
      <c r="AU277" s="17" t="s">
        <v>84</v>
      </c>
    </row>
    <row r="278" spans="1:65" s="13" customFormat="1" ht="10">
      <c r="B278" s="180"/>
      <c r="D278" s="176" t="s">
        <v>293</v>
      </c>
      <c r="E278" s="181" t="s">
        <v>1</v>
      </c>
      <c r="F278" s="182" t="s">
        <v>526</v>
      </c>
      <c r="H278" s="183">
        <v>19.38</v>
      </c>
      <c r="I278" s="184"/>
      <c r="L278" s="180"/>
      <c r="M278" s="185"/>
      <c r="N278" s="186"/>
      <c r="O278" s="186"/>
      <c r="P278" s="186"/>
      <c r="Q278" s="186"/>
      <c r="R278" s="186"/>
      <c r="S278" s="186"/>
      <c r="T278" s="187"/>
      <c r="AT278" s="181" t="s">
        <v>293</v>
      </c>
      <c r="AU278" s="181" t="s">
        <v>84</v>
      </c>
      <c r="AV278" s="13" t="s">
        <v>84</v>
      </c>
      <c r="AW278" s="13" t="s">
        <v>31</v>
      </c>
      <c r="AX278" s="13" t="s">
        <v>82</v>
      </c>
      <c r="AY278" s="181" t="s">
        <v>282</v>
      </c>
    </row>
    <row r="279" spans="1:65" s="2" customFormat="1" ht="20.5" customHeight="1">
      <c r="A279" s="32"/>
      <c r="B279" s="162"/>
      <c r="C279" s="163" t="s">
        <v>527</v>
      </c>
      <c r="D279" s="163" t="s">
        <v>284</v>
      </c>
      <c r="E279" s="164" t="s">
        <v>528</v>
      </c>
      <c r="F279" s="165" t="s">
        <v>529</v>
      </c>
      <c r="G279" s="166" t="s">
        <v>303</v>
      </c>
      <c r="H279" s="167">
        <v>15</v>
      </c>
      <c r="I279" s="168"/>
      <c r="J279" s="169">
        <f>ROUND(I279*H279,2)</f>
        <v>0</v>
      </c>
      <c r="K279" s="165" t="s">
        <v>288</v>
      </c>
      <c r="L279" s="33"/>
      <c r="M279" s="170" t="s">
        <v>1</v>
      </c>
      <c r="N279" s="171" t="s">
        <v>39</v>
      </c>
      <c r="O279" s="58"/>
      <c r="P279" s="172">
        <f>O279*H279</f>
        <v>0</v>
      </c>
      <c r="Q279" s="172">
        <v>4.795E-2</v>
      </c>
      <c r="R279" s="172">
        <f>Q279*H279</f>
        <v>0.71924999999999994</v>
      </c>
      <c r="S279" s="172">
        <v>0</v>
      </c>
      <c r="T279" s="173">
        <f>S279*H279</f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4" t="s">
        <v>289</v>
      </c>
      <c r="AT279" s="174" t="s">
        <v>284</v>
      </c>
      <c r="AU279" s="174" t="s">
        <v>84</v>
      </c>
      <c r="AY279" s="17" t="s">
        <v>282</v>
      </c>
      <c r="BE279" s="175">
        <f>IF(N279="základní",J279,0)</f>
        <v>0</v>
      </c>
      <c r="BF279" s="175">
        <f>IF(N279="snížená",J279,0)</f>
        <v>0</v>
      </c>
      <c r="BG279" s="175">
        <f>IF(N279="zákl. přenesená",J279,0)</f>
        <v>0</v>
      </c>
      <c r="BH279" s="175">
        <f>IF(N279="sníž. přenesená",J279,0)</f>
        <v>0</v>
      </c>
      <c r="BI279" s="175">
        <f>IF(N279="nulová",J279,0)</f>
        <v>0</v>
      </c>
      <c r="BJ279" s="17" t="s">
        <v>82</v>
      </c>
      <c r="BK279" s="175">
        <f>ROUND(I279*H279,2)</f>
        <v>0</v>
      </c>
      <c r="BL279" s="17" t="s">
        <v>289</v>
      </c>
      <c r="BM279" s="174" t="s">
        <v>530</v>
      </c>
    </row>
    <row r="280" spans="1:65" s="2" customFormat="1" ht="27">
      <c r="A280" s="32"/>
      <c r="B280" s="33"/>
      <c r="C280" s="32"/>
      <c r="D280" s="176" t="s">
        <v>291</v>
      </c>
      <c r="E280" s="32"/>
      <c r="F280" s="177" t="s">
        <v>531</v>
      </c>
      <c r="G280" s="32"/>
      <c r="H280" s="32"/>
      <c r="I280" s="97"/>
      <c r="J280" s="32"/>
      <c r="K280" s="32"/>
      <c r="L280" s="33"/>
      <c r="M280" s="178"/>
      <c r="N280" s="179"/>
      <c r="O280" s="58"/>
      <c r="P280" s="58"/>
      <c r="Q280" s="58"/>
      <c r="R280" s="58"/>
      <c r="S280" s="58"/>
      <c r="T280" s="59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T280" s="17" t="s">
        <v>291</v>
      </c>
      <c r="AU280" s="17" t="s">
        <v>84</v>
      </c>
    </row>
    <row r="281" spans="1:65" s="13" customFormat="1" ht="10">
      <c r="B281" s="180"/>
      <c r="D281" s="176" t="s">
        <v>293</v>
      </c>
      <c r="E281" s="181" t="s">
        <v>1</v>
      </c>
      <c r="F281" s="182" t="s">
        <v>532</v>
      </c>
      <c r="H281" s="183">
        <v>15</v>
      </c>
      <c r="I281" s="184"/>
      <c r="L281" s="180"/>
      <c r="M281" s="185"/>
      <c r="N281" s="186"/>
      <c r="O281" s="186"/>
      <c r="P281" s="186"/>
      <c r="Q281" s="186"/>
      <c r="R281" s="186"/>
      <c r="S281" s="186"/>
      <c r="T281" s="187"/>
      <c r="AT281" s="181" t="s">
        <v>293</v>
      </c>
      <c r="AU281" s="181" t="s">
        <v>84</v>
      </c>
      <c r="AV281" s="13" t="s">
        <v>84</v>
      </c>
      <c r="AW281" s="13" t="s">
        <v>31</v>
      </c>
      <c r="AX281" s="13" t="s">
        <v>82</v>
      </c>
      <c r="AY281" s="181" t="s">
        <v>282</v>
      </c>
    </row>
    <row r="282" spans="1:65" s="2" customFormat="1" ht="31" customHeight="1">
      <c r="A282" s="32"/>
      <c r="B282" s="162"/>
      <c r="C282" s="163" t="s">
        <v>533</v>
      </c>
      <c r="D282" s="163" t="s">
        <v>284</v>
      </c>
      <c r="E282" s="164" t="s">
        <v>534</v>
      </c>
      <c r="F282" s="165" t="s">
        <v>535</v>
      </c>
      <c r="G282" s="166" t="s">
        <v>303</v>
      </c>
      <c r="H282" s="167">
        <v>0.38700000000000001</v>
      </c>
      <c r="I282" s="168"/>
      <c r="J282" s="169">
        <f>ROUND(I282*H282,2)</f>
        <v>0</v>
      </c>
      <c r="K282" s="165" t="s">
        <v>288</v>
      </c>
      <c r="L282" s="33"/>
      <c r="M282" s="170" t="s">
        <v>1</v>
      </c>
      <c r="N282" s="171" t="s">
        <v>39</v>
      </c>
      <c r="O282" s="58"/>
      <c r="P282" s="172">
        <f>O282*H282</f>
        <v>0</v>
      </c>
      <c r="Q282" s="172">
        <v>0.25364999999999999</v>
      </c>
      <c r="R282" s="172">
        <f>Q282*H282</f>
        <v>9.8162550000000001E-2</v>
      </c>
      <c r="S282" s="172">
        <v>0</v>
      </c>
      <c r="T282" s="173">
        <f>S282*H282</f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4" t="s">
        <v>289</v>
      </c>
      <c r="AT282" s="174" t="s">
        <v>284</v>
      </c>
      <c r="AU282" s="174" t="s">
        <v>84</v>
      </c>
      <c r="AY282" s="17" t="s">
        <v>282</v>
      </c>
      <c r="BE282" s="175">
        <f>IF(N282="základní",J282,0)</f>
        <v>0</v>
      </c>
      <c r="BF282" s="175">
        <f>IF(N282="snížená",J282,0)</f>
        <v>0</v>
      </c>
      <c r="BG282" s="175">
        <f>IF(N282="zákl. přenesená",J282,0)</f>
        <v>0</v>
      </c>
      <c r="BH282" s="175">
        <f>IF(N282="sníž. přenesená",J282,0)</f>
        <v>0</v>
      </c>
      <c r="BI282" s="175">
        <f>IF(N282="nulová",J282,0)</f>
        <v>0</v>
      </c>
      <c r="BJ282" s="17" t="s">
        <v>82</v>
      </c>
      <c r="BK282" s="175">
        <f>ROUND(I282*H282,2)</f>
        <v>0</v>
      </c>
      <c r="BL282" s="17" t="s">
        <v>289</v>
      </c>
      <c r="BM282" s="174" t="s">
        <v>536</v>
      </c>
    </row>
    <row r="283" spans="1:65" s="2" customFormat="1" ht="27">
      <c r="A283" s="32"/>
      <c r="B283" s="33"/>
      <c r="C283" s="32"/>
      <c r="D283" s="176" t="s">
        <v>291</v>
      </c>
      <c r="E283" s="32"/>
      <c r="F283" s="177" t="s">
        <v>537</v>
      </c>
      <c r="G283" s="32"/>
      <c r="H283" s="32"/>
      <c r="I283" s="97"/>
      <c r="J283" s="32"/>
      <c r="K283" s="32"/>
      <c r="L283" s="33"/>
      <c r="M283" s="178"/>
      <c r="N283" s="179"/>
      <c r="O283" s="58"/>
      <c r="P283" s="58"/>
      <c r="Q283" s="58"/>
      <c r="R283" s="58"/>
      <c r="S283" s="58"/>
      <c r="T283" s="59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T283" s="17" t="s">
        <v>291</v>
      </c>
      <c r="AU283" s="17" t="s">
        <v>84</v>
      </c>
    </row>
    <row r="284" spans="1:65" s="13" customFormat="1" ht="10">
      <c r="B284" s="180"/>
      <c r="D284" s="176" t="s">
        <v>293</v>
      </c>
      <c r="E284" s="181" t="s">
        <v>1</v>
      </c>
      <c r="F284" s="182" t="s">
        <v>538</v>
      </c>
      <c r="H284" s="183">
        <v>0.38700000000000001</v>
      </c>
      <c r="I284" s="184"/>
      <c r="L284" s="180"/>
      <c r="M284" s="185"/>
      <c r="N284" s="186"/>
      <c r="O284" s="186"/>
      <c r="P284" s="186"/>
      <c r="Q284" s="186"/>
      <c r="R284" s="186"/>
      <c r="S284" s="186"/>
      <c r="T284" s="187"/>
      <c r="AT284" s="181" t="s">
        <v>293</v>
      </c>
      <c r="AU284" s="181" t="s">
        <v>84</v>
      </c>
      <c r="AV284" s="13" t="s">
        <v>84</v>
      </c>
      <c r="AW284" s="13" t="s">
        <v>31</v>
      </c>
      <c r="AX284" s="13" t="s">
        <v>82</v>
      </c>
      <c r="AY284" s="181" t="s">
        <v>282</v>
      </c>
    </row>
    <row r="285" spans="1:65" s="2" customFormat="1" ht="20.5" customHeight="1">
      <c r="A285" s="32"/>
      <c r="B285" s="162"/>
      <c r="C285" s="163" t="s">
        <v>539</v>
      </c>
      <c r="D285" s="163" t="s">
        <v>284</v>
      </c>
      <c r="E285" s="164" t="s">
        <v>540</v>
      </c>
      <c r="F285" s="165" t="s">
        <v>541</v>
      </c>
      <c r="G285" s="166" t="s">
        <v>303</v>
      </c>
      <c r="H285" s="167">
        <v>24.585999999999999</v>
      </c>
      <c r="I285" s="168"/>
      <c r="J285" s="169">
        <f>ROUND(I285*H285,2)</f>
        <v>0</v>
      </c>
      <c r="K285" s="165" t="s">
        <v>288</v>
      </c>
      <c r="L285" s="33"/>
      <c r="M285" s="170" t="s">
        <v>1</v>
      </c>
      <c r="N285" s="171" t="s">
        <v>39</v>
      </c>
      <c r="O285" s="58"/>
      <c r="P285" s="172">
        <f>O285*H285</f>
        <v>0</v>
      </c>
      <c r="Q285" s="172">
        <v>0.23458000000000001</v>
      </c>
      <c r="R285" s="172">
        <f>Q285*H285</f>
        <v>5.7673838799999997</v>
      </c>
      <c r="S285" s="172">
        <v>0</v>
      </c>
      <c r="T285" s="173">
        <f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74" t="s">
        <v>289</v>
      </c>
      <c r="AT285" s="174" t="s">
        <v>284</v>
      </c>
      <c r="AU285" s="174" t="s">
        <v>84</v>
      </c>
      <c r="AY285" s="17" t="s">
        <v>282</v>
      </c>
      <c r="BE285" s="175">
        <f>IF(N285="základní",J285,0)</f>
        <v>0</v>
      </c>
      <c r="BF285" s="175">
        <f>IF(N285="snížená",J285,0)</f>
        <v>0</v>
      </c>
      <c r="BG285" s="175">
        <f>IF(N285="zákl. přenesená",J285,0)</f>
        <v>0</v>
      </c>
      <c r="BH285" s="175">
        <f>IF(N285="sníž. přenesená",J285,0)</f>
        <v>0</v>
      </c>
      <c r="BI285" s="175">
        <f>IF(N285="nulová",J285,0)</f>
        <v>0</v>
      </c>
      <c r="BJ285" s="17" t="s">
        <v>82</v>
      </c>
      <c r="BK285" s="175">
        <f>ROUND(I285*H285,2)</f>
        <v>0</v>
      </c>
      <c r="BL285" s="17" t="s">
        <v>289</v>
      </c>
      <c r="BM285" s="174" t="s">
        <v>542</v>
      </c>
    </row>
    <row r="286" spans="1:65" s="2" customFormat="1" ht="36">
      <c r="A286" s="32"/>
      <c r="B286" s="33"/>
      <c r="C286" s="32"/>
      <c r="D286" s="176" t="s">
        <v>291</v>
      </c>
      <c r="E286" s="32"/>
      <c r="F286" s="177" t="s">
        <v>543</v>
      </c>
      <c r="G286" s="32"/>
      <c r="H286" s="32"/>
      <c r="I286" s="97"/>
      <c r="J286" s="32"/>
      <c r="K286" s="32"/>
      <c r="L286" s="33"/>
      <c r="M286" s="178"/>
      <c r="N286" s="179"/>
      <c r="O286" s="58"/>
      <c r="P286" s="58"/>
      <c r="Q286" s="58"/>
      <c r="R286" s="58"/>
      <c r="S286" s="58"/>
      <c r="T286" s="59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T286" s="17" t="s">
        <v>291</v>
      </c>
      <c r="AU286" s="17" t="s">
        <v>84</v>
      </c>
    </row>
    <row r="287" spans="1:65" s="13" customFormat="1" ht="10">
      <c r="B287" s="180"/>
      <c r="D287" s="176" t="s">
        <v>293</v>
      </c>
      <c r="E287" s="181" t="s">
        <v>159</v>
      </c>
      <c r="F287" s="182" t="s">
        <v>544</v>
      </c>
      <c r="H287" s="183">
        <v>24.585999999999999</v>
      </c>
      <c r="I287" s="184"/>
      <c r="L287" s="180"/>
      <c r="M287" s="185"/>
      <c r="N287" s="186"/>
      <c r="O287" s="186"/>
      <c r="P287" s="186"/>
      <c r="Q287" s="186"/>
      <c r="R287" s="186"/>
      <c r="S287" s="186"/>
      <c r="T287" s="187"/>
      <c r="AT287" s="181" t="s">
        <v>293</v>
      </c>
      <c r="AU287" s="181" t="s">
        <v>84</v>
      </c>
      <c r="AV287" s="13" t="s">
        <v>84</v>
      </c>
      <c r="AW287" s="13" t="s">
        <v>31</v>
      </c>
      <c r="AX287" s="13" t="s">
        <v>82</v>
      </c>
      <c r="AY287" s="181" t="s">
        <v>282</v>
      </c>
    </row>
    <row r="288" spans="1:65" s="2" customFormat="1" ht="31" customHeight="1">
      <c r="A288" s="32"/>
      <c r="B288" s="162"/>
      <c r="C288" s="163" t="s">
        <v>545</v>
      </c>
      <c r="D288" s="163" t="s">
        <v>284</v>
      </c>
      <c r="E288" s="164" t="s">
        <v>546</v>
      </c>
      <c r="F288" s="165" t="s">
        <v>547</v>
      </c>
      <c r="G288" s="166" t="s">
        <v>303</v>
      </c>
      <c r="H288" s="167">
        <v>109.76300000000001</v>
      </c>
      <c r="I288" s="168"/>
      <c r="J288" s="169">
        <f>ROUND(I288*H288,2)</f>
        <v>0</v>
      </c>
      <c r="K288" s="165" t="s">
        <v>288</v>
      </c>
      <c r="L288" s="33"/>
      <c r="M288" s="170" t="s">
        <v>1</v>
      </c>
      <c r="N288" s="171" t="s">
        <v>39</v>
      </c>
      <c r="O288" s="58"/>
      <c r="P288" s="172">
        <f>O288*H288</f>
        <v>0</v>
      </c>
      <c r="Q288" s="172">
        <v>5.8970000000000002E-2</v>
      </c>
      <c r="R288" s="172">
        <f>Q288*H288</f>
        <v>6.4727241100000006</v>
      </c>
      <c r="S288" s="172">
        <v>0</v>
      </c>
      <c r="T288" s="173">
        <f>S288*H288</f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4" t="s">
        <v>289</v>
      </c>
      <c r="AT288" s="174" t="s">
        <v>284</v>
      </c>
      <c r="AU288" s="174" t="s">
        <v>84</v>
      </c>
      <c r="AY288" s="17" t="s">
        <v>282</v>
      </c>
      <c r="BE288" s="175">
        <f>IF(N288="základní",J288,0)</f>
        <v>0</v>
      </c>
      <c r="BF288" s="175">
        <f>IF(N288="snížená",J288,0)</f>
        <v>0</v>
      </c>
      <c r="BG288" s="175">
        <f>IF(N288="zákl. přenesená",J288,0)</f>
        <v>0</v>
      </c>
      <c r="BH288" s="175">
        <f>IF(N288="sníž. přenesená",J288,0)</f>
        <v>0</v>
      </c>
      <c r="BI288" s="175">
        <f>IF(N288="nulová",J288,0)</f>
        <v>0</v>
      </c>
      <c r="BJ288" s="17" t="s">
        <v>82</v>
      </c>
      <c r="BK288" s="175">
        <f>ROUND(I288*H288,2)</f>
        <v>0</v>
      </c>
      <c r="BL288" s="17" t="s">
        <v>289</v>
      </c>
      <c r="BM288" s="174" t="s">
        <v>548</v>
      </c>
    </row>
    <row r="289" spans="1:65" s="2" customFormat="1" ht="27">
      <c r="A289" s="32"/>
      <c r="B289" s="33"/>
      <c r="C289" s="32"/>
      <c r="D289" s="176" t="s">
        <v>291</v>
      </c>
      <c r="E289" s="32"/>
      <c r="F289" s="177" t="s">
        <v>549</v>
      </c>
      <c r="G289" s="32"/>
      <c r="H289" s="32"/>
      <c r="I289" s="97"/>
      <c r="J289" s="32"/>
      <c r="K289" s="32"/>
      <c r="L289" s="33"/>
      <c r="M289" s="178"/>
      <c r="N289" s="179"/>
      <c r="O289" s="58"/>
      <c r="P289" s="58"/>
      <c r="Q289" s="58"/>
      <c r="R289" s="58"/>
      <c r="S289" s="58"/>
      <c r="T289" s="59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T289" s="17" t="s">
        <v>291</v>
      </c>
      <c r="AU289" s="17" t="s">
        <v>84</v>
      </c>
    </row>
    <row r="290" spans="1:65" s="13" customFormat="1" ht="10">
      <c r="B290" s="180"/>
      <c r="D290" s="176" t="s">
        <v>293</v>
      </c>
      <c r="E290" s="181" t="s">
        <v>1</v>
      </c>
      <c r="F290" s="182" t="s">
        <v>550</v>
      </c>
      <c r="H290" s="183">
        <v>25.341000000000001</v>
      </c>
      <c r="I290" s="184"/>
      <c r="L290" s="180"/>
      <c r="M290" s="185"/>
      <c r="N290" s="186"/>
      <c r="O290" s="186"/>
      <c r="P290" s="186"/>
      <c r="Q290" s="186"/>
      <c r="R290" s="186"/>
      <c r="S290" s="186"/>
      <c r="T290" s="187"/>
      <c r="AT290" s="181" t="s">
        <v>293</v>
      </c>
      <c r="AU290" s="181" t="s">
        <v>84</v>
      </c>
      <c r="AV290" s="13" t="s">
        <v>84</v>
      </c>
      <c r="AW290" s="13" t="s">
        <v>31</v>
      </c>
      <c r="AX290" s="13" t="s">
        <v>74</v>
      </c>
      <c r="AY290" s="181" t="s">
        <v>282</v>
      </c>
    </row>
    <row r="291" spans="1:65" s="13" customFormat="1" ht="10">
      <c r="B291" s="180"/>
      <c r="D291" s="176" t="s">
        <v>293</v>
      </c>
      <c r="E291" s="181" t="s">
        <v>1</v>
      </c>
      <c r="F291" s="182" t="s">
        <v>551</v>
      </c>
      <c r="H291" s="183">
        <v>26.85</v>
      </c>
      <c r="I291" s="184"/>
      <c r="L291" s="180"/>
      <c r="M291" s="185"/>
      <c r="N291" s="186"/>
      <c r="O291" s="186"/>
      <c r="P291" s="186"/>
      <c r="Q291" s="186"/>
      <c r="R291" s="186"/>
      <c r="S291" s="186"/>
      <c r="T291" s="187"/>
      <c r="AT291" s="181" t="s">
        <v>293</v>
      </c>
      <c r="AU291" s="181" t="s">
        <v>84</v>
      </c>
      <c r="AV291" s="13" t="s">
        <v>84</v>
      </c>
      <c r="AW291" s="13" t="s">
        <v>31</v>
      </c>
      <c r="AX291" s="13" t="s">
        <v>74</v>
      </c>
      <c r="AY291" s="181" t="s">
        <v>282</v>
      </c>
    </row>
    <row r="292" spans="1:65" s="13" customFormat="1" ht="20">
      <c r="B292" s="180"/>
      <c r="D292" s="176" t="s">
        <v>293</v>
      </c>
      <c r="E292" s="181" t="s">
        <v>1</v>
      </c>
      <c r="F292" s="182" t="s">
        <v>552</v>
      </c>
      <c r="H292" s="183">
        <v>57.572000000000003</v>
      </c>
      <c r="I292" s="184"/>
      <c r="L292" s="180"/>
      <c r="M292" s="185"/>
      <c r="N292" s="186"/>
      <c r="O292" s="186"/>
      <c r="P292" s="186"/>
      <c r="Q292" s="186"/>
      <c r="R292" s="186"/>
      <c r="S292" s="186"/>
      <c r="T292" s="187"/>
      <c r="AT292" s="181" t="s">
        <v>293</v>
      </c>
      <c r="AU292" s="181" t="s">
        <v>84</v>
      </c>
      <c r="AV292" s="13" t="s">
        <v>84</v>
      </c>
      <c r="AW292" s="13" t="s">
        <v>31</v>
      </c>
      <c r="AX292" s="13" t="s">
        <v>74</v>
      </c>
      <c r="AY292" s="181" t="s">
        <v>282</v>
      </c>
    </row>
    <row r="293" spans="1:65" s="15" customFormat="1" ht="10">
      <c r="B293" s="196"/>
      <c r="D293" s="176" t="s">
        <v>293</v>
      </c>
      <c r="E293" s="197" t="s">
        <v>161</v>
      </c>
      <c r="F293" s="198" t="s">
        <v>331</v>
      </c>
      <c r="H293" s="199">
        <v>109.76300000000001</v>
      </c>
      <c r="I293" s="200"/>
      <c r="L293" s="196"/>
      <c r="M293" s="201"/>
      <c r="N293" s="202"/>
      <c r="O293" s="202"/>
      <c r="P293" s="202"/>
      <c r="Q293" s="202"/>
      <c r="R293" s="202"/>
      <c r="S293" s="202"/>
      <c r="T293" s="203"/>
      <c r="AT293" s="197" t="s">
        <v>293</v>
      </c>
      <c r="AU293" s="197" t="s">
        <v>84</v>
      </c>
      <c r="AV293" s="15" t="s">
        <v>289</v>
      </c>
      <c r="AW293" s="15" t="s">
        <v>31</v>
      </c>
      <c r="AX293" s="15" t="s">
        <v>82</v>
      </c>
      <c r="AY293" s="197" t="s">
        <v>282</v>
      </c>
    </row>
    <row r="294" spans="1:65" s="2" customFormat="1" ht="20.5" customHeight="1">
      <c r="A294" s="32"/>
      <c r="B294" s="162"/>
      <c r="C294" s="163" t="s">
        <v>553</v>
      </c>
      <c r="D294" s="163" t="s">
        <v>284</v>
      </c>
      <c r="E294" s="164" t="s">
        <v>554</v>
      </c>
      <c r="F294" s="165" t="s">
        <v>555</v>
      </c>
      <c r="G294" s="166" t="s">
        <v>303</v>
      </c>
      <c r="H294" s="167">
        <v>1.044</v>
      </c>
      <c r="I294" s="168"/>
      <c r="J294" s="169">
        <f>ROUND(I294*H294,2)</f>
        <v>0</v>
      </c>
      <c r="K294" s="165" t="s">
        <v>288</v>
      </c>
      <c r="L294" s="33"/>
      <c r="M294" s="170" t="s">
        <v>1</v>
      </c>
      <c r="N294" s="171" t="s">
        <v>39</v>
      </c>
      <c r="O294" s="58"/>
      <c r="P294" s="172">
        <f>O294*H294</f>
        <v>0</v>
      </c>
      <c r="Q294" s="172">
        <v>0.17818000000000001</v>
      </c>
      <c r="R294" s="172">
        <f>Q294*H294</f>
        <v>0.18601992000000001</v>
      </c>
      <c r="S294" s="172">
        <v>0</v>
      </c>
      <c r="T294" s="173">
        <f>S294*H294</f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4" t="s">
        <v>289</v>
      </c>
      <c r="AT294" s="174" t="s">
        <v>284</v>
      </c>
      <c r="AU294" s="174" t="s">
        <v>84</v>
      </c>
      <c r="AY294" s="17" t="s">
        <v>282</v>
      </c>
      <c r="BE294" s="175">
        <f>IF(N294="základní",J294,0)</f>
        <v>0</v>
      </c>
      <c r="BF294" s="175">
        <f>IF(N294="snížená",J294,0)</f>
        <v>0</v>
      </c>
      <c r="BG294" s="175">
        <f>IF(N294="zákl. přenesená",J294,0)</f>
        <v>0</v>
      </c>
      <c r="BH294" s="175">
        <f>IF(N294="sníž. přenesená",J294,0)</f>
        <v>0</v>
      </c>
      <c r="BI294" s="175">
        <f>IF(N294="nulová",J294,0)</f>
        <v>0</v>
      </c>
      <c r="BJ294" s="17" t="s">
        <v>82</v>
      </c>
      <c r="BK294" s="175">
        <f>ROUND(I294*H294,2)</f>
        <v>0</v>
      </c>
      <c r="BL294" s="17" t="s">
        <v>289</v>
      </c>
      <c r="BM294" s="174" t="s">
        <v>556</v>
      </c>
    </row>
    <row r="295" spans="1:65" s="2" customFormat="1" ht="27">
      <c r="A295" s="32"/>
      <c r="B295" s="33"/>
      <c r="C295" s="32"/>
      <c r="D295" s="176" t="s">
        <v>291</v>
      </c>
      <c r="E295" s="32"/>
      <c r="F295" s="177" t="s">
        <v>557</v>
      </c>
      <c r="G295" s="32"/>
      <c r="H295" s="32"/>
      <c r="I295" s="97"/>
      <c r="J295" s="32"/>
      <c r="K295" s="32"/>
      <c r="L295" s="33"/>
      <c r="M295" s="178"/>
      <c r="N295" s="179"/>
      <c r="O295" s="58"/>
      <c r="P295" s="58"/>
      <c r="Q295" s="58"/>
      <c r="R295" s="58"/>
      <c r="S295" s="58"/>
      <c r="T295" s="59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T295" s="17" t="s">
        <v>291</v>
      </c>
      <c r="AU295" s="17" t="s">
        <v>84</v>
      </c>
    </row>
    <row r="296" spans="1:65" s="13" customFormat="1" ht="10">
      <c r="B296" s="180"/>
      <c r="D296" s="176" t="s">
        <v>293</v>
      </c>
      <c r="E296" s="181" t="s">
        <v>1</v>
      </c>
      <c r="F296" s="182" t="s">
        <v>558</v>
      </c>
      <c r="H296" s="183">
        <v>1.044</v>
      </c>
      <c r="I296" s="184"/>
      <c r="L296" s="180"/>
      <c r="M296" s="185"/>
      <c r="N296" s="186"/>
      <c r="O296" s="186"/>
      <c r="P296" s="186"/>
      <c r="Q296" s="186"/>
      <c r="R296" s="186"/>
      <c r="S296" s="186"/>
      <c r="T296" s="187"/>
      <c r="AT296" s="181" t="s">
        <v>293</v>
      </c>
      <c r="AU296" s="181" t="s">
        <v>84</v>
      </c>
      <c r="AV296" s="13" t="s">
        <v>84</v>
      </c>
      <c r="AW296" s="13" t="s">
        <v>31</v>
      </c>
      <c r="AX296" s="13" t="s">
        <v>82</v>
      </c>
      <c r="AY296" s="181" t="s">
        <v>282</v>
      </c>
    </row>
    <row r="297" spans="1:65" s="2" customFormat="1" ht="31" customHeight="1">
      <c r="A297" s="32"/>
      <c r="B297" s="162"/>
      <c r="C297" s="163" t="s">
        <v>559</v>
      </c>
      <c r="D297" s="163" t="s">
        <v>284</v>
      </c>
      <c r="E297" s="164" t="s">
        <v>560</v>
      </c>
      <c r="F297" s="165" t="s">
        <v>561</v>
      </c>
      <c r="G297" s="166" t="s">
        <v>303</v>
      </c>
      <c r="H297" s="167">
        <v>7.88</v>
      </c>
      <c r="I297" s="168"/>
      <c r="J297" s="169">
        <f>ROUND(I297*H297,2)</f>
        <v>0</v>
      </c>
      <c r="K297" s="165" t="s">
        <v>288</v>
      </c>
      <c r="L297" s="33"/>
      <c r="M297" s="170" t="s">
        <v>1</v>
      </c>
      <c r="N297" s="171" t="s">
        <v>39</v>
      </c>
      <c r="O297" s="58"/>
      <c r="P297" s="172">
        <f>O297*H297</f>
        <v>0</v>
      </c>
      <c r="Q297" s="172">
        <v>8.4100000000000008E-3</v>
      </c>
      <c r="R297" s="172">
        <f>Q297*H297</f>
        <v>6.6270800000000005E-2</v>
      </c>
      <c r="S297" s="172">
        <v>0</v>
      </c>
      <c r="T297" s="173">
        <f>S297*H297</f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74" t="s">
        <v>289</v>
      </c>
      <c r="AT297" s="174" t="s">
        <v>284</v>
      </c>
      <c r="AU297" s="174" t="s">
        <v>84</v>
      </c>
      <c r="AY297" s="17" t="s">
        <v>282</v>
      </c>
      <c r="BE297" s="175">
        <f>IF(N297="základní",J297,0)</f>
        <v>0</v>
      </c>
      <c r="BF297" s="175">
        <f>IF(N297="snížená",J297,0)</f>
        <v>0</v>
      </c>
      <c r="BG297" s="175">
        <f>IF(N297="zákl. přenesená",J297,0)</f>
        <v>0</v>
      </c>
      <c r="BH297" s="175">
        <f>IF(N297="sníž. přenesená",J297,0)</f>
        <v>0</v>
      </c>
      <c r="BI297" s="175">
        <f>IF(N297="nulová",J297,0)</f>
        <v>0</v>
      </c>
      <c r="BJ297" s="17" t="s">
        <v>82</v>
      </c>
      <c r="BK297" s="175">
        <f>ROUND(I297*H297,2)</f>
        <v>0</v>
      </c>
      <c r="BL297" s="17" t="s">
        <v>289</v>
      </c>
      <c r="BM297" s="174" t="s">
        <v>562</v>
      </c>
    </row>
    <row r="298" spans="1:65" s="2" customFormat="1" ht="27">
      <c r="A298" s="32"/>
      <c r="B298" s="33"/>
      <c r="C298" s="32"/>
      <c r="D298" s="176" t="s">
        <v>291</v>
      </c>
      <c r="E298" s="32"/>
      <c r="F298" s="177" t="s">
        <v>563</v>
      </c>
      <c r="G298" s="32"/>
      <c r="H298" s="32"/>
      <c r="I298" s="97"/>
      <c r="J298" s="32"/>
      <c r="K298" s="32"/>
      <c r="L298" s="33"/>
      <c r="M298" s="178"/>
      <c r="N298" s="179"/>
      <c r="O298" s="58"/>
      <c r="P298" s="58"/>
      <c r="Q298" s="58"/>
      <c r="R298" s="58"/>
      <c r="S298" s="58"/>
      <c r="T298" s="59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T298" s="17" t="s">
        <v>291</v>
      </c>
      <c r="AU298" s="17" t="s">
        <v>84</v>
      </c>
    </row>
    <row r="299" spans="1:65" s="13" customFormat="1" ht="20">
      <c r="B299" s="180"/>
      <c r="D299" s="176" t="s">
        <v>293</v>
      </c>
      <c r="E299" s="181" t="s">
        <v>1</v>
      </c>
      <c r="F299" s="182" t="s">
        <v>564</v>
      </c>
      <c r="H299" s="183">
        <v>7.88</v>
      </c>
      <c r="I299" s="184"/>
      <c r="L299" s="180"/>
      <c r="M299" s="185"/>
      <c r="N299" s="186"/>
      <c r="O299" s="186"/>
      <c r="P299" s="186"/>
      <c r="Q299" s="186"/>
      <c r="R299" s="186"/>
      <c r="S299" s="186"/>
      <c r="T299" s="187"/>
      <c r="AT299" s="181" t="s">
        <v>293</v>
      </c>
      <c r="AU299" s="181" t="s">
        <v>84</v>
      </c>
      <c r="AV299" s="13" t="s">
        <v>84</v>
      </c>
      <c r="AW299" s="13" t="s">
        <v>31</v>
      </c>
      <c r="AX299" s="13" t="s">
        <v>82</v>
      </c>
      <c r="AY299" s="181" t="s">
        <v>282</v>
      </c>
    </row>
    <row r="300" spans="1:65" s="2" customFormat="1" ht="20.5" customHeight="1">
      <c r="A300" s="32"/>
      <c r="B300" s="162"/>
      <c r="C300" s="163" t="s">
        <v>190</v>
      </c>
      <c r="D300" s="163" t="s">
        <v>284</v>
      </c>
      <c r="E300" s="164" t="s">
        <v>565</v>
      </c>
      <c r="F300" s="165" t="s">
        <v>566</v>
      </c>
      <c r="G300" s="166" t="s">
        <v>313</v>
      </c>
      <c r="H300" s="167">
        <v>5.8000000000000003E-2</v>
      </c>
      <c r="I300" s="168"/>
      <c r="J300" s="169">
        <f>ROUND(I300*H300,2)</f>
        <v>0</v>
      </c>
      <c r="K300" s="165" t="s">
        <v>288</v>
      </c>
      <c r="L300" s="33"/>
      <c r="M300" s="170" t="s">
        <v>1</v>
      </c>
      <c r="N300" s="171" t="s">
        <v>39</v>
      </c>
      <c r="O300" s="58"/>
      <c r="P300" s="172">
        <f>O300*H300</f>
        <v>0</v>
      </c>
      <c r="Q300" s="172">
        <v>2.5960999999999999</v>
      </c>
      <c r="R300" s="172">
        <f>Q300*H300</f>
        <v>0.15057380000000001</v>
      </c>
      <c r="S300" s="172">
        <v>0</v>
      </c>
      <c r="T300" s="173">
        <f>S300*H300</f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74" t="s">
        <v>289</v>
      </c>
      <c r="AT300" s="174" t="s">
        <v>284</v>
      </c>
      <c r="AU300" s="174" t="s">
        <v>84</v>
      </c>
      <c r="AY300" s="17" t="s">
        <v>282</v>
      </c>
      <c r="BE300" s="175">
        <f>IF(N300="základní",J300,0)</f>
        <v>0</v>
      </c>
      <c r="BF300" s="175">
        <f>IF(N300="snížená",J300,0)</f>
        <v>0</v>
      </c>
      <c r="BG300" s="175">
        <f>IF(N300="zákl. přenesená",J300,0)</f>
        <v>0</v>
      </c>
      <c r="BH300" s="175">
        <f>IF(N300="sníž. přenesená",J300,0)</f>
        <v>0</v>
      </c>
      <c r="BI300" s="175">
        <f>IF(N300="nulová",J300,0)</f>
        <v>0</v>
      </c>
      <c r="BJ300" s="17" t="s">
        <v>82</v>
      </c>
      <c r="BK300" s="175">
        <f>ROUND(I300*H300,2)</f>
        <v>0</v>
      </c>
      <c r="BL300" s="17" t="s">
        <v>289</v>
      </c>
      <c r="BM300" s="174" t="s">
        <v>567</v>
      </c>
    </row>
    <row r="301" spans="1:65" s="2" customFormat="1" ht="10">
      <c r="A301" s="32"/>
      <c r="B301" s="33"/>
      <c r="C301" s="32"/>
      <c r="D301" s="176" t="s">
        <v>291</v>
      </c>
      <c r="E301" s="32"/>
      <c r="F301" s="177" t="s">
        <v>566</v>
      </c>
      <c r="G301" s="32"/>
      <c r="H301" s="32"/>
      <c r="I301" s="97"/>
      <c r="J301" s="32"/>
      <c r="K301" s="32"/>
      <c r="L301" s="33"/>
      <c r="M301" s="178"/>
      <c r="N301" s="179"/>
      <c r="O301" s="58"/>
      <c r="P301" s="58"/>
      <c r="Q301" s="58"/>
      <c r="R301" s="58"/>
      <c r="S301" s="58"/>
      <c r="T301" s="59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T301" s="17" t="s">
        <v>291</v>
      </c>
      <c r="AU301" s="17" t="s">
        <v>84</v>
      </c>
    </row>
    <row r="302" spans="1:65" s="13" customFormat="1" ht="10">
      <c r="B302" s="180"/>
      <c r="D302" s="176" t="s">
        <v>293</v>
      </c>
      <c r="E302" s="181" t="s">
        <v>1</v>
      </c>
      <c r="F302" s="182" t="s">
        <v>568</v>
      </c>
      <c r="H302" s="183">
        <v>5.8000000000000003E-2</v>
      </c>
      <c r="I302" s="184"/>
      <c r="L302" s="180"/>
      <c r="M302" s="185"/>
      <c r="N302" s="186"/>
      <c r="O302" s="186"/>
      <c r="P302" s="186"/>
      <c r="Q302" s="186"/>
      <c r="R302" s="186"/>
      <c r="S302" s="186"/>
      <c r="T302" s="187"/>
      <c r="AT302" s="181" t="s">
        <v>293</v>
      </c>
      <c r="AU302" s="181" t="s">
        <v>84</v>
      </c>
      <c r="AV302" s="13" t="s">
        <v>84</v>
      </c>
      <c r="AW302" s="13" t="s">
        <v>31</v>
      </c>
      <c r="AX302" s="13" t="s">
        <v>82</v>
      </c>
      <c r="AY302" s="181" t="s">
        <v>282</v>
      </c>
    </row>
    <row r="303" spans="1:65" s="12" customFormat="1" ht="22.75" customHeight="1">
      <c r="B303" s="149"/>
      <c r="D303" s="150" t="s">
        <v>73</v>
      </c>
      <c r="E303" s="160" t="s">
        <v>289</v>
      </c>
      <c r="F303" s="160" t="s">
        <v>569</v>
      </c>
      <c r="I303" s="152"/>
      <c r="J303" s="161">
        <f>BK303</f>
        <v>0</v>
      </c>
      <c r="L303" s="149"/>
      <c r="M303" s="154"/>
      <c r="N303" s="155"/>
      <c r="O303" s="155"/>
      <c r="P303" s="156">
        <f>SUM(P304:P349)</f>
        <v>0</v>
      </c>
      <c r="Q303" s="155"/>
      <c r="R303" s="156">
        <f>SUM(R304:R349)</f>
        <v>40.534642520000006</v>
      </c>
      <c r="S303" s="155"/>
      <c r="T303" s="157">
        <f>SUM(T304:T349)</f>
        <v>0</v>
      </c>
      <c r="AR303" s="150" t="s">
        <v>82</v>
      </c>
      <c r="AT303" s="158" t="s">
        <v>73</v>
      </c>
      <c r="AU303" s="158" t="s">
        <v>82</v>
      </c>
      <c r="AY303" s="150" t="s">
        <v>282</v>
      </c>
      <c r="BK303" s="159">
        <f>SUM(BK304:BK349)</f>
        <v>0</v>
      </c>
    </row>
    <row r="304" spans="1:65" s="2" customFormat="1" ht="31" customHeight="1">
      <c r="A304" s="32"/>
      <c r="B304" s="162"/>
      <c r="C304" s="163" t="s">
        <v>570</v>
      </c>
      <c r="D304" s="163" t="s">
        <v>284</v>
      </c>
      <c r="E304" s="164" t="s">
        <v>571</v>
      </c>
      <c r="F304" s="165" t="s">
        <v>572</v>
      </c>
      <c r="G304" s="166" t="s">
        <v>381</v>
      </c>
      <c r="H304" s="167">
        <v>6</v>
      </c>
      <c r="I304" s="168"/>
      <c r="J304" s="169">
        <f>ROUND(I304*H304,2)</f>
        <v>0</v>
      </c>
      <c r="K304" s="165" t="s">
        <v>288</v>
      </c>
      <c r="L304" s="33"/>
      <c r="M304" s="170" t="s">
        <v>1</v>
      </c>
      <c r="N304" s="171" t="s">
        <v>39</v>
      </c>
      <c r="O304" s="58"/>
      <c r="P304" s="172">
        <f>O304*H304</f>
        <v>0</v>
      </c>
      <c r="Q304" s="172">
        <v>0.39805000000000001</v>
      </c>
      <c r="R304" s="172">
        <f>Q304*H304</f>
        <v>2.3883000000000001</v>
      </c>
      <c r="S304" s="172">
        <v>0</v>
      </c>
      <c r="T304" s="173">
        <f>S304*H304</f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74" t="s">
        <v>289</v>
      </c>
      <c r="AT304" s="174" t="s">
        <v>284</v>
      </c>
      <c r="AU304" s="174" t="s">
        <v>84</v>
      </c>
      <c r="AY304" s="17" t="s">
        <v>282</v>
      </c>
      <c r="BE304" s="175">
        <f>IF(N304="základní",J304,0)</f>
        <v>0</v>
      </c>
      <c r="BF304" s="175">
        <f>IF(N304="snížená",J304,0)</f>
        <v>0</v>
      </c>
      <c r="BG304" s="175">
        <f>IF(N304="zákl. přenesená",J304,0)</f>
        <v>0</v>
      </c>
      <c r="BH304" s="175">
        <f>IF(N304="sníž. přenesená",J304,0)</f>
        <v>0</v>
      </c>
      <c r="BI304" s="175">
        <f>IF(N304="nulová",J304,0)</f>
        <v>0</v>
      </c>
      <c r="BJ304" s="17" t="s">
        <v>82</v>
      </c>
      <c r="BK304" s="175">
        <f>ROUND(I304*H304,2)</f>
        <v>0</v>
      </c>
      <c r="BL304" s="17" t="s">
        <v>289</v>
      </c>
      <c r="BM304" s="174" t="s">
        <v>573</v>
      </c>
    </row>
    <row r="305" spans="1:65" s="2" customFormat="1" ht="27">
      <c r="A305" s="32"/>
      <c r="B305" s="33"/>
      <c r="C305" s="32"/>
      <c r="D305" s="176" t="s">
        <v>291</v>
      </c>
      <c r="E305" s="32"/>
      <c r="F305" s="177" t="s">
        <v>574</v>
      </c>
      <c r="G305" s="32"/>
      <c r="H305" s="32"/>
      <c r="I305" s="97"/>
      <c r="J305" s="32"/>
      <c r="K305" s="32"/>
      <c r="L305" s="33"/>
      <c r="M305" s="178"/>
      <c r="N305" s="179"/>
      <c r="O305" s="58"/>
      <c r="P305" s="58"/>
      <c r="Q305" s="58"/>
      <c r="R305" s="58"/>
      <c r="S305" s="58"/>
      <c r="T305" s="59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T305" s="17" t="s">
        <v>291</v>
      </c>
      <c r="AU305" s="17" t="s">
        <v>84</v>
      </c>
    </row>
    <row r="306" spans="1:65" s="2" customFormat="1" ht="20.5" customHeight="1">
      <c r="A306" s="32"/>
      <c r="B306" s="162"/>
      <c r="C306" s="204" t="s">
        <v>575</v>
      </c>
      <c r="D306" s="204" t="s">
        <v>373</v>
      </c>
      <c r="E306" s="205" t="s">
        <v>576</v>
      </c>
      <c r="F306" s="206" t="s">
        <v>577</v>
      </c>
      <c r="G306" s="207" t="s">
        <v>361</v>
      </c>
      <c r="H306" s="208">
        <v>47.268000000000001</v>
      </c>
      <c r="I306" s="209"/>
      <c r="J306" s="210">
        <f>ROUND(I306*H306,2)</f>
        <v>0</v>
      </c>
      <c r="K306" s="206" t="s">
        <v>1</v>
      </c>
      <c r="L306" s="211"/>
      <c r="M306" s="212" t="s">
        <v>1</v>
      </c>
      <c r="N306" s="213" t="s">
        <v>39</v>
      </c>
      <c r="O306" s="58"/>
      <c r="P306" s="172">
        <f>O306*H306</f>
        <v>0</v>
      </c>
      <c r="Q306" s="172">
        <v>0.41299999999999998</v>
      </c>
      <c r="R306" s="172">
        <f>Q306*H306</f>
        <v>19.521684</v>
      </c>
      <c r="S306" s="172">
        <v>0</v>
      </c>
      <c r="T306" s="173">
        <f>S306*H306</f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74" t="s">
        <v>338</v>
      </c>
      <c r="AT306" s="174" t="s">
        <v>373</v>
      </c>
      <c r="AU306" s="174" t="s">
        <v>84</v>
      </c>
      <c r="AY306" s="17" t="s">
        <v>282</v>
      </c>
      <c r="BE306" s="175">
        <f>IF(N306="základní",J306,0)</f>
        <v>0</v>
      </c>
      <c r="BF306" s="175">
        <f>IF(N306="snížená",J306,0)</f>
        <v>0</v>
      </c>
      <c r="BG306" s="175">
        <f>IF(N306="zákl. přenesená",J306,0)</f>
        <v>0</v>
      </c>
      <c r="BH306" s="175">
        <f>IF(N306="sníž. přenesená",J306,0)</f>
        <v>0</v>
      </c>
      <c r="BI306" s="175">
        <f>IF(N306="nulová",J306,0)</f>
        <v>0</v>
      </c>
      <c r="BJ306" s="17" t="s">
        <v>82</v>
      </c>
      <c r="BK306" s="175">
        <f>ROUND(I306*H306,2)</f>
        <v>0</v>
      </c>
      <c r="BL306" s="17" t="s">
        <v>289</v>
      </c>
      <c r="BM306" s="174" t="s">
        <v>578</v>
      </c>
    </row>
    <row r="307" spans="1:65" s="2" customFormat="1" ht="10">
      <c r="A307" s="32"/>
      <c r="B307" s="33"/>
      <c r="C307" s="32"/>
      <c r="D307" s="176" t="s">
        <v>291</v>
      </c>
      <c r="E307" s="32"/>
      <c r="F307" s="177" t="s">
        <v>577</v>
      </c>
      <c r="G307" s="32"/>
      <c r="H307" s="32"/>
      <c r="I307" s="97"/>
      <c r="J307" s="32"/>
      <c r="K307" s="32"/>
      <c r="L307" s="33"/>
      <c r="M307" s="178"/>
      <c r="N307" s="179"/>
      <c r="O307" s="58"/>
      <c r="P307" s="58"/>
      <c r="Q307" s="58"/>
      <c r="R307" s="58"/>
      <c r="S307" s="58"/>
      <c r="T307" s="59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T307" s="17" t="s">
        <v>291</v>
      </c>
      <c r="AU307" s="17" t="s">
        <v>84</v>
      </c>
    </row>
    <row r="308" spans="1:65" s="13" customFormat="1" ht="10">
      <c r="B308" s="180"/>
      <c r="D308" s="176" t="s">
        <v>293</v>
      </c>
      <c r="E308" s="181" t="s">
        <v>1</v>
      </c>
      <c r="F308" s="182" t="s">
        <v>579</v>
      </c>
      <c r="H308" s="183">
        <v>47.268000000000001</v>
      </c>
      <c r="I308" s="184"/>
      <c r="L308" s="180"/>
      <c r="M308" s="185"/>
      <c r="N308" s="186"/>
      <c r="O308" s="186"/>
      <c r="P308" s="186"/>
      <c r="Q308" s="186"/>
      <c r="R308" s="186"/>
      <c r="S308" s="186"/>
      <c r="T308" s="187"/>
      <c r="AT308" s="181" t="s">
        <v>293</v>
      </c>
      <c r="AU308" s="181" t="s">
        <v>84</v>
      </c>
      <c r="AV308" s="13" t="s">
        <v>84</v>
      </c>
      <c r="AW308" s="13" t="s">
        <v>31</v>
      </c>
      <c r="AX308" s="13" t="s">
        <v>82</v>
      </c>
      <c r="AY308" s="181" t="s">
        <v>282</v>
      </c>
    </row>
    <row r="309" spans="1:65" s="2" customFormat="1" ht="31" customHeight="1">
      <c r="A309" s="32"/>
      <c r="B309" s="162"/>
      <c r="C309" s="163" t="s">
        <v>580</v>
      </c>
      <c r="D309" s="163" t="s">
        <v>284</v>
      </c>
      <c r="E309" s="164" t="s">
        <v>581</v>
      </c>
      <c r="F309" s="165" t="s">
        <v>582</v>
      </c>
      <c r="G309" s="166" t="s">
        <v>303</v>
      </c>
      <c r="H309" s="167">
        <v>7.65</v>
      </c>
      <c r="I309" s="168"/>
      <c r="J309" s="169">
        <f>ROUND(I309*H309,2)</f>
        <v>0</v>
      </c>
      <c r="K309" s="165" t="s">
        <v>288</v>
      </c>
      <c r="L309" s="33"/>
      <c r="M309" s="170" t="s">
        <v>1</v>
      </c>
      <c r="N309" s="171" t="s">
        <v>39</v>
      </c>
      <c r="O309" s="58"/>
      <c r="P309" s="172">
        <f>O309*H309</f>
        <v>0</v>
      </c>
      <c r="Q309" s="172">
        <v>0.11751</v>
      </c>
      <c r="R309" s="172">
        <f>Q309*H309</f>
        <v>0.89895150000000001</v>
      </c>
      <c r="S309" s="172">
        <v>0</v>
      </c>
      <c r="T309" s="173">
        <f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74" t="s">
        <v>289</v>
      </c>
      <c r="AT309" s="174" t="s">
        <v>284</v>
      </c>
      <c r="AU309" s="174" t="s">
        <v>84</v>
      </c>
      <c r="AY309" s="17" t="s">
        <v>282</v>
      </c>
      <c r="BE309" s="175">
        <f>IF(N309="základní",J309,0)</f>
        <v>0</v>
      </c>
      <c r="BF309" s="175">
        <f>IF(N309="snížená",J309,0)</f>
        <v>0</v>
      </c>
      <c r="BG309" s="175">
        <f>IF(N309="zákl. přenesená",J309,0)</f>
        <v>0</v>
      </c>
      <c r="BH309" s="175">
        <f>IF(N309="sníž. přenesená",J309,0)</f>
        <v>0</v>
      </c>
      <c r="BI309" s="175">
        <f>IF(N309="nulová",J309,0)</f>
        <v>0</v>
      </c>
      <c r="BJ309" s="17" t="s">
        <v>82</v>
      </c>
      <c r="BK309" s="175">
        <f>ROUND(I309*H309,2)</f>
        <v>0</v>
      </c>
      <c r="BL309" s="17" t="s">
        <v>289</v>
      </c>
      <c r="BM309" s="174" t="s">
        <v>583</v>
      </c>
    </row>
    <row r="310" spans="1:65" s="2" customFormat="1" ht="54">
      <c r="A310" s="32"/>
      <c r="B310" s="33"/>
      <c r="C310" s="32"/>
      <c r="D310" s="176" t="s">
        <v>291</v>
      </c>
      <c r="E310" s="32"/>
      <c r="F310" s="177" t="s">
        <v>584</v>
      </c>
      <c r="G310" s="32"/>
      <c r="H310" s="32"/>
      <c r="I310" s="97"/>
      <c r="J310" s="32"/>
      <c r="K310" s="32"/>
      <c r="L310" s="33"/>
      <c r="M310" s="178"/>
      <c r="N310" s="179"/>
      <c r="O310" s="58"/>
      <c r="P310" s="58"/>
      <c r="Q310" s="58"/>
      <c r="R310" s="58"/>
      <c r="S310" s="58"/>
      <c r="T310" s="59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T310" s="17" t="s">
        <v>291</v>
      </c>
      <c r="AU310" s="17" t="s">
        <v>84</v>
      </c>
    </row>
    <row r="311" spans="1:65" s="13" customFormat="1" ht="10">
      <c r="B311" s="180"/>
      <c r="D311" s="176" t="s">
        <v>293</v>
      </c>
      <c r="E311" s="181" t="s">
        <v>1</v>
      </c>
      <c r="F311" s="182" t="s">
        <v>585</v>
      </c>
      <c r="H311" s="183">
        <v>7.65</v>
      </c>
      <c r="I311" s="184"/>
      <c r="L311" s="180"/>
      <c r="M311" s="185"/>
      <c r="N311" s="186"/>
      <c r="O311" s="186"/>
      <c r="P311" s="186"/>
      <c r="Q311" s="186"/>
      <c r="R311" s="186"/>
      <c r="S311" s="186"/>
      <c r="T311" s="187"/>
      <c r="AT311" s="181" t="s">
        <v>293</v>
      </c>
      <c r="AU311" s="181" t="s">
        <v>84</v>
      </c>
      <c r="AV311" s="13" t="s">
        <v>84</v>
      </c>
      <c r="AW311" s="13" t="s">
        <v>31</v>
      </c>
      <c r="AX311" s="13" t="s">
        <v>82</v>
      </c>
      <c r="AY311" s="181" t="s">
        <v>282</v>
      </c>
    </row>
    <row r="312" spans="1:65" s="2" customFormat="1" ht="31" customHeight="1">
      <c r="A312" s="32"/>
      <c r="B312" s="162"/>
      <c r="C312" s="163" t="s">
        <v>586</v>
      </c>
      <c r="D312" s="163" t="s">
        <v>284</v>
      </c>
      <c r="E312" s="164" t="s">
        <v>587</v>
      </c>
      <c r="F312" s="165" t="s">
        <v>588</v>
      </c>
      <c r="G312" s="166" t="s">
        <v>361</v>
      </c>
      <c r="H312" s="167">
        <v>15</v>
      </c>
      <c r="I312" s="168"/>
      <c r="J312" s="169">
        <f>ROUND(I312*H312,2)</f>
        <v>0</v>
      </c>
      <c r="K312" s="165" t="s">
        <v>288</v>
      </c>
      <c r="L312" s="33"/>
      <c r="M312" s="170" t="s">
        <v>1</v>
      </c>
      <c r="N312" s="171" t="s">
        <v>39</v>
      </c>
      <c r="O312" s="58"/>
      <c r="P312" s="172">
        <f>O312*H312</f>
        <v>0</v>
      </c>
      <c r="Q312" s="172">
        <v>1.098E-2</v>
      </c>
      <c r="R312" s="172">
        <f>Q312*H312</f>
        <v>0.16470000000000001</v>
      </c>
      <c r="S312" s="172">
        <v>0</v>
      </c>
      <c r="T312" s="173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74" t="s">
        <v>289</v>
      </c>
      <c r="AT312" s="174" t="s">
        <v>284</v>
      </c>
      <c r="AU312" s="174" t="s">
        <v>84</v>
      </c>
      <c r="AY312" s="17" t="s">
        <v>282</v>
      </c>
      <c r="BE312" s="175">
        <f>IF(N312="základní",J312,0)</f>
        <v>0</v>
      </c>
      <c r="BF312" s="175">
        <f>IF(N312="snížená",J312,0)</f>
        <v>0</v>
      </c>
      <c r="BG312" s="175">
        <f>IF(N312="zákl. přenesená",J312,0)</f>
        <v>0</v>
      </c>
      <c r="BH312" s="175">
        <f>IF(N312="sníž. přenesená",J312,0)</f>
        <v>0</v>
      </c>
      <c r="BI312" s="175">
        <f>IF(N312="nulová",J312,0)</f>
        <v>0</v>
      </c>
      <c r="BJ312" s="17" t="s">
        <v>82</v>
      </c>
      <c r="BK312" s="175">
        <f>ROUND(I312*H312,2)</f>
        <v>0</v>
      </c>
      <c r="BL312" s="17" t="s">
        <v>289</v>
      </c>
      <c r="BM312" s="174" t="s">
        <v>589</v>
      </c>
    </row>
    <row r="313" spans="1:65" s="2" customFormat="1" ht="36">
      <c r="A313" s="32"/>
      <c r="B313" s="33"/>
      <c r="C313" s="32"/>
      <c r="D313" s="176" t="s">
        <v>291</v>
      </c>
      <c r="E313" s="32"/>
      <c r="F313" s="177" t="s">
        <v>590</v>
      </c>
      <c r="G313" s="32"/>
      <c r="H313" s="32"/>
      <c r="I313" s="97"/>
      <c r="J313" s="32"/>
      <c r="K313" s="32"/>
      <c r="L313" s="33"/>
      <c r="M313" s="178"/>
      <c r="N313" s="179"/>
      <c r="O313" s="58"/>
      <c r="P313" s="58"/>
      <c r="Q313" s="58"/>
      <c r="R313" s="58"/>
      <c r="S313" s="58"/>
      <c r="T313" s="59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T313" s="17" t="s">
        <v>291</v>
      </c>
      <c r="AU313" s="17" t="s">
        <v>84</v>
      </c>
    </row>
    <row r="314" spans="1:65" s="2" customFormat="1" ht="20.5" customHeight="1">
      <c r="A314" s="32"/>
      <c r="B314" s="162"/>
      <c r="C314" s="163" t="s">
        <v>591</v>
      </c>
      <c r="D314" s="163" t="s">
        <v>284</v>
      </c>
      <c r="E314" s="164" t="s">
        <v>592</v>
      </c>
      <c r="F314" s="165" t="s">
        <v>593</v>
      </c>
      <c r="G314" s="166" t="s">
        <v>313</v>
      </c>
      <c r="H314" s="167">
        <v>5.4169999999999998</v>
      </c>
      <c r="I314" s="168"/>
      <c r="J314" s="169">
        <f>ROUND(I314*H314,2)</f>
        <v>0</v>
      </c>
      <c r="K314" s="165" t="s">
        <v>288</v>
      </c>
      <c r="L314" s="33"/>
      <c r="M314" s="170" t="s">
        <v>1</v>
      </c>
      <c r="N314" s="171" t="s">
        <v>39</v>
      </c>
      <c r="O314" s="58"/>
      <c r="P314" s="172">
        <f>O314*H314</f>
        <v>0</v>
      </c>
      <c r="Q314" s="172">
        <v>2.4533999999999998</v>
      </c>
      <c r="R314" s="172">
        <f>Q314*H314</f>
        <v>13.290067799999999</v>
      </c>
      <c r="S314" s="172">
        <v>0</v>
      </c>
      <c r="T314" s="173">
        <f>S314*H314</f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74" t="s">
        <v>289</v>
      </c>
      <c r="AT314" s="174" t="s">
        <v>284</v>
      </c>
      <c r="AU314" s="174" t="s">
        <v>84</v>
      </c>
      <c r="AY314" s="17" t="s">
        <v>282</v>
      </c>
      <c r="BE314" s="175">
        <f>IF(N314="základní",J314,0)</f>
        <v>0</v>
      </c>
      <c r="BF314" s="175">
        <f>IF(N314="snížená",J314,0)</f>
        <v>0</v>
      </c>
      <c r="BG314" s="175">
        <f>IF(N314="zákl. přenesená",J314,0)</f>
        <v>0</v>
      </c>
      <c r="BH314" s="175">
        <f>IF(N314="sníž. přenesená",J314,0)</f>
        <v>0</v>
      </c>
      <c r="BI314" s="175">
        <f>IF(N314="nulová",J314,0)</f>
        <v>0</v>
      </c>
      <c r="BJ314" s="17" t="s">
        <v>82</v>
      </c>
      <c r="BK314" s="175">
        <f>ROUND(I314*H314,2)</f>
        <v>0</v>
      </c>
      <c r="BL314" s="17" t="s">
        <v>289</v>
      </c>
      <c r="BM314" s="174" t="s">
        <v>594</v>
      </c>
    </row>
    <row r="315" spans="1:65" s="2" customFormat="1" ht="18">
      <c r="A315" s="32"/>
      <c r="B315" s="33"/>
      <c r="C315" s="32"/>
      <c r="D315" s="176" t="s">
        <v>291</v>
      </c>
      <c r="E315" s="32"/>
      <c r="F315" s="177" t="s">
        <v>595</v>
      </c>
      <c r="G315" s="32"/>
      <c r="H315" s="32"/>
      <c r="I315" s="97"/>
      <c r="J315" s="32"/>
      <c r="K315" s="32"/>
      <c r="L315" s="33"/>
      <c r="M315" s="178"/>
      <c r="N315" s="179"/>
      <c r="O315" s="58"/>
      <c r="P315" s="58"/>
      <c r="Q315" s="58"/>
      <c r="R315" s="58"/>
      <c r="S315" s="58"/>
      <c r="T315" s="59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T315" s="17" t="s">
        <v>291</v>
      </c>
      <c r="AU315" s="17" t="s">
        <v>84</v>
      </c>
    </row>
    <row r="316" spans="1:65" s="13" customFormat="1" ht="10">
      <c r="B316" s="180"/>
      <c r="D316" s="176" t="s">
        <v>293</v>
      </c>
      <c r="E316" s="181" t="s">
        <v>1</v>
      </c>
      <c r="F316" s="182" t="s">
        <v>596</v>
      </c>
      <c r="H316" s="183">
        <v>0.77300000000000002</v>
      </c>
      <c r="I316" s="184"/>
      <c r="L316" s="180"/>
      <c r="M316" s="185"/>
      <c r="N316" s="186"/>
      <c r="O316" s="186"/>
      <c r="P316" s="186"/>
      <c r="Q316" s="186"/>
      <c r="R316" s="186"/>
      <c r="S316" s="186"/>
      <c r="T316" s="187"/>
      <c r="AT316" s="181" t="s">
        <v>293</v>
      </c>
      <c r="AU316" s="181" t="s">
        <v>84</v>
      </c>
      <c r="AV316" s="13" t="s">
        <v>84</v>
      </c>
      <c r="AW316" s="13" t="s">
        <v>31</v>
      </c>
      <c r="AX316" s="13" t="s">
        <v>74</v>
      </c>
      <c r="AY316" s="181" t="s">
        <v>282</v>
      </c>
    </row>
    <row r="317" spans="1:65" s="13" customFormat="1" ht="10">
      <c r="B317" s="180"/>
      <c r="D317" s="176" t="s">
        <v>293</v>
      </c>
      <c r="E317" s="181" t="s">
        <v>1</v>
      </c>
      <c r="F317" s="182" t="s">
        <v>597</v>
      </c>
      <c r="H317" s="183">
        <v>0.79900000000000004</v>
      </c>
      <c r="I317" s="184"/>
      <c r="L317" s="180"/>
      <c r="M317" s="185"/>
      <c r="N317" s="186"/>
      <c r="O317" s="186"/>
      <c r="P317" s="186"/>
      <c r="Q317" s="186"/>
      <c r="R317" s="186"/>
      <c r="S317" s="186"/>
      <c r="T317" s="187"/>
      <c r="AT317" s="181" t="s">
        <v>293</v>
      </c>
      <c r="AU317" s="181" t="s">
        <v>84</v>
      </c>
      <c r="AV317" s="13" t="s">
        <v>84</v>
      </c>
      <c r="AW317" s="13" t="s">
        <v>31</v>
      </c>
      <c r="AX317" s="13" t="s">
        <v>74</v>
      </c>
      <c r="AY317" s="181" t="s">
        <v>282</v>
      </c>
    </row>
    <row r="318" spans="1:65" s="13" customFormat="1" ht="10">
      <c r="B318" s="180"/>
      <c r="D318" s="176" t="s">
        <v>293</v>
      </c>
      <c r="E318" s="181" t="s">
        <v>1</v>
      </c>
      <c r="F318" s="182" t="s">
        <v>598</v>
      </c>
      <c r="H318" s="183">
        <v>1.1499999999999999</v>
      </c>
      <c r="I318" s="184"/>
      <c r="L318" s="180"/>
      <c r="M318" s="185"/>
      <c r="N318" s="186"/>
      <c r="O318" s="186"/>
      <c r="P318" s="186"/>
      <c r="Q318" s="186"/>
      <c r="R318" s="186"/>
      <c r="S318" s="186"/>
      <c r="T318" s="187"/>
      <c r="AT318" s="181" t="s">
        <v>293</v>
      </c>
      <c r="AU318" s="181" t="s">
        <v>84</v>
      </c>
      <c r="AV318" s="13" t="s">
        <v>84</v>
      </c>
      <c r="AW318" s="13" t="s">
        <v>31</v>
      </c>
      <c r="AX318" s="13" t="s">
        <v>74</v>
      </c>
      <c r="AY318" s="181" t="s">
        <v>282</v>
      </c>
    </row>
    <row r="319" spans="1:65" s="13" customFormat="1" ht="10">
      <c r="B319" s="180"/>
      <c r="D319" s="176" t="s">
        <v>293</v>
      </c>
      <c r="E319" s="181" t="s">
        <v>1</v>
      </c>
      <c r="F319" s="182" t="s">
        <v>599</v>
      </c>
      <c r="H319" s="183">
        <v>0.71299999999999997</v>
      </c>
      <c r="I319" s="184"/>
      <c r="L319" s="180"/>
      <c r="M319" s="185"/>
      <c r="N319" s="186"/>
      <c r="O319" s="186"/>
      <c r="P319" s="186"/>
      <c r="Q319" s="186"/>
      <c r="R319" s="186"/>
      <c r="S319" s="186"/>
      <c r="T319" s="187"/>
      <c r="AT319" s="181" t="s">
        <v>293</v>
      </c>
      <c r="AU319" s="181" t="s">
        <v>84</v>
      </c>
      <c r="AV319" s="13" t="s">
        <v>84</v>
      </c>
      <c r="AW319" s="13" t="s">
        <v>31</v>
      </c>
      <c r="AX319" s="13" t="s">
        <v>74</v>
      </c>
      <c r="AY319" s="181" t="s">
        <v>282</v>
      </c>
    </row>
    <row r="320" spans="1:65" s="13" customFormat="1" ht="10">
      <c r="B320" s="180"/>
      <c r="D320" s="176" t="s">
        <v>293</v>
      </c>
      <c r="E320" s="181" t="s">
        <v>1</v>
      </c>
      <c r="F320" s="182" t="s">
        <v>600</v>
      </c>
      <c r="H320" s="183">
        <v>1.157</v>
      </c>
      <c r="I320" s="184"/>
      <c r="L320" s="180"/>
      <c r="M320" s="185"/>
      <c r="N320" s="186"/>
      <c r="O320" s="186"/>
      <c r="P320" s="186"/>
      <c r="Q320" s="186"/>
      <c r="R320" s="186"/>
      <c r="S320" s="186"/>
      <c r="T320" s="187"/>
      <c r="AT320" s="181" t="s">
        <v>293</v>
      </c>
      <c r="AU320" s="181" t="s">
        <v>84</v>
      </c>
      <c r="AV320" s="13" t="s">
        <v>84</v>
      </c>
      <c r="AW320" s="13" t="s">
        <v>31</v>
      </c>
      <c r="AX320" s="13" t="s">
        <v>74</v>
      </c>
      <c r="AY320" s="181" t="s">
        <v>282</v>
      </c>
    </row>
    <row r="321" spans="1:65" s="13" customFormat="1" ht="10">
      <c r="B321" s="180"/>
      <c r="D321" s="176" t="s">
        <v>293</v>
      </c>
      <c r="E321" s="181" t="s">
        <v>1</v>
      </c>
      <c r="F321" s="182" t="s">
        <v>601</v>
      </c>
      <c r="H321" s="183">
        <v>0.82499999999999996</v>
      </c>
      <c r="I321" s="184"/>
      <c r="L321" s="180"/>
      <c r="M321" s="185"/>
      <c r="N321" s="186"/>
      <c r="O321" s="186"/>
      <c r="P321" s="186"/>
      <c r="Q321" s="186"/>
      <c r="R321" s="186"/>
      <c r="S321" s="186"/>
      <c r="T321" s="187"/>
      <c r="AT321" s="181" t="s">
        <v>293</v>
      </c>
      <c r="AU321" s="181" t="s">
        <v>84</v>
      </c>
      <c r="AV321" s="13" t="s">
        <v>84</v>
      </c>
      <c r="AW321" s="13" t="s">
        <v>31</v>
      </c>
      <c r="AX321" s="13" t="s">
        <v>74</v>
      </c>
      <c r="AY321" s="181" t="s">
        <v>282</v>
      </c>
    </row>
    <row r="322" spans="1:65" s="15" customFormat="1" ht="10">
      <c r="B322" s="196"/>
      <c r="D322" s="176" t="s">
        <v>293</v>
      </c>
      <c r="E322" s="197" t="s">
        <v>602</v>
      </c>
      <c r="F322" s="198" t="s">
        <v>331</v>
      </c>
      <c r="H322" s="199">
        <v>5.4169999999999998</v>
      </c>
      <c r="I322" s="200"/>
      <c r="L322" s="196"/>
      <c r="M322" s="201"/>
      <c r="N322" s="202"/>
      <c r="O322" s="202"/>
      <c r="P322" s="202"/>
      <c r="Q322" s="202"/>
      <c r="R322" s="202"/>
      <c r="S322" s="202"/>
      <c r="T322" s="203"/>
      <c r="AT322" s="197" t="s">
        <v>293</v>
      </c>
      <c r="AU322" s="197" t="s">
        <v>84</v>
      </c>
      <c r="AV322" s="15" t="s">
        <v>289</v>
      </c>
      <c r="AW322" s="15" t="s">
        <v>31</v>
      </c>
      <c r="AX322" s="15" t="s">
        <v>82</v>
      </c>
      <c r="AY322" s="197" t="s">
        <v>282</v>
      </c>
    </row>
    <row r="323" spans="1:65" s="2" customFormat="1" ht="20.5" customHeight="1">
      <c r="A323" s="32"/>
      <c r="B323" s="162"/>
      <c r="C323" s="163" t="s">
        <v>603</v>
      </c>
      <c r="D323" s="163" t="s">
        <v>284</v>
      </c>
      <c r="E323" s="164" t="s">
        <v>604</v>
      </c>
      <c r="F323" s="165" t="s">
        <v>605</v>
      </c>
      <c r="G323" s="166" t="s">
        <v>303</v>
      </c>
      <c r="H323" s="167">
        <v>38.78</v>
      </c>
      <c r="I323" s="168"/>
      <c r="J323" s="169">
        <f>ROUND(I323*H323,2)</f>
        <v>0</v>
      </c>
      <c r="K323" s="165" t="s">
        <v>288</v>
      </c>
      <c r="L323" s="33"/>
      <c r="M323" s="170" t="s">
        <v>1</v>
      </c>
      <c r="N323" s="171" t="s">
        <v>39</v>
      </c>
      <c r="O323" s="58"/>
      <c r="P323" s="172">
        <f>O323*H323</f>
        <v>0</v>
      </c>
      <c r="Q323" s="172">
        <v>5.7600000000000004E-3</v>
      </c>
      <c r="R323" s="172">
        <f>Q323*H323</f>
        <v>0.22337280000000001</v>
      </c>
      <c r="S323" s="172">
        <v>0</v>
      </c>
      <c r="T323" s="173">
        <f>S323*H323</f>
        <v>0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174" t="s">
        <v>289</v>
      </c>
      <c r="AT323" s="174" t="s">
        <v>284</v>
      </c>
      <c r="AU323" s="174" t="s">
        <v>84</v>
      </c>
      <c r="AY323" s="17" t="s">
        <v>282</v>
      </c>
      <c r="BE323" s="175">
        <f>IF(N323="základní",J323,0)</f>
        <v>0</v>
      </c>
      <c r="BF323" s="175">
        <f>IF(N323="snížená",J323,0)</f>
        <v>0</v>
      </c>
      <c r="BG323" s="175">
        <f>IF(N323="zákl. přenesená",J323,0)</f>
        <v>0</v>
      </c>
      <c r="BH323" s="175">
        <f>IF(N323="sníž. přenesená",J323,0)</f>
        <v>0</v>
      </c>
      <c r="BI323" s="175">
        <f>IF(N323="nulová",J323,0)</f>
        <v>0</v>
      </c>
      <c r="BJ323" s="17" t="s">
        <v>82</v>
      </c>
      <c r="BK323" s="175">
        <f>ROUND(I323*H323,2)</f>
        <v>0</v>
      </c>
      <c r="BL323" s="17" t="s">
        <v>289</v>
      </c>
      <c r="BM323" s="174" t="s">
        <v>606</v>
      </c>
    </row>
    <row r="324" spans="1:65" s="2" customFormat="1" ht="18">
      <c r="A324" s="32"/>
      <c r="B324" s="33"/>
      <c r="C324" s="32"/>
      <c r="D324" s="176" t="s">
        <v>291</v>
      </c>
      <c r="E324" s="32"/>
      <c r="F324" s="177" t="s">
        <v>607</v>
      </c>
      <c r="G324" s="32"/>
      <c r="H324" s="32"/>
      <c r="I324" s="97"/>
      <c r="J324" s="32"/>
      <c r="K324" s="32"/>
      <c r="L324" s="33"/>
      <c r="M324" s="178"/>
      <c r="N324" s="179"/>
      <c r="O324" s="58"/>
      <c r="P324" s="58"/>
      <c r="Q324" s="58"/>
      <c r="R324" s="58"/>
      <c r="S324" s="58"/>
      <c r="T324" s="59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T324" s="17" t="s">
        <v>291</v>
      </c>
      <c r="AU324" s="17" t="s">
        <v>84</v>
      </c>
    </row>
    <row r="325" spans="1:65" s="13" customFormat="1" ht="10">
      <c r="B325" s="180"/>
      <c r="D325" s="176" t="s">
        <v>293</v>
      </c>
      <c r="E325" s="181" t="s">
        <v>1</v>
      </c>
      <c r="F325" s="182" t="s">
        <v>608</v>
      </c>
      <c r="H325" s="183">
        <v>4.125</v>
      </c>
      <c r="I325" s="184"/>
      <c r="L325" s="180"/>
      <c r="M325" s="185"/>
      <c r="N325" s="186"/>
      <c r="O325" s="186"/>
      <c r="P325" s="186"/>
      <c r="Q325" s="186"/>
      <c r="R325" s="186"/>
      <c r="S325" s="186"/>
      <c r="T325" s="187"/>
      <c r="AT325" s="181" t="s">
        <v>293</v>
      </c>
      <c r="AU325" s="181" t="s">
        <v>84</v>
      </c>
      <c r="AV325" s="13" t="s">
        <v>84</v>
      </c>
      <c r="AW325" s="13" t="s">
        <v>31</v>
      </c>
      <c r="AX325" s="13" t="s">
        <v>74</v>
      </c>
      <c r="AY325" s="181" t="s">
        <v>282</v>
      </c>
    </row>
    <row r="326" spans="1:65" s="13" customFormat="1" ht="10">
      <c r="B326" s="180"/>
      <c r="D326" s="176" t="s">
        <v>293</v>
      </c>
      <c r="E326" s="181" t="s">
        <v>1</v>
      </c>
      <c r="F326" s="182" t="s">
        <v>609</v>
      </c>
      <c r="H326" s="183">
        <v>8.64</v>
      </c>
      <c r="I326" s="184"/>
      <c r="L326" s="180"/>
      <c r="M326" s="185"/>
      <c r="N326" s="186"/>
      <c r="O326" s="186"/>
      <c r="P326" s="186"/>
      <c r="Q326" s="186"/>
      <c r="R326" s="186"/>
      <c r="S326" s="186"/>
      <c r="T326" s="187"/>
      <c r="AT326" s="181" t="s">
        <v>293</v>
      </c>
      <c r="AU326" s="181" t="s">
        <v>84</v>
      </c>
      <c r="AV326" s="13" t="s">
        <v>84</v>
      </c>
      <c r="AW326" s="13" t="s">
        <v>31</v>
      </c>
      <c r="AX326" s="13" t="s">
        <v>74</v>
      </c>
      <c r="AY326" s="181" t="s">
        <v>282</v>
      </c>
    </row>
    <row r="327" spans="1:65" s="13" customFormat="1" ht="10">
      <c r="B327" s="180"/>
      <c r="D327" s="176" t="s">
        <v>293</v>
      </c>
      <c r="E327" s="181" t="s">
        <v>1</v>
      </c>
      <c r="F327" s="182" t="s">
        <v>610</v>
      </c>
      <c r="H327" s="183">
        <v>7.2</v>
      </c>
      <c r="I327" s="184"/>
      <c r="L327" s="180"/>
      <c r="M327" s="185"/>
      <c r="N327" s="186"/>
      <c r="O327" s="186"/>
      <c r="P327" s="186"/>
      <c r="Q327" s="186"/>
      <c r="R327" s="186"/>
      <c r="S327" s="186"/>
      <c r="T327" s="187"/>
      <c r="AT327" s="181" t="s">
        <v>293</v>
      </c>
      <c r="AU327" s="181" t="s">
        <v>84</v>
      </c>
      <c r="AV327" s="13" t="s">
        <v>84</v>
      </c>
      <c r="AW327" s="13" t="s">
        <v>31</v>
      </c>
      <c r="AX327" s="13" t="s">
        <v>74</v>
      </c>
      <c r="AY327" s="181" t="s">
        <v>282</v>
      </c>
    </row>
    <row r="328" spans="1:65" s="13" customFormat="1" ht="10">
      <c r="B328" s="180"/>
      <c r="D328" s="176" t="s">
        <v>293</v>
      </c>
      <c r="E328" s="181" t="s">
        <v>1</v>
      </c>
      <c r="F328" s="182" t="s">
        <v>611</v>
      </c>
      <c r="H328" s="183">
        <v>3.8</v>
      </c>
      <c r="I328" s="184"/>
      <c r="L328" s="180"/>
      <c r="M328" s="185"/>
      <c r="N328" s="186"/>
      <c r="O328" s="186"/>
      <c r="P328" s="186"/>
      <c r="Q328" s="186"/>
      <c r="R328" s="186"/>
      <c r="S328" s="186"/>
      <c r="T328" s="187"/>
      <c r="AT328" s="181" t="s">
        <v>293</v>
      </c>
      <c r="AU328" s="181" t="s">
        <v>84</v>
      </c>
      <c r="AV328" s="13" t="s">
        <v>84</v>
      </c>
      <c r="AW328" s="13" t="s">
        <v>31</v>
      </c>
      <c r="AX328" s="13" t="s">
        <v>74</v>
      </c>
      <c r="AY328" s="181" t="s">
        <v>282</v>
      </c>
    </row>
    <row r="329" spans="1:65" s="13" customFormat="1" ht="10">
      <c r="B329" s="180"/>
      <c r="D329" s="176" t="s">
        <v>293</v>
      </c>
      <c r="E329" s="181" t="s">
        <v>1</v>
      </c>
      <c r="F329" s="182" t="s">
        <v>612</v>
      </c>
      <c r="H329" s="183">
        <v>8.4149999999999991</v>
      </c>
      <c r="I329" s="184"/>
      <c r="L329" s="180"/>
      <c r="M329" s="185"/>
      <c r="N329" s="186"/>
      <c r="O329" s="186"/>
      <c r="P329" s="186"/>
      <c r="Q329" s="186"/>
      <c r="R329" s="186"/>
      <c r="S329" s="186"/>
      <c r="T329" s="187"/>
      <c r="AT329" s="181" t="s">
        <v>293</v>
      </c>
      <c r="AU329" s="181" t="s">
        <v>84</v>
      </c>
      <c r="AV329" s="13" t="s">
        <v>84</v>
      </c>
      <c r="AW329" s="13" t="s">
        <v>31</v>
      </c>
      <c r="AX329" s="13" t="s">
        <v>74</v>
      </c>
      <c r="AY329" s="181" t="s">
        <v>282</v>
      </c>
    </row>
    <row r="330" spans="1:65" s="13" customFormat="1" ht="10">
      <c r="B330" s="180"/>
      <c r="D330" s="176" t="s">
        <v>293</v>
      </c>
      <c r="E330" s="181" t="s">
        <v>1</v>
      </c>
      <c r="F330" s="182" t="s">
        <v>613</v>
      </c>
      <c r="H330" s="183">
        <v>6.6</v>
      </c>
      <c r="I330" s="184"/>
      <c r="L330" s="180"/>
      <c r="M330" s="185"/>
      <c r="N330" s="186"/>
      <c r="O330" s="186"/>
      <c r="P330" s="186"/>
      <c r="Q330" s="186"/>
      <c r="R330" s="186"/>
      <c r="S330" s="186"/>
      <c r="T330" s="187"/>
      <c r="AT330" s="181" t="s">
        <v>293</v>
      </c>
      <c r="AU330" s="181" t="s">
        <v>84</v>
      </c>
      <c r="AV330" s="13" t="s">
        <v>84</v>
      </c>
      <c r="AW330" s="13" t="s">
        <v>31</v>
      </c>
      <c r="AX330" s="13" t="s">
        <v>74</v>
      </c>
      <c r="AY330" s="181" t="s">
        <v>282</v>
      </c>
    </row>
    <row r="331" spans="1:65" s="15" customFormat="1" ht="10">
      <c r="B331" s="196"/>
      <c r="D331" s="176" t="s">
        <v>293</v>
      </c>
      <c r="E331" s="197" t="s">
        <v>145</v>
      </c>
      <c r="F331" s="198" t="s">
        <v>331</v>
      </c>
      <c r="H331" s="199">
        <v>38.78</v>
      </c>
      <c r="I331" s="200"/>
      <c r="L331" s="196"/>
      <c r="M331" s="201"/>
      <c r="N331" s="202"/>
      <c r="O331" s="202"/>
      <c r="P331" s="202"/>
      <c r="Q331" s="202"/>
      <c r="R331" s="202"/>
      <c r="S331" s="202"/>
      <c r="T331" s="203"/>
      <c r="AT331" s="197" t="s">
        <v>293</v>
      </c>
      <c r="AU331" s="197" t="s">
        <v>84</v>
      </c>
      <c r="AV331" s="15" t="s">
        <v>289</v>
      </c>
      <c r="AW331" s="15" t="s">
        <v>31</v>
      </c>
      <c r="AX331" s="15" t="s">
        <v>82</v>
      </c>
      <c r="AY331" s="197" t="s">
        <v>282</v>
      </c>
    </row>
    <row r="332" spans="1:65" s="2" customFormat="1" ht="20.5" customHeight="1">
      <c r="A332" s="32"/>
      <c r="B332" s="162"/>
      <c r="C332" s="163" t="s">
        <v>614</v>
      </c>
      <c r="D332" s="163" t="s">
        <v>284</v>
      </c>
      <c r="E332" s="164" t="s">
        <v>615</v>
      </c>
      <c r="F332" s="165" t="s">
        <v>616</v>
      </c>
      <c r="G332" s="166" t="s">
        <v>303</v>
      </c>
      <c r="H332" s="167">
        <v>38.78</v>
      </c>
      <c r="I332" s="168"/>
      <c r="J332" s="169">
        <f>ROUND(I332*H332,2)</f>
        <v>0</v>
      </c>
      <c r="K332" s="165" t="s">
        <v>288</v>
      </c>
      <c r="L332" s="33"/>
      <c r="M332" s="170" t="s">
        <v>1</v>
      </c>
      <c r="N332" s="171" t="s">
        <v>39</v>
      </c>
      <c r="O332" s="58"/>
      <c r="P332" s="172">
        <f>O332*H332</f>
        <v>0</v>
      </c>
      <c r="Q332" s="172">
        <v>0</v>
      </c>
      <c r="R332" s="172">
        <f>Q332*H332</f>
        <v>0</v>
      </c>
      <c r="S332" s="172">
        <v>0</v>
      </c>
      <c r="T332" s="173">
        <f>S332*H332</f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174" t="s">
        <v>289</v>
      </c>
      <c r="AT332" s="174" t="s">
        <v>284</v>
      </c>
      <c r="AU332" s="174" t="s">
        <v>84</v>
      </c>
      <c r="AY332" s="17" t="s">
        <v>282</v>
      </c>
      <c r="BE332" s="175">
        <f>IF(N332="základní",J332,0)</f>
        <v>0</v>
      </c>
      <c r="BF332" s="175">
        <f>IF(N332="snížená",J332,0)</f>
        <v>0</v>
      </c>
      <c r="BG332" s="175">
        <f>IF(N332="zákl. přenesená",J332,0)</f>
        <v>0</v>
      </c>
      <c r="BH332" s="175">
        <f>IF(N332="sníž. přenesená",J332,0)</f>
        <v>0</v>
      </c>
      <c r="BI332" s="175">
        <f>IF(N332="nulová",J332,0)</f>
        <v>0</v>
      </c>
      <c r="BJ332" s="17" t="s">
        <v>82</v>
      </c>
      <c r="BK332" s="175">
        <f>ROUND(I332*H332,2)</f>
        <v>0</v>
      </c>
      <c r="BL332" s="17" t="s">
        <v>289</v>
      </c>
      <c r="BM332" s="174" t="s">
        <v>617</v>
      </c>
    </row>
    <row r="333" spans="1:65" s="2" customFormat="1" ht="18">
      <c r="A333" s="32"/>
      <c r="B333" s="33"/>
      <c r="C333" s="32"/>
      <c r="D333" s="176" t="s">
        <v>291</v>
      </c>
      <c r="E333" s="32"/>
      <c r="F333" s="177" t="s">
        <v>618</v>
      </c>
      <c r="G333" s="32"/>
      <c r="H333" s="32"/>
      <c r="I333" s="97"/>
      <c r="J333" s="32"/>
      <c r="K333" s="32"/>
      <c r="L333" s="33"/>
      <c r="M333" s="178"/>
      <c r="N333" s="179"/>
      <c r="O333" s="58"/>
      <c r="P333" s="58"/>
      <c r="Q333" s="58"/>
      <c r="R333" s="58"/>
      <c r="S333" s="58"/>
      <c r="T333" s="59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T333" s="17" t="s">
        <v>291</v>
      </c>
      <c r="AU333" s="17" t="s">
        <v>84</v>
      </c>
    </row>
    <row r="334" spans="1:65" s="13" customFormat="1" ht="10">
      <c r="B334" s="180"/>
      <c r="D334" s="176" t="s">
        <v>293</v>
      </c>
      <c r="E334" s="181" t="s">
        <v>1</v>
      </c>
      <c r="F334" s="182" t="s">
        <v>145</v>
      </c>
      <c r="H334" s="183">
        <v>38.78</v>
      </c>
      <c r="I334" s="184"/>
      <c r="L334" s="180"/>
      <c r="M334" s="185"/>
      <c r="N334" s="186"/>
      <c r="O334" s="186"/>
      <c r="P334" s="186"/>
      <c r="Q334" s="186"/>
      <c r="R334" s="186"/>
      <c r="S334" s="186"/>
      <c r="T334" s="187"/>
      <c r="AT334" s="181" t="s">
        <v>293</v>
      </c>
      <c r="AU334" s="181" t="s">
        <v>84</v>
      </c>
      <c r="AV334" s="13" t="s">
        <v>84</v>
      </c>
      <c r="AW334" s="13" t="s">
        <v>31</v>
      </c>
      <c r="AX334" s="13" t="s">
        <v>82</v>
      </c>
      <c r="AY334" s="181" t="s">
        <v>282</v>
      </c>
    </row>
    <row r="335" spans="1:65" s="2" customFormat="1" ht="20.5" customHeight="1">
      <c r="A335" s="32"/>
      <c r="B335" s="162"/>
      <c r="C335" s="163" t="s">
        <v>619</v>
      </c>
      <c r="D335" s="163" t="s">
        <v>284</v>
      </c>
      <c r="E335" s="164" t="s">
        <v>620</v>
      </c>
      <c r="F335" s="165" t="s">
        <v>621</v>
      </c>
      <c r="G335" s="166" t="s">
        <v>376</v>
      </c>
      <c r="H335" s="167">
        <v>1.5509999999999999</v>
      </c>
      <c r="I335" s="168"/>
      <c r="J335" s="169">
        <f>ROUND(I335*H335,2)</f>
        <v>0</v>
      </c>
      <c r="K335" s="165" t="s">
        <v>288</v>
      </c>
      <c r="L335" s="33"/>
      <c r="M335" s="170" t="s">
        <v>1</v>
      </c>
      <c r="N335" s="171" t="s">
        <v>39</v>
      </c>
      <c r="O335" s="58"/>
      <c r="P335" s="172">
        <f>O335*H335</f>
        <v>0</v>
      </c>
      <c r="Q335" s="172">
        <v>1.0525599999999999</v>
      </c>
      <c r="R335" s="172">
        <f>Q335*H335</f>
        <v>1.6325205599999999</v>
      </c>
      <c r="S335" s="172">
        <v>0</v>
      </c>
      <c r="T335" s="173">
        <f>S335*H335</f>
        <v>0</v>
      </c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R335" s="174" t="s">
        <v>289</v>
      </c>
      <c r="AT335" s="174" t="s">
        <v>284</v>
      </c>
      <c r="AU335" s="174" t="s">
        <v>84</v>
      </c>
      <c r="AY335" s="17" t="s">
        <v>282</v>
      </c>
      <c r="BE335" s="175">
        <f>IF(N335="základní",J335,0)</f>
        <v>0</v>
      </c>
      <c r="BF335" s="175">
        <f>IF(N335="snížená",J335,0)</f>
        <v>0</v>
      </c>
      <c r="BG335" s="175">
        <f>IF(N335="zákl. přenesená",J335,0)</f>
        <v>0</v>
      </c>
      <c r="BH335" s="175">
        <f>IF(N335="sníž. přenesená",J335,0)</f>
        <v>0</v>
      </c>
      <c r="BI335" s="175">
        <f>IF(N335="nulová",J335,0)</f>
        <v>0</v>
      </c>
      <c r="BJ335" s="17" t="s">
        <v>82</v>
      </c>
      <c r="BK335" s="175">
        <f>ROUND(I335*H335,2)</f>
        <v>0</v>
      </c>
      <c r="BL335" s="17" t="s">
        <v>289</v>
      </c>
      <c r="BM335" s="174" t="s">
        <v>622</v>
      </c>
    </row>
    <row r="336" spans="1:65" s="2" customFormat="1" ht="18">
      <c r="A336" s="32"/>
      <c r="B336" s="33"/>
      <c r="C336" s="32"/>
      <c r="D336" s="176" t="s">
        <v>291</v>
      </c>
      <c r="E336" s="32"/>
      <c r="F336" s="177" t="s">
        <v>623</v>
      </c>
      <c r="G336" s="32"/>
      <c r="H336" s="32"/>
      <c r="I336" s="97"/>
      <c r="J336" s="32"/>
      <c r="K336" s="32"/>
      <c r="L336" s="33"/>
      <c r="M336" s="178"/>
      <c r="N336" s="179"/>
      <c r="O336" s="58"/>
      <c r="P336" s="58"/>
      <c r="Q336" s="58"/>
      <c r="R336" s="58"/>
      <c r="S336" s="58"/>
      <c r="T336" s="59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T336" s="17" t="s">
        <v>291</v>
      </c>
      <c r="AU336" s="17" t="s">
        <v>84</v>
      </c>
    </row>
    <row r="337" spans="1:65" s="13" customFormat="1" ht="10">
      <c r="B337" s="180"/>
      <c r="D337" s="176" t="s">
        <v>293</v>
      </c>
      <c r="E337" s="181" t="s">
        <v>1</v>
      </c>
      <c r="F337" s="182" t="s">
        <v>624</v>
      </c>
      <c r="H337" s="183">
        <v>1.5509999999999999</v>
      </c>
      <c r="I337" s="184"/>
      <c r="L337" s="180"/>
      <c r="M337" s="185"/>
      <c r="N337" s="186"/>
      <c r="O337" s="186"/>
      <c r="P337" s="186"/>
      <c r="Q337" s="186"/>
      <c r="R337" s="186"/>
      <c r="S337" s="186"/>
      <c r="T337" s="187"/>
      <c r="AT337" s="181" t="s">
        <v>293</v>
      </c>
      <c r="AU337" s="181" t="s">
        <v>84</v>
      </c>
      <c r="AV337" s="13" t="s">
        <v>84</v>
      </c>
      <c r="AW337" s="13" t="s">
        <v>31</v>
      </c>
      <c r="AX337" s="13" t="s">
        <v>82</v>
      </c>
      <c r="AY337" s="181" t="s">
        <v>282</v>
      </c>
    </row>
    <row r="338" spans="1:65" s="2" customFormat="1" ht="20.5" customHeight="1">
      <c r="A338" s="32"/>
      <c r="B338" s="162"/>
      <c r="C338" s="163" t="s">
        <v>625</v>
      </c>
      <c r="D338" s="163" t="s">
        <v>284</v>
      </c>
      <c r="E338" s="164" t="s">
        <v>626</v>
      </c>
      <c r="F338" s="165" t="s">
        <v>627</v>
      </c>
      <c r="G338" s="166" t="s">
        <v>313</v>
      </c>
      <c r="H338" s="167">
        <v>0.91300000000000003</v>
      </c>
      <c r="I338" s="168"/>
      <c r="J338" s="169">
        <f>ROUND(I338*H338,2)</f>
        <v>0</v>
      </c>
      <c r="K338" s="165" t="s">
        <v>288</v>
      </c>
      <c r="L338" s="33"/>
      <c r="M338" s="170" t="s">
        <v>1</v>
      </c>
      <c r="N338" s="171" t="s">
        <v>39</v>
      </c>
      <c r="O338" s="58"/>
      <c r="P338" s="172">
        <f>O338*H338</f>
        <v>0</v>
      </c>
      <c r="Q338" s="172">
        <v>2.4533700000000001</v>
      </c>
      <c r="R338" s="172">
        <f>Q338*H338</f>
        <v>2.23992681</v>
      </c>
      <c r="S338" s="172">
        <v>0</v>
      </c>
      <c r="T338" s="173">
        <f>S338*H338</f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74" t="s">
        <v>289</v>
      </c>
      <c r="AT338" s="174" t="s">
        <v>284</v>
      </c>
      <c r="AU338" s="174" t="s">
        <v>84</v>
      </c>
      <c r="AY338" s="17" t="s">
        <v>282</v>
      </c>
      <c r="BE338" s="175">
        <f>IF(N338="základní",J338,0)</f>
        <v>0</v>
      </c>
      <c r="BF338" s="175">
        <f>IF(N338="snížená",J338,0)</f>
        <v>0</v>
      </c>
      <c r="BG338" s="175">
        <f>IF(N338="zákl. přenesená",J338,0)</f>
        <v>0</v>
      </c>
      <c r="BH338" s="175">
        <f>IF(N338="sníž. přenesená",J338,0)</f>
        <v>0</v>
      </c>
      <c r="BI338" s="175">
        <f>IF(N338="nulová",J338,0)</f>
        <v>0</v>
      </c>
      <c r="BJ338" s="17" t="s">
        <v>82</v>
      </c>
      <c r="BK338" s="175">
        <f>ROUND(I338*H338,2)</f>
        <v>0</v>
      </c>
      <c r="BL338" s="17" t="s">
        <v>289</v>
      </c>
      <c r="BM338" s="174" t="s">
        <v>628</v>
      </c>
    </row>
    <row r="339" spans="1:65" s="2" customFormat="1" ht="27">
      <c r="A339" s="32"/>
      <c r="B339" s="33"/>
      <c r="C339" s="32"/>
      <c r="D339" s="176" t="s">
        <v>291</v>
      </c>
      <c r="E339" s="32"/>
      <c r="F339" s="177" t="s">
        <v>629</v>
      </c>
      <c r="G339" s="32"/>
      <c r="H339" s="32"/>
      <c r="I339" s="97"/>
      <c r="J339" s="32"/>
      <c r="K339" s="32"/>
      <c r="L339" s="33"/>
      <c r="M339" s="178"/>
      <c r="N339" s="179"/>
      <c r="O339" s="58"/>
      <c r="P339" s="58"/>
      <c r="Q339" s="58"/>
      <c r="R339" s="58"/>
      <c r="S339" s="58"/>
      <c r="T339" s="59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T339" s="17" t="s">
        <v>291</v>
      </c>
      <c r="AU339" s="17" t="s">
        <v>84</v>
      </c>
    </row>
    <row r="340" spans="1:65" s="13" customFormat="1" ht="10">
      <c r="B340" s="180"/>
      <c r="D340" s="176" t="s">
        <v>293</v>
      </c>
      <c r="E340" s="181" t="s">
        <v>155</v>
      </c>
      <c r="F340" s="182" t="s">
        <v>630</v>
      </c>
      <c r="H340" s="183">
        <v>0.91300000000000003</v>
      </c>
      <c r="I340" s="184"/>
      <c r="L340" s="180"/>
      <c r="M340" s="185"/>
      <c r="N340" s="186"/>
      <c r="O340" s="186"/>
      <c r="P340" s="186"/>
      <c r="Q340" s="186"/>
      <c r="R340" s="186"/>
      <c r="S340" s="186"/>
      <c r="T340" s="187"/>
      <c r="AT340" s="181" t="s">
        <v>293</v>
      </c>
      <c r="AU340" s="181" t="s">
        <v>84</v>
      </c>
      <c r="AV340" s="13" t="s">
        <v>84</v>
      </c>
      <c r="AW340" s="13" t="s">
        <v>31</v>
      </c>
      <c r="AX340" s="13" t="s">
        <v>82</v>
      </c>
      <c r="AY340" s="181" t="s">
        <v>282</v>
      </c>
    </row>
    <row r="341" spans="1:65" s="2" customFormat="1" ht="20.5" customHeight="1">
      <c r="A341" s="32"/>
      <c r="B341" s="162"/>
      <c r="C341" s="163" t="s">
        <v>631</v>
      </c>
      <c r="D341" s="163" t="s">
        <v>284</v>
      </c>
      <c r="E341" s="164" t="s">
        <v>632</v>
      </c>
      <c r="F341" s="165" t="s">
        <v>633</v>
      </c>
      <c r="G341" s="166" t="s">
        <v>376</v>
      </c>
      <c r="H341" s="167">
        <v>5.5E-2</v>
      </c>
      <c r="I341" s="168"/>
      <c r="J341" s="169">
        <f>ROUND(I341*H341,2)</f>
        <v>0</v>
      </c>
      <c r="K341" s="165" t="s">
        <v>288</v>
      </c>
      <c r="L341" s="33"/>
      <c r="M341" s="170" t="s">
        <v>1</v>
      </c>
      <c r="N341" s="171" t="s">
        <v>39</v>
      </c>
      <c r="O341" s="58"/>
      <c r="P341" s="172">
        <f>O341*H341</f>
        <v>0</v>
      </c>
      <c r="Q341" s="172">
        <v>1.04887</v>
      </c>
      <c r="R341" s="172">
        <f>Q341*H341</f>
        <v>5.7687849999999999E-2</v>
      </c>
      <c r="S341" s="172">
        <v>0</v>
      </c>
      <c r="T341" s="173">
        <f>S341*H341</f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174" t="s">
        <v>289</v>
      </c>
      <c r="AT341" s="174" t="s">
        <v>284</v>
      </c>
      <c r="AU341" s="174" t="s">
        <v>84</v>
      </c>
      <c r="AY341" s="17" t="s">
        <v>282</v>
      </c>
      <c r="BE341" s="175">
        <f>IF(N341="základní",J341,0)</f>
        <v>0</v>
      </c>
      <c r="BF341" s="175">
        <f>IF(N341="snížená",J341,0)</f>
        <v>0</v>
      </c>
      <c r="BG341" s="175">
        <f>IF(N341="zákl. přenesená",J341,0)</f>
        <v>0</v>
      </c>
      <c r="BH341" s="175">
        <f>IF(N341="sníž. přenesená",J341,0)</f>
        <v>0</v>
      </c>
      <c r="BI341" s="175">
        <f>IF(N341="nulová",J341,0)</f>
        <v>0</v>
      </c>
      <c r="BJ341" s="17" t="s">
        <v>82</v>
      </c>
      <c r="BK341" s="175">
        <f>ROUND(I341*H341,2)</f>
        <v>0</v>
      </c>
      <c r="BL341" s="17" t="s">
        <v>289</v>
      </c>
      <c r="BM341" s="174" t="s">
        <v>634</v>
      </c>
    </row>
    <row r="342" spans="1:65" s="2" customFormat="1" ht="27">
      <c r="A342" s="32"/>
      <c r="B342" s="33"/>
      <c r="C342" s="32"/>
      <c r="D342" s="176" t="s">
        <v>291</v>
      </c>
      <c r="E342" s="32"/>
      <c r="F342" s="177" t="s">
        <v>635</v>
      </c>
      <c r="G342" s="32"/>
      <c r="H342" s="32"/>
      <c r="I342" s="97"/>
      <c r="J342" s="32"/>
      <c r="K342" s="32"/>
      <c r="L342" s="33"/>
      <c r="M342" s="178"/>
      <c r="N342" s="179"/>
      <c r="O342" s="58"/>
      <c r="P342" s="58"/>
      <c r="Q342" s="58"/>
      <c r="R342" s="58"/>
      <c r="S342" s="58"/>
      <c r="T342" s="59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T342" s="17" t="s">
        <v>291</v>
      </c>
      <c r="AU342" s="17" t="s">
        <v>84</v>
      </c>
    </row>
    <row r="343" spans="1:65" s="13" customFormat="1" ht="10">
      <c r="B343" s="180"/>
      <c r="D343" s="176" t="s">
        <v>293</v>
      </c>
      <c r="E343" s="181" t="s">
        <v>1</v>
      </c>
      <c r="F343" s="182" t="s">
        <v>636</v>
      </c>
      <c r="H343" s="183">
        <v>5.5E-2</v>
      </c>
      <c r="I343" s="184"/>
      <c r="L343" s="180"/>
      <c r="M343" s="185"/>
      <c r="N343" s="186"/>
      <c r="O343" s="186"/>
      <c r="P343" s="186"/>
      <c r="Q343" s="186"/>
      <c r="R343" s="186"/>
      <c r="S343" s="186"/>
      <c r="T343" s="187"/>
      <c r="AT343" s="181" t="s">
        <v>293</v>
      </c>
      <c r="AU343" s="181" t="s">
        <v>84</v>
      </c>
      <c r="AV343" s="13" t="s">
        <v>84</v>
      </c>
      <c r="AW343" s="13" t="s">
        <v>31</v>
      </c>
      <c r="AX343" s="13" t="s">
        <v>82</v>
      </c>
      <c r="AY343" s="181" t="s">
        <v>282</v>
      </c>
    </row>
    <row r="344" spans="1:65" s="2" customFormat="1" ht="20.5" customHeight="1">
      <c r="A344" s="32"/>
      <c r="B344" s="162"/>
      <c r="C344" s="163" t="s">
        <v>637</v>
      </c>
      <c r="D344" s="163" t="s">
        <v>284</v>
      </c>
      <c r="E344" s="164" t="s">
        <v>638</v>
      </c>
      <c r="F344" s="165" t="s">
        <v>639</v>
      </c>
      <c r="G344" s="166" t="s">
        <v>303</v>
      </c>
      <c r="H344" s="167">
        <v>9.16</v>
      </c>
      <c r="I344" s="168"/>
      <c r="J344" s="169">
        <f>ROUND(I344*H344,2)</f>
        <v>0</v>
      </c>
      <c r="K344" s="165" t="s">
        <v>288</v>
      </c>
      <c r="L344" s="33"/>
      <c r="M344" s="170" t="s">
        <v>1</v>
      </c>
      <c r="N344" s="171" t="s">
        <v>39</v>
      </c>
      <c r="O344" s="58"/>
      <c r="P344" s="172">
        <f>O344*H344</f>
        <v>0</v>
      </c>
      <c r="Q344" s="172">
        <v>1.282E-2</v>
      </c>
      <c r="R344" s="172">
        <f>Q344*H344</f>
        <v>0.1174312</v>
      </c>
      <c r="S344" s="172">
        <v>0</v>
      </c>
      <c r="T344" s="173">
        <f>S344*H344</f>
        <v>0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174" t="s">
        <v>289</v>
      </c>
      <c r="AT344" s="174" t="s">
        <v>284</v>
      </c>
      <c r="AU344" s="174" t="s">
        <v>84</v>
      </c>
      <c r="AY344" s="17" t="s">
        <v>282</v>
      </c>
      <c r="BE344" s="175">
        <f>IF(N344="základní",J344,0)</f>
        <v>0</v>
      </c>
      <c r="BF344" s="175">
        <f>IF(N344="snížená",J344,0)</f>
        <v>0</v>
      </c>
      <c r="BG344" s="175">
        <f>IF(N344="zákl. přenesená",J344,0)</f>
        <v>0</v>
      </c>
      <c r="BH344" s="175">
        <f>IF(N344="sníž. přenesená",J344,0)</f>
        <v>0</v>
      </c>
      <c r="BI344" s="175">
        <f>IF(N344="nulová",J344,0)</f>
        <v>0</v>
      </c>
      <c r="BJ344" s="17" t="s">
        <v>82</v>
      </c>
      <c r="BK344" s="175">
        <f>ROUND(I344*H344,2)</f>
        <v>0</v>
      </c>
      <c r="BL344" s="17" t="s">
        <v>289</v>
      </c>
      <c r="BM344" s="174" t="s">
        <v>640</v>
      </c>
    </row>
    <row r="345" spans="1:65" s="2" customFormat="1" ht="27">
      <c r="A345" s="32"/>
      <c r="B345" s="33"/>
      <c r="C345" s="32"/>
      <c r="D345" s="176" t="s">
        <v>291</v>
      </c>
      <c r="E345" s="32"/>
      <c r="F345" s="177" t="s">
        <v>641</v>
      </c>
      <c r="G345" s="32"/>
      <c r="H345" s="32"/>
      <c r="I345" s="97"/>
      <c r="J345" s="32"/>
      <c r="K345" s="32"/>
      <c r="L345" s="33"/>
      <c r="M345" s="178"/>
      <c r="N345" s="179"/>
      <c r="O345" s="58"/>
      <c r="P345" s="58"/>
      <c r="Q345" s="58"/>
      <c r="R345" s="58"/>
      <c r="S345" s="58"/>
      <c r="T345" s="59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T345" s="17" t="s">
        <v>291</v>
      </c>
      <c r="AU345" s="17" t="s">
        <v>84</v>
      </c>
    </row>
    <row r="346" spans="1:65" s="13" customFormat="1" ht="10">
      <c r="B346" s="180"/>
      <c r="D346" s="176" t="s">
        <v>293</v>
      </c>
      <c r="E346" s="181" t="s">
        <v>157</v>
      </c>
      <c r="F346" s="182" t="s">
        <v>642</v>
      </c>
      <c r="H346" s="183">
        <v>9.16</v>
      </c>
      <c r="I346" s="184"/>
      <c r="L346" s="180"/>
      <c r="M346" s="185"/>
      <c r="N346" s="186"/>
      <c r="O346" s="186"/>
      <c r="P346" s="186"/>
      <c r="Q346" s="186"/>
      <c r="R346" s="186"/>
      <c r="S346" s="186"/>
      <c r="T346" s="187"/>
      <c r="AT346" s="181" t="s">
        <v>293</v>
      </c>
      <c r="AU346" s="181" t="s">
        <v>84</v>
      </c>
      <c r="AV346" s="13" t="s">
        <v>84</v>
      </c>
      <c r="AW346" s="13" t="s">
        <v>31</v>
      </c>
      <c r="AX346" s="13" t="s">
        <v>82</v>
      </c>
      <c r="AY346" s="181" t="s">
        <v>282</v>
      </c>
    </row>
    <row r="347" spans="1:65" s="2" customFormat="1" ht="20.5" customHeight="1">
      <c r="A347" s="32"/>
      <c r="B347" s="162"/>
      <c r="C347" s="163" t="s">
        <v>643</v>
      </c>
      <c r="D347" s="163" t="s">
        <v>284</v>
      </c>
      <c r="E347" s="164" t="s">
        <v>644</v>
      </c>
      <c r="F347" s="165" t="s">
        <v>645</v>
      </c>
      <c r="G347" s="166" t="s">
        <v>303</v>
      </c>
      <c r="H347" s="167">
        <v>9.16</v>
      </c>
      <c r="I347" s="168"/>
      <c r="J347" s="169">
        <f>ROUND(I347*H347,2)</f>
        <v>0</v>
      </c>
      <c r="K347" s="165" t="s">
        <v>288</v>
      </c>
      <c r="L347" s="33"/>
      <c r="M347" s="170" t="s">
        <v>1</v>
      </c>
      <c r="N347" s="171" t="s">
        <v>39</v>
      </c>
      <c r="O347" s="58"/>
      <c r="P347" s="172">
        <f>O347*H347</f>
        <v>0</v>
      </c>
      <c r="Q347" s="172">
        <v>0</v>
      </c>
      <c r="R347" s="172">
        <f>Q347*H347</f>
        <v>0</v>
      </c>
      <c r="S347" s="172">
        <v>0</v>
      </c>
      <c r="T347" s="173">
        <f>S347*H347</f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174" t="s">
        <v>289</v>
      </c>
      <c r="AT347" s="174" t="s">
        <v>284</v>
      </c>
      <c r="AU347" s="174" t="s">
        <v>84</v>
      </c>
      <c r="AY347" s="17" t="s">
        <v>282</v>
      </c>
      <c r="BE347" s="175">
        <f>IF(N347="základní",J347,0)</f>
        <v>0</v>
      </c>
      <c r="BF347" s="175">
        <f>IF(N347="snížená",J347,0)</f>
        <v>0</v>
      </c>
      <c r="BG347" s="175">
        <f>IF(N347="zákl. přenesená",J347,0)</f>
        <v>0</v>
      </c>
      <c r="BH347" s="175">
        <f>IF(N347="sníž. přenesená",J347,0)</f>
        <v>0</v>
      </c>
      <c r="BI347" s="175">
        <f>IF(N347="nulová",J347,0)</f>
        <v>0</v>
      </c>
      <c r="BJ347" s="17" t="s">
        <v>82</v>
      </c>
      <c r="BK347" s="175">
        <f>ROUND(I347*H347,2)</f>
        <v>0</v>
      </c>
      <c r="BL347" s="17" t="s">
        <v>289</v>
      </c>
      <c r="BM347" s="174" t="s">
        <v>646</v>
      </c>
    </row>
    <row r="348" spans="1:65" s="2" customFormat="1" ht="27">
      <c r="A348" s="32"/>
      <c r="B348" s="33"/>
      <c r="C348" s="32"/>
      <c r="D348" s="176" t="s">
        <v>291</v>
      </c>
      <c r="E348" s="32"/>
      <c r="F348" s="177" t="s">
        <v>647</v>
      </c>
      <c r="G348" s="32"/>
      <c r="H348" s="32"/>
      <c r="I348" s="97"/>
      <c r="J348" s="32"/>
      <c r="K348" s="32"/>
      <c r="L348" s="33"/>
      <c r="M348" s="178"/>
      <c r="N348" s="179"/>
      <c r="O348" s="58"/>
      <c r="P348" s="58"/>
      <c r="Q348" s="58"/>
      <c r="R348" s="58"/>
      <c r="S348" s="58"/>
      <c r="T348" s="59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T348" s="17" t="s">
        <v>291</v>
      </c>
      <c r="AU348" s="17" t="s">
        <v>84</v>
      </c>
    </row>
    <row r="349" spans="1:65" s="13" customFormat="1" ht="10">
      <c r="B349" s="180"/>
      <c r="D349" s="176" t="s">
        <v>293</v>
      </c>
      <c r="E349" s="181" t="s">
        <v>1</v>
      </c>
      <c r="F349" s="182" t="s">
        <v>157</v>
      </c>
      <c r="H349" s="183">
        <v>9.16</v>
      </c>
      <c r="I349" s="184"/>
      <c r="L349" s="180"/>
      <c r="M349" s="185"/>
      <c r="N349" s="186"/>
      <c r="O349" s="186"/>
      <c r="P349" s="186"/>
      <c r="Q349" s="186"/>
      <c r="R349" s="186"/>
      <c r="S349" s="186"/>
      <c r="T349" s="187"/>
      <c r="AT349" s="181" t="s">
        <v>293</v>
      </c>
      <c r="AU349" s="181" t="s">
        <v>84</v>
      </c>
      <c r="AV349" s="13" t="s">
        <v>84</v>
      </c>
      <c r="AW349" s="13" t="s">
        <v>31</v>
      </c>
      <c r="AX349" s="13" t="s">
        <v>82</v>
      </c>
      <c r="AY349" s="181" t="s">
        <v>282</v>
      </c>
    </row>
    <row r="350" spans="1:65" s="12" customFormat="1" ht="22.75" customHeight="1">
      <c r="B350" s="149"/>
      <c r="D350" s="150" t="s">
        <v>73</v>
      </c>
      <c r="E350" s="160" t="s">
        <v>317</v>
      </c>
      <c r="F350" s="160" t="s">
        <v>648</v>
      </c>
      <c r="I350" s="152"/>
      <c r="J350" s="161">
        <f>BK350</f>
        <v>0</v>
      </c>
      <c r="L350" s="149"/>
      <c r="M350" s="154"/>
      <c r="N350" s="155"/>
      <c r="O350" s="155"/>
      <c r="P350" s="156">
        <f>SUM(P351:P368)</f>
        <v>0</v>
      </c>
      <c r="Q350" s="155"/>
      <c r="R350" s="156">
        <f>SUM(R351:R368)</f>
        <v>24.046442999999996</v>
      </c>
      <c r="S350" s="155"/>
      <c r="T350" s="157">
        <f>SUM(T351:T368)</f>
        <v>0</v>
      </c>
      <c r="AR350" s="150" t="s">
        <v>82</v>
      </c>
      <c r="AT350" s="158" t="s">
        <v>73</v>
      </c>
      <c r="AU350" s="158" t="s">
        <v>82</v>
      </c>
      <c r="AY350" s="150" t="s">
        <v>282</v>
      </c>
      <c r="BK350" s="159">
        <f>SUM(BK351:BK368)</f>
        <v>0</v>
      </c>
    </row>
    <row r="351" spans="1:65" s="2" customFormat="1" ht="20.5" customHeight="1">
      <c r="A351" s="32"/>
      <c r="B351" s="162"/>
      <c r="C351" s="163" t="s">
        <v>649</v>
      </c>
      <c r="D351" s="163" t="s">
        <v>284</v>
      </c>
      <c r="E351" s="164" t="s">
        <v>650</v>
      </c>
      <c r="F351" s="165" t="s">
        <v>651</v>
      </c>
      <c r="G351" s="166" t="s">
        <v>303</v>
      </c>
      <c r="H351" s="167">
        <v>103.12</v>
      </c>
      <c r="I351" s="168"/>
      <c r="J351" s="169">
        <f>ROUND(I351*H351,2)</f>
        <v>0</v>
      </c>
      <c r="K351" s="165" t="s">
        <v>288</v>
      </c>
      <c r="L351" s="33"/>
      <c r="M351" s="170" t="s">
        <v>1</v>
      </c>
      <c r="N351" s="171" t="s">
        <v>39</v>
      </c>
      <c r="O351" s="58"/>
      <c r="P351" s="172">
        <f>O351*H351</f>
        <v>0</v>
      </c>
      <c r="Q351" s="172">
        <v>0</v>
      </c>
      <c r="R351" s="172">
        <f>Q351*H351</f>
        <v>0</v>
      </c>
      <c r="S351" s="172">
        <v>0</v>
      </c>
      <c r="T351" s="173">
        <f>S351*H351</f>
        <v>0</v>
      </c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R351" s="174" t="s">
        <v>289</v>
      </c>
      <c r="AT351" s="174" t="s">
        <v>284</v>
      </c>
      <c r="AU351" s="174" t="s">
        <v>84</v>
      </c>
      <c r="AY351" s="17" t="s">
        <v>282</v>
      </c>
      <c r="BE351" s="175">
        <f>IF(N351="základní",J351,0)</f>
        <v>0</v>
      </c>
      <c r="BF351" s="175">
        <f>IF(N351="snížená",J351,0)</f>
        <v>0</v>
      </c>
      <c r="BG351" s="175">
        <f>IF(N351="zákl. přenesená",J351,0)</f>
        <v>0</v>
      </c>
      <c r="BH351" s="175">
        <f>IF(N351="sníž. přenesená",J351,0)</f>
        <v>0</v>
      </c>
      <c r="BI351" s="175">
        <f>IF(N351="nulová",J351,0)</f>
        <v>0</v>
      </c>
      <c r="BJ351" s="17" t="s">
        <v>82</v>
      </c>
      <c r="BK351" s="175">
        <f>ROUND(I351*H351,2)</f>
        <v>0</v>
      </c>
      <c r="BL351" s="17" t="s">
        <v>289</v>
      </c>
      <c r="BM351" s="174" t="s">
        <v>652</v>
      </c>
    </row>
    <row r="352" spans="1:65" s="2" customFormat="1" ht="27">
      <c r="A352" s="32"/>
      <c r="B352" s="33"/>
      <c r="C352" s="32"/>
      <c r="D352" s="176" t="s">
        <v>291</v>
      </c>
      <c r="E352" s="32"/>
      <c r="F352" s="177" t="s">
        <v>653</v>
      </c>
      <c r="G352" s="32"/>
      <c r="H352" s="32"/>
      <c r="I352" s="97"/>
      <c r="J352" s="32"/>
      <c r="K352" s="32"/>
      <c r="L352" s="33"/>
      <c r="M352" s="178"/>
      <c r="N352" s="179"/>
      <c r="O352" s="58"/>
      <c r="P352" s="58"/>
      <c r="Q352" s="58"/>
      <c r="R352" s="58"/>
      <c r="S352" s="58"/>
      <c r="T352" s="59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T352" s="17" t="s">
        <v>291</v>
      </c>
      <c r="AU352" s="17" t="s">
        <v>84</v>
      </c>
    </row>
    <row r="353" spans="1:65" s="13" customFormat="1" ht="10">
      <c r="B353" s="180"/>
      <c r="D353" s="176" t="s">
        <v>293</v>
      </c>
      <c r="E353" s="181" t="s">
        <v>1</v>
      </c>
      <c r="F353" s="182" t="s">
        <v>654</v>
      </c>
      <c r="H353" s="183">
        <v>103.12</v>
      </c>
      <c r="I353" s="184"/>
      <c r="L353" s="180"/>
      <c r="M353" s="185"/>
      <c r="N353" s="186"/>
      <c r="O353" s="186"/>
      <c r="P353" s="186"/>
      <c r="Q353" s="186"/>
      <c r="R353" s="186"/>
      <c r="S353" s="186"/>
      <c r="T353" s="187"/>
      <c r="AT353" s="181" t="s">
        <v>293</v>
      </c>
      <c r="AU353" s="181" t="s">
        <v>84</v>
      </c>
      <c r="AV353" s="13" t="s">
        <v>84</v>
      </c>
      <c r="AW353" s="13" t="s">
        <v>31</v>
      </c>
      <c r="AX353" s="13" t="s">
        <v>82</v>
      </c>
      <c r="AY353" s="181" t="s">
        <v>282</v>
      </c>
    </row>
    <row r="354" spans="1:65" s="2" customFormat="1" ht="20.5" customHeight="1">
      <c r="A354" s="32"/>
      <c r="B354" s="162"/>
      <c r="C354" s="163" t="s">
        <v>655</v>
      </c>
      <c r="D354" s="163" t="s">
        <v>284</v>
      </c>
      <c r="E354" s="164" t="s">
        <v>656</v>
      </c>
      <c r="F354" s="165" t="s">
        <v>657</v>
      </c>
      <c r="G354" s="166" t="s">
        <v>303</v>
      </c>
      <c r="H354" s="167">
        <v>103.12</v>
      </c>
      <c r="I354" s="168"/>
      <c r="J354" s="169">
        <f>ROUND(I354*H354,2)</f>
        <v>0</v>
      </c>
      <c r="K354" s="165" t="s">
        <v>288</v>
      </c>
      <c r="L354" s="33"/>
      <c r="M354" s="170" t="s">
        <v>1</v>
      </c>
      <c r="N354" s="171" t="s">
        <v>39</v>
      </c>
      <c r="O354" s="58"/>
      <c r="P354" s="172">
        <f>O354*H354</f>
        <v>0</v>
      </c>
      <c r="Q354" s="172">
        <v>0</v>
      </c>
      <c r="R354" s="172">
        <f>Q354*H354</f>
        <v>0</v>
      </c>
      <c r="S354" s="172">
        <v>0</v>
      </c>
      <c r="T354" s="173">
        <f>S354*H354</f>
        <v>0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R354" s="174" t="s">
        <v>289</v>
      </c>
      <c r="AT354" s="174" t="s">
        <v>284</v>
      </c>
      <c r="AU354" s="174" t="s">
        <v>84</v>
      </c>
      <c r="AY354" s="17" t="s">
        <v>282</v>
      </c>
      <c r="BE354" s="175">
        <f>IF(N354="základní",J354,0)</f>
        <v>0</v>
      </c>
      <c r="BF354" s="175">
        <f>IF(N354="snížená",J354,0)</f>
        <v>0</v>
      </c>
      <c r="BG354" s="175">
        <f>IF(N354="zákl. přenesená",J354,0)</f>
        <v>0</v>
      </c>
      <c r="BH354" s="175">
        <f>IF(N354="sníž. přenesená",J354,0)</f>
        <v>0</v>
      </c>
      <c r="BI354" s="175">
        <f>IF(N354="nulová",J354,0)</f>
        <v>0</v>
      </c>
      <c r="BJ354" s="17" t="s">
        <v>82</v>
      </c>
      <c r="BK354" s="175">
        <f>ROUND(I354*H354,2)</f>
        <v>0</v>
      </c>
      <c r="BL354" s="17" t="s">
        <v>289</v>
      </c>
      <c r="BM354" s="174" t="s">
        <v>658</v>
      </c>
    </row>
    <row r="355" spans="1:65" s="2" customFormat="1" ht="18">
      <c r="A355" s="32"/>
      <c r="B355" s="33"/>
      <c r="C355" s="32"/>
      <c r="D355" s="176" t="s">
        <v>291</v>
      </c>
      <c r="E355" s="32"/>
      <c r="F355" s="177" t="s">
        <v>659</v>
      </c>
      <c r="G355" s="32"/>
      <c r="H355" s="32"/>
      <c r="I355" s="97"/>
      <c r="J355" s="32"/>
      <c r="K355" s="32"/>
      <c r="L355" s="33"/>
      <c r="M355" s="178"/>
      <c r="N355" s="179"/>
      <c r="O355" s="58"/>
      <c r="P355" s="58"/>
      <c r="Q355" s="58"/>
      <c r="R355" s="58"/>
      <c r="S355" s="58"/>
      <c r="T355" s="59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T355" s="17" t="s">
        <v>291</v>
      </c>
      <c r="AU355" s="17" t="s">
        <v>84</v>
      </c>
    </row>
    <row r="356" spans="1:65" s="13" customFormat="1" ht="10">
      <c r="B356" s="180"/>
      <c r="D356" s="176" t="s">
        <v>293</v>
      </c>
      <c r="E356" s="181" t="s">
        <v>1</v>
      </c>
      <c r="F356" s="182" t="s">
        <v>654</v>
      </c>
      <c r="H356" s="183">
        <v>103.12</v>
      </c>
      <c r="I356" s="184"/>
      <c r="L356" s="180"/>
      <c r="M356" s="185"/>
      <c r="N356" s="186"/>
      <c r="O356" s="186"/>
      <c r="P356" s="186"/>
      <c r="Q356" s="186"/>
      <c r="R356" s="186"/>
      <c r="S356" s="186"/>
      <c r="T356" s="187"/>
      <c r="AT356" s="181" t="s">
        <v>293</v>
      </c>
      <c r="AU356" s="181" t="s">
        <v>84</v>
      </c>
      <c r="AV356" s="13" t="s">
        <v>84</v>
      </c>
      <c r="AW356" s="13" t="s">
        <v>31</v>
      </c>
      <c r="AX356" s="13" t="s">
        <v>82</v>
      </c>
      <c r="AY356" s="181" t="s">
        <v>282</v>
      </c>
    </row>
    <row r="357" spans="1:65" s="2" customFormat="1" ht="31" customHeight="1">
      <c r="A357" s="32"/>
      <c r="B357" s="162"/>
      <c r="C357" s="163" t="s">
        <v>660</v>
      </c>
      <c r="D357" s="163" t="s">
        <v>284</v>
      </c>
      <c r="E357" s="164" t="s">
        <v>661</v>
      </c>
      <c r="F357" s="165" t="s">
        <v>662</v>
      </c>
      <c r="G357" s="166" t="s">
        <v>303</v>
      </c>
      <c r="H357" s="167">
        <v>15.12</v>
      </c>
      <c r="I357" s="168"/>
      <c r="J357" s="169">
        <f>ROUND(I357*H357,2)</f>
        <v>0</v>
      </c>
      <c r="K357" s="165" t="s">
        <v>288</v>
      </c>
      <c r="L357" s="33"/>
      <c r="M357" s="170" t="s">
        <v>1</v>
      </c>
      <c r="N357" s="171" t="s">
        <v>39</v>
      </c>
      <c r="O357" s="58"/>
      <c r="P357" s="172">
        <f>O357*H357</f>
        <v>0</v>
      </c>
      <c r="Q357" s="172">
        <v>8.4250000000000005E-2</v>
      </c>
      <c r="R357" s="172">
        <f>Q357*H357</f>
        <v>1.27386</v>
      </c>
      <c r="S357" s="172">
        <v>0</v>
      </c>
      <c r="T357" s="173">
        <f>S357*H357</f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74" t="s">
        <v>289</v>
      </c>
      <c r="AT357" s="174" t="s">
        <v>284</v>
      </c>
      <c r="AU357" s="174" t="s">
        <v>84</v>
      </c>
      <c r="AY357" s="17" t="s">
        <v>282</v>
      </c>
      <c r="BE357" s="175">
        <f>IF(N357="základní",J357,0)</f>
        <v>0</v>
      </c>
      <c r="BF357" s="175">
        <f>IF(N357="snížená",J357,0)</f>
        <v>0</v>
      </c>
      <c r="BG357" s="175">
        <f>IF(N357="zákl. přenesená",J357,0)</f>
        <v>0</v>
      </c>
      <c r="BH357" s="175">
        <f>IF(N357="sníž. přenesená",J357,0)</f>
        <v>0</v>
      </c>
      <c r="BI357" s="175">
        <f>IF(N357="nulová",J357,0)</f>
        <v>0</v>
      </c>
      <c r="BJ357" s="17" t="s">
        <v>82</v>
      </c>
      <c r="BK357" s="175">
        <f>ROUND(I357*H357,2)</f>
        <v>0</v>
      </c>
      <c r="BL357" s="17" t="s">
        <v>289</v>
      </c>
      <c r="BM357" s="174" t="s">
        <v>663</v>
      </c>
    </row>
    <row r="358" spans="1:65" s="2" customFormat="1" ht="63">
      <c r="A358" s="32"/>
      <c r="B358" s="33"/>
      <c r="C358" s="32"/>
      <c r="D358" s="176" t="s">
        <v>291</v>
      </c>
      <c r="E358" s="32"/>
      <c r="F358" s="177" t="s">
        <v>664</v>
      </c>
      <c r="G358" s="32"/>
      <c r="H358" s="32"/>
      <c r="I358" s="97"/>
      <c r="J358" s="32"/>
      <c r="K358" s="32"/>
      <c r="L358" s="33"/>
      <c r="M358" s="178"/>
      <c r="N358" s="179"/>
      <c r="O358" s="58"/>
      <c r="P358" s="58"/>
      <c r="Q358" s="58"/>
      <c r="R358" s="58"/>
      <c r="S358" s="58"/>
      <c r="T358" s="59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T358" s="17" t="s">
        <v>291</v>
      </c>
      <c r="AU358" s="17" t="s">
        <v>84</v>
      </c>
    </row>
    <row r="359" spans="1:65" s="13" customFormat="1" ht="10">
      <c r="B359" s="180"/>
      <c r="D359" s="176" t="s">
        <v>293</v>
      </c>
      <c r="E359" s="181" t="s">
        <v>1</v>
      </c>
      <c r="F359" s="182" t="s">
        <v>123</v>
      </c>
      <c r="H359" s="183">
        <v>15.12</v>
      </c>
      <c r="I359" s="184"/>
      <c r="L359" s="180"/>
      <c r="M359" s="185"/>
      <c r="N359" s="186"/>
      <c r="O359" s="186"/>
      <c r="P359" s="186"/>
      <c r="Q359" s="186"/>
      <c r="R359" s="186"/>
      <c r="S359" s="186"/>
      <c r="T359" s="187"/>
      <c r="AT359" s="181" t="s">
        <v>293</v>
      </c>
      <c r="AU359" s="181" t="s">
        <v>84</v>
      </c>
      <c r="AV359" s="13" t="s">
        <v>84</v>
      </c>
      <c r="AW359" s="13" t="s">
        <v>31</v>
      </c>
      <c r="AX359" s="13" t="s">
        <v>82</v>
      </c>
      <c r="AY359" s="181" t="s">
        <v>282</v>
      </c>
    </row>
    <row r="360" spans="1:65" s="2" customFormat="1" ht="20.5" customHeight="1">
      <c r="A360" s="32"/>
      <c r="B360" s="162"/>
      <c r="C360" s="204" t="s">
        <v>665</v>
      </c>
      <c r="D360" s="204" t="s">
        <v>373</v>
      </c>
      <c r="E360" s="205" t="s">
        <v>666</v>
      </c>
      <c r="F360" s="206" t="s">
        <v>667</v>
      </c>
      <c r="G360" s="207" t="s">
        <v>303</v>
      </c>
      <c r="H360" s="208">
        <v>15.271000000000001</v>
      </c>
      <c r="I360" s="209"/>
      <c r="J360" s="210">
        <f>ROUND(I360*H360,2)</f>
        <v>0</v>
      </c>
      <c r="K360" s="206" t="s">
        <v>288</v>
      </c>
      <c r="L360" s="211"/>
      <c r="M360" s="212" t="s">
        <v>1</v>
      </c>
      <c r="N360" s="213" t="s">
        <v>39</v>
      </c>
      <c r="O360" s="58"/>
      <c r="P360" s="172">
        <f>O360*H360</f>
        <v>0</v>
      </c>
      <c r="Q360" s="172">
        <v>0.113</v>
      </c>
      <c r="R360" s="172">
        <f>Q360*H360</f>
        <v>1.7256230000000001</v>
      </c>
      <c r="S360" s="172">
        <v>0</v>
      </c>
      <c r="T360" s="173">
        <f>S360*H360</f>
        <v>0</v>
      </c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R360" s="174" t="s">
        <v>338</v>
      </c>
      <c r="AT360" s="174" t="s">
        <v>373</v>
      </c>
      <c r="AU360" s="174" t="s">
        <v>84</v>
      </c>
      <c r="AY360" s="17" t="s">
        <v>282</v>
      </c>
      <c r="BE360" s="175">
        <f>IF(N360="základní",J360,0)</f>
        <v>0</v>
      </c>
      <c r="BF360" s="175">
        <f>IF(N360="snížená",J360,0)</f>
        <v>0</v>
      </c>
      <c r="BG360" s="175">
        <f>IF(N360="zákl. přenesená",J360,0)</f>
        <v>0</v>
      </c>
      <c r="BH360" s="175">
        <f>IF(N360="sníž. přenesená",J360,0)</f>
        <v>0</v>
      </c>
      <c r="BI360" s="175">
        <f>IF(N360="nulová",J360,0)</f>
        <v>0</v>
      </c>
      <c r="BJ360" s="17" t="s">
        <v>82</v>
      </c>
      <c r="BK360" s="175">
        <f>ROUND(I360*H360,2)</f>
        <v>0</v>
      </c>
      <c r="BL360" s="17" t="s">
        <v>289</v>
      </c>
      <c r="BM360" s="174" t="s">
        <v>668</v>
      </c>
    </row>
    <row r="361" spans="1:65" s="2" customFormat="1" ht="18">
      <c r="A361" s="32"/>
      <c r="B361" s="33"/>
      <c r="C361" s="32"/>
      <c r="D361" s="176" t="s">
        <v>291</v>
      </c>
      <c r="E361" s="32"/>
      <c r="F361" s="177" t="s">
        <v>667</v>
      </c>
      <c r="G361" s="32"/>
      <c r="H361" s="32"/>
      <c r="I361" s="97"/>
      <c r="J361" s="32"/>
      <c r="K361" s="32"/>
      <c r="L361" s="33"/>
      <c r="M361" s="178"/>
      <c r="N361" s="179"/>
      <c r="O361" s="58"/>
      <c r="P361" s="58"/>
      <c r="Q361" s="58"/>
      <c r="R361" s="58"/>
      <c r="S361" s="58"/>
      <c r="T361" s="59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T361" s="17" t="s">
        <v>291</v>
      </c>
      <c r="AU361" s="17" t="s">
        <v>84</v>
      </c>
    </row>
    <row r="362" spans="1:65" s="13" customFormat="1" ht="10">
      <c r="B362" s="180"/>
      <c r="D362" s="176" t="s">
        <v>293</v>
      </c>
      <c r="E362" s="181" t="s">
        <v>1</v>
      </c>
      <c r="F362" s="182" t="s">
        <v>669</v>
      </c>
      <c r="H362" s="183">
        <v>15.271000000000001</v>
      </c>
      <c r="I362" s="184"/>
      <c r="L362" s="180"/>
      <c r="M362" s="185"/>
      <c r="N362" s="186"/>
      <c r="O362" s="186"/>
      <c r="P362" s="186"/>
      <c r="Q362" s="186"/>
      <c r="R362" s="186"/>
      <c r="S362" s="186"/>
      <c r="T362" s="187"/>
      <c r="AT362" s="181" t="s">
        <v>293</v>
      </c>
      <c r="AU362" s="181" t="s">
        <v>84</v>
      </c>
      <c r="AV362" s="13" t="s">
        <v>84</v>
      </c>
      <c r="AW362" s="13" t="s">
        <v>31</v>
      </c>
      <c r="AX362" s="13" t="s">
        <v>82</v>
      </c>
      <c r="AY362" s="181" t="s">
        <v>282</v>
      </c>
    </row>
    <row r="363" spans="1:65" s="2" customFormat="1" ht="31" customHeight="1">
      <c r="A363" s="32"/>
      <c r="B363" s="162"/>
      <c r="C363" s="163" t="s">
        <v>670</v>
      </c>
      <c r="D363" s="163" t="s">
        <v>284</v>
      </c>
      <c r="E363" s="164" t="s">
        <v>671</v>
      </c>
      <c r="F363" s="165" t="s">
        <v>672</v>
      </c>
      <c r="G363" s="166" t="s">
        <v>303</v>
      </c>
      <c r="H363" s="167">
        <v>88</v>
      </c>
      <c r="I363" s="168"/>
      <c r="J363" s="169">
        <f>ROUND(I363*H363,2)</f>
        <v>0</v>
      </c>
      <c r="K363" s="165" t="s">
        <v>288</v>
      </c>
      <c r="L363" s="33"/>
      <c r="M363" s="170" t="s">
        <v>1</v>
      </c>
      <c r="N363" s="171" t="s">
        <v>39</v>
      </c>
      <c r="O363" s="58"/>
      <c r="P363" s="172">
        <f>O363*H363</f>
        <v>0</v>
      </c>
      <c r="Q363" s="172">
        <v>8.5650000000000004E-2</v>
      </c>
      <c r="R363" s="172">
        <f>Q363*H363</f>
        <v>7.5372000000000003</v>
      </c>
      <c r="S363" s="172">
        <v>0</v>
      </c>
      <c r="T363" s="173">
        <f>S363*H363</f>
        <v>0</v>
      </c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R363" s="174" t="s">
        <v>289</v>
      </c>
      <c r="AT363" s="174" t="s">
        <v>284</v>
      </c>
      <c r="AU363" s="174" t="s">
        <v>84</v>
      </c>
      <c r="AY363" s="17" t="s">
        <v>282</v>
      </c>
      <c r="BE363" s="175">
        <f>IF(N363="základní",J363,0)</f>
        <v>0</v>
      </c>
      <c r="BF363" s="175">
        <f>IF(N363="snížená",J363,0)</f>
        <v>0</v>
      </c>
      <c r="BG363" s="175">
        <f>IF(N363="zákl. přenesená",J363,0)</f>
        <v>0</v>
      </c>
      <c r="BH363" s="175">
        <f>IF(N363="sníž. přenesená",J363,0)</f>
        <v>0</v>
      </c>
      <c r="BI363" s="175">
        <f>IF(N363="nulová",J363,0)</f>
        <v>0</v>
      </c>
      <c r="BJ363" s="17" t="s">
        <v>82</v>
      </c>
      <c r="BK363" s="175">
        <f>ROUND(I363*H363,2)</f>
        <v>0</v>
      </c>
      <c r="BL363" s="17" t="s">
        <v>289</v>
      </c>
      <c r="BM363" s="174" t="s">
        <v>673</v>
      </c>
    </row>
    <row r="364" spans="1:65" s="2" customFormat="1" ht="63">
      <c r="A364" s="32"/>
      <c r="B364" s="33"/>
      <c r="C364" s="32"/>
      <c r="D364" s="176" t="s">
        <v>291</v>
      </c>
      <c r="E364" s="32"/>
      <c r="F364" s="177" t="s">
        <v>674</v>
      </c>
      <c r="G364" s="32"/>
      <c r="H364" s="32"/>
      <c r="I364" s="97"/>
      <c r="J364" s="32"/>
      <c r="K364" s="32"/>
      <c r="L364" s="33"/>
      <c r="M364" s="178"/>
      <c r="N364" s="179"/>
      <c r="O364" s="58"/>
      <c r="P364" s="58"/>
      <c r="Q364" s="58"/>
      <c r="R364" s="58"/>
      <c r="S364" s="58"/>
      <c r="T364" s="59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T364" s="17" t="s">
        <v>291</v>
      </c>
      <c r="AU364" s="17" t="s">
        <v>84</v>
      </c>
    </row>
    <row r="365" spans="1:65" s="13" customFormat="1" ht="10">
      <c r="B365" s="180"/>
      <c r="D365" s="176" t="s">
        <v>293</v>
      </c>
      <c r="E365" s="181" t="s">
        <v>1</v>
      </c>
      <c r="F365" s="182" t="s">
        <v>121</v>
      </c>
      <c r="H365" s="183">
        <v>88</v>
      </c>
      <c r="I365" s="184"/>
      <c r="L365" s="180"/>
      <c r="M365" s="185"/>
      <c r="N365" s="186"/>
      <c r="O365" s="186"/>
      <c r="P365" s="186"/>
      <c r="Q365" s="186"/>
      <c r="R365" s="186"/>
      <c r="S365" s="186"/>
      <c r="T365" s="187"/>
      <c r="AT365" s="181" t="s">
        <v>293</v>
      </c>
      <c r="AU365" s="181" t="s">
        <v>84</v>
      </c>
      <c r="AV365" s="13" t="s">
        <v>84</v>
      </c>
      <c r="AW365" s="13" t="s">
        <v>31</v>
      </c>
      <c r="AX365" s="13" t="s">
        <v>82</v>
      </c>
      <c r="AY365" s="181" t="s">
        <v>282</v>
      </c>
    </row>
    <row r="366" spans="1:65" s="2" customFormat="1" ht="20.5" customHeight="1">
      <c r="A366" s="32"/>
      <c r="B366" s="162"/>
      <c r="C366" s="204" t="s">
        <v>675</v>
      </c>
      <c r="D366" s="204" t="s">
        <v>373</v>
      </c>
      <c r="E366" s="205" t="s">
        <v>676</v>
      </c>
      <c r="F366" s="206" t="s">
        <v>677</v>
      </c>
      <c r="G366" s="207" t="s">
        <v>303</v>
      </c>
      <c r="H366" s="208">
        <v>88.88</v>
      </c>
      <c r="I366" s="209"/>
      <c r="J366" s="210">
        <f>ROUND(I366*H366,2)</f>
        <v>0</v>
      </c>
      <c r="K366" s="206" t="s">
        <v>288</v>
      </c>
      <c r="L366" s="211"/>
      <c r="M366" s="212" t="s">
        <v>1</v>
      </c>
      <c r="N366" s="213" t="s">
        <v>39</v>
      </c>
      <c r="O366" s="58"/>
      <c r="P366" s="172">
        <f>O366*H366</f>
        <v>0</v>
      </c>
      <c r="Q366" s="172">
        <v>0.152</v>
      </c>
      <c r="R366" s="172">
        <f>Q366*H366</f>
        <v>13.509759999999998</v>
      </c>
      <c r="S366" s="172">
        <v>0</v>
      </c>
      <c r="T366" s="173">
        <f>S366*H366</f>
        <v>0</v>
      </c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R366" s="174" t="s">
        <v>338</v>
      </c>
      <c r="AT366" s="174" t="s">
        <v>373</v>
      </c>
      <c r="AU366" s="174" t="s">
        <v>84</v>
      </c>
      <c r="AY366" s="17" t="s">
        <v>282</v>
      </c>
      <c r="BE366" s="175">
        <f>IF(N366="základní",J366,0)</f>
        <v>0</v>
      </c>
      <c r="BF366" s="175">
        <f>IF(N366="snížená",J366,0)</f>
        <v>0</v>
      </c>
      <c r="BG366" s="175">
        <f>IF(N366="zákl. přenesená",J366,0)</f>
        <v>0</v>
      </c>
      <c r="BH366" s="175">
        <f>IF(N366="sníž. přenesená",J366,0)</f>
        <v>0</v>
      </c>
      <c r="BI366" s="175">
        <f>IF(N366="nulová",J366,0)</f>
        <v>0</v>
      </c>
      <c r="BJ366" s="17" t="s">
        <v>82</v>
      </c>
      <c r="BK366" s="175">
        <f>ROUND(I366*H366,2)</f>
        <v>0</v>
      </c>
      <c r="BL366" s="17" t="s">
        <v>289</v>
      </c>
      <c r="BM366" s="174" t="s">
        <v>678</v>
      </c>
    </row>
    <row r="367" spans="1:65" s="2" customFormat="1" ht="18">
      <c r="A367" s="32"/>
      <c r="B367" s="33"/>
      <c r="C367" s="32"/>
      <c r="D367" s="176" t="s">
        <v>291</v>
      </c>
      <c r="E367" s="32"/>
      <c r="F367" s="177" t="s">
        <v>677</v>
      </c>
      <c r="G367" s="32"/>
      <c r="H367" s="32"/>
      <c r="I367" s="97"/>
      <c r="J367" s="32"/>
      <c r="K367" s="32"/>
      <c r="L367" s="33"/>
      <c r="M367" s="178"/>
      <c r="N367" s="179"/>
      <c r="O367" s="58"/>
      <c r="P367" s="58"/>
      <c r="Q367" s="58"/>
      <c r="R367" s="58"/>
      <c r="S367" s="58"/>
      <c r="T367" s="59"/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T367" s="17" t="s">
        <v>291</v>
      </c>
      <c r="AU367" s="17" t="s">
        <v>84</v>
      </c>
    </row>
    <row r="368" spans="1:65" s="13" customFormat="1" ht="10">
      <c r="B368" s="180"/>
      <c r="D368" s="176" t="s">
        <v>293</v>
      </c>
      <c r="E368" s="181" t="s">
        <v>1</v>
      </c>
      <c r="F368" s="182" t="s">
        <v>679</v>
      </c>
      <c r="H368" s="183">
        <v>88.88</v>
      </c>
      <c r="I368" s="184"/>
      <c r="L368" s="180"/>
      <c r="M368" s="185"/>
      <c r="N368" s="186"/>
      <c r="O368" s="186"/>
      <c r="P368" s="186"/>
      <c r="Q368" s="186"/>
      <c r="R368" s="186"/>
      <c r="S368" s="186"/>
      <c r="T368" s="187"/>
      <c r="AT368" s="181" t="s">
        <v>293</v>
      </c>
      <c r="AU368" s="181" t="s">
        <v>84</v>
      </c>
      <c r="AV368" s="13" t="s">
        <v>84</v>
      </c>
      <c r="AW368" s="13" t="s">
        <v>31</v>
      </c>
      <c r="AX368" s="13" t="s">
        <v>82</v>
      </c>
      <c r="AY368" s="181" t="s">
        <v>282</v>
      </c>
    </row>
    <row r="369" spans="1:65" s="12" customFormat="1" ht="22.75" customHeight="1">
      <c r="B369" s="149"/>
      <c r="D369" s="150" t="s">
        <v>73</v>
      </c>
      <c r="E369" s="160" t="s">
        <v>323</v>
      </c>
      <c r="F369" s="160" t="s">
        <v>680</v>
      </c>
      <c r="I369" s="152"/>
      <c r="J369" s="161">
        <f>BK369</f>
        <v>0</v>
      </c>
      <c r="L369" s="149"/>
      <c r="M369" s="154"/>
      <c r="N369" s="155"/>
      <c r="O369" s="155"/>
      <c r="P369" s="156">
        <f>SUM(P370:P529)</f>
        <v>0</v>
      </c>
      <c r="Q369" s="155"/>
      <c r="R369" s="156">
        <f>SUM(R370:R529)</f>
        <v>127.55379746</v>
      </c>
      <c r="S369" s="155"/>
      <c r="T369" s="157">
        <f>SUM(T370:T529)</f>
        <v>0</v>
      </c>
      <c r="AR369" s="150" t="s">
        <v>82</v>
      </c>
      <c r="AT369" s="158" t="s">
        <v>73</v>
      </c>
      <c r="AU369" s="158" t="s">
        <v>82</v>
      </c>
      <c r="AY369" s="150" t="s">
        <v>282</v>
      </c>
      <c r="BK369" s="159">
        <f>SUM(BK370:BK529)</f>
        <v>0</v>
      </c>
    </row>
    <row r="370" spans="1:65" s="2" customFormat="1" ht="31" customHeight="1">
      <c r="A370" s="32"/>
      <c r="B370" s="162"/>
      <c r="C370" s="163" t="s">
        <v>681</v>
      </c>
      <c r="D370" s="163" t="s">
        <v>284</v>
      </c>
      <c r="E370" s="164" t="s">
        <v>682</v>
      </c>
      <c r="F370" s="165" t="s">
        <v>683</v>
      </c>
      <c r="G370" s="166" t="s">
        <v>303</v>
      </c>
      <c r="H370" s="167">
        <v>56.62</v>
      </c>
      <c r="I370" s="168"/>
      <c r="J370" s="169">
        <f>ROUND(I370*H370,2)</f>
        <v>0</v>
      </c>
      <c r="K370" s="165" t="s">
        <v>288</v>
      </c>
      <c r="L370" s="33"/>
      <c r="M370" s="170" t="s">
        <v>1</v>
      </c>
      <c r="N370" s="171" t="s">
        <v>39</v>
      </c>
      <c r="O370" s="58"/>
      <c r="P370" s="172">
        <f>O370*H370</f>
        <v>0</v>
      </c>
      <c r="Q370" s="172">
        <v>1.8380000000000001E-2</v>
      </c>
      <c r="R370" s="172">
        <f>Q370*H370</f>
        <v>1.0406755999999999</v>
      </c>
      <c r="S370" s="172">
        <v>0</v>
      </c>
      <c r="T370" s="173">
        <f>S370*H370</f>
        <v>0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R370" s="174" t="s">
        <v>289</v>
      </c>
      <c r="AT370" s="174" t="s">
        <v>284</v>
      </c>
      <c r="AU370" s="174" t="s">
        <v>84</v>
      </c>
      <c r="AY370" s="17" t="s">
        <v>282</v>
      </c>
      <c r="BE370" s="175">
        <f>IF(N370="základní",J370,0)</f>
        <v>0</v>
      </c>
      <c r="BF370" s="175">
        <f>IF(N370="snížená",J370,0)</f>
        <v>0</v>
      </c>
      <c r="BG370" s="175">
        <f>IF(N370="zákl. přenesená",J370,0)</f>
        <v>0</v>
      </c>
      <c r="BH370" s="175">
        <f>IF(N370="sníž. přenesená",J370,0)</f>
        <v>0</v>
      </c>
      <c r="BI370" s="175">
        <f>IF(N370="nulová",J370,0)</f>
        <v>0</v>
      </c>
      <c r="BJ370" s="17" t="s">
        <v>82</v>
      </c>
      <c r="BK370" s="175">
        <f>ROUND(I370*H370,2)</f>
        <v>0</v>
      </c>
      <c r="BL370" s="17" t="s">
        <v>289</v>
      </c>
      <c r="BM370" s="174" t="s">
        <v>684</v>
      </c>
    </row>
    <row r="371" spans="1:65" s="2" customFormat="1" ht="45">
      <c r="A371" s="32"/>
      <c r="B371" s="33"/>
      <c r="C371" s="32"/>
      <c r="D371" s="176" t="s">
        <v>291</v>
      </c>
      <c r="E371" s="32"/>
      <c r="F371" s="177" t="s">
        <v>685</v>
      </c>
      <c r="G371" s="32"/>
      <c r="H371" s="32"/>
      <c r="I371" s="97"/>
      <c r="J371" s="32"/>
      <c r="K371" s="32"/>
      <c r="L371" s="33"/>
      <c r="M371" s="178"/>
      <c r="N371" s="179"/>
      <c r="O371" s="58"/>
      <c r="P371" s="58"/>
      <c r="Q371" s="58"/>
      <c r="R371" s="58"/>
      <c r="S371" s="58"/>
      <c r="T371" s="59"/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T371" s="17" t="s">
        <v>291</v>
      </c>
      <c r="AU371" s="17" t="s">
        <v>84</v>
      </c>
    </row>
    <row r="372" spans="1:65" s="13" customFormat="1" ht="10">
      <c r="B372" s="180"/>
      <c r="D372" s="176" t="s">
        <v>293</v>
      </c>
      <c r="E372" s="181" t="s">
        <v>165</v>
      </c>
      <c r="F372" s="182" t="s">
        <v>166</v>
      </c>
      <c r="H372" s="183">
        <v>56.62</v>
      </c>
      <c r="I372" s="184"/>
      <c r="L372" s="180"/>
      <c r="M372" s="185"/>
      <c r="N372" s="186"/>
      <c r="O372" s="186"/>
      <c r="P372" s="186"/>
      <c r="Q372" s="186"/>
      <c r="R372" s="186"/>
      <c r="S372" s="186"/>
      <c r="T372" s="187"/>
      <c r="AT372" s="181" t="s">
        <v>293</v>
      </c>
      <c r="AU372" s="181" t="s">
        <v>84</v>
      </c>
      <c r="AV372" s="13" t="s">
        <v>84</v>
      </c>
      <c r="AW372" s="13" t="s">
        <v>31</v>
      </c>
      <c r="AX372" s="13" t="s">
        <v>82</v>
      </c>
      <c r="AY372" s="181" t="s">
        <v>282</v>
      </c>
    </row>
    <row r="373" spans="1:65" s="2" customFormat="1" ht="31" customHeight="1">
      <c r="A373" s="32"/>
      <c r="B373" s="162"/>
      <c r="C373" s="163" t="s">
        <v>686</v>
      </c>
      <c r="D373" s="163" t="s">
        <v>284</v>
      </c>
      <c r="E373" s="164" t="s">
        <v>687</v>
      </c>
      <c r="F373" s="165" t="s">
        <v>688</v>
      </c>
      <c r="G373" s="166" t="s">
        <v>303</v>
      </c>
      <c r="H373" s="167">
        <v>90.24</v>
      </c>
      <c r="I373" s="168"/>
      <c r="J373" s="169">
        <f>ROUND(I373*H373,2)</f>
        <v>0</v>
      </c>
      <c r="K373" s="165" t="s">
        <v>288</v>
      </c>
      <c r="L373" s="33"/>
      <c r="M373" s="170" t="s">
        <v>1</v>
      </c>
      <c r="N373" s="171" t="s">
        <v>39</v>
      </c>
      <c r="O373" s="58"/>
      <c r="P373" s="172">
        <f>O373*H373</f>
        <v>0</v>
      </c>
      <c r="Q373" s="172">
        <v>1.8380000000000001E-2</v>
      </c>
      <c r="R373" s="172">
        <f>Q373*H373</f>
        <v>1.6586112</v>
      </c>
      <c r="S373" s="172">
        <v>0</v>
      </c>
      <c r="T373" s="173">
        <f>S373*H373</f>
        <v>0</v>
      </c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R373" s="174" t="s">
        <v>289</v>
      </c>
      <c r="AT373" s="174" t="s">
        <v>284</v>
      </c>
      <c r="AU373" s="174" t="s">
        <v>84</v>
      </c>
      <c r="AY373" s="17" t="s">
        <v>282</v>
      </c>
      <c r="BE373" s="175">
        <f>IF(N373="základní",J373,0)</f>
        <v>0</v>
      </c>
      <c r="BF373" s="175">
        <f>IF(N373="snížená",J373,0)</f>
        <v>0</v>
      </c>
      <c r="BG373" s="175">
        <f>IF(N373="zákl. přenesená",J373,0)</f>
        <v>0</v>
      </c>
      <c r="BH373" s="175">
        <f>IF(N373="sníž. přenesená",J373,0)</f>
        <v>0</v>
      </c>
      <c r="BI373" s="175">
        <f>IF(N373="nulová",J373,0)</f>
        <v>0</v>
      </c>
      <c r="BJ373" s="17" t="s">
        <v>82</v>
      </c>
      <c r="BK373" s="175">
        <f>ROUND(I373*H373,2)</f>
        <v>0</v>
      </c>
      <c r="BL373" s="17" t="s">
        <v>289</v>
      </c>
      <c r="BM373" s="174" t="s">
        <v>689</v>
      </c>
    </row>
    <row r="374" spans="1:65" s="2" customFormat="1" ht="45">
      <c r="A374" s="32"/>
      <c r="B374" s="33"/>
      <c r="C374" s="32"/>
      <c r="D374" s="176" t="s">
        <v>291</v>
      </c>
      <c r="E374" s="32"/>
      <c r="F374" s="177" t="s">
        <v>690</v>
      </c>
      <c r="G374" s="32"/>
      <c r="H374" s="32"/>
      <c r="I374" s="97"/>
      <c r="J374" s="32"/>
      <c r="K374" s="32"/>
      <c r="L374" s="33"/>
      <c r="M374" s="178"/>
      <c r="N374" s="179"/>
      <c r="O374" s="58"/>
      <c r="P374" s="58"/>
      <c r="Q374" s="58"/>
      <c r="R374" s="58"/>
      <c r="S374" s="58"/>
      <c r="T374" s="59"/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T374" s="17" t="s">
        <v>291</v>
      </c>
      <c r="AU374" s="17" t="s">
        <v>84</v>
      </c>
    </row>
    <row r="375" spans="1:65" s="13" customFormat="1" ht="20">
      <c r="B375" s="180"/>
      <c r="D375" s="176" t="s">
        <v>293</v>
      </c>
      <c r="E375" s="181" t="s">
        <v>163</v>
      </c>
      <c r="F375" s="182" t="s">
        <v>691</v>
      </c>
      <c r="H375" s="183">
        <v>90.24</v>
      </c>
      <c r="I375" s="184"/>
      <c r="L375" s="180"/>
      <c r="M375" s="185"/>
      <c r="N375" s="186"/>
      <c r="O375" s="186"/>
      <c r="P375" s="186"/>
      <c r="Q375" s="186"/>
      <c r="R375" s="186"/>
      <c r="S375" s="186"/>
      <c r="T375" s="187"/>
      <c r="AT375" s="181" t="s">
        <v>293</v>
      </c>
      <c r="AU375" s="181" t="s">
        <v>84</v>
      </c>
      <c r="AV375" s="13" t="s">
        <v>84</v>
      </c>
      <c r="AW375" s="13" t="s">
        <v>31</v>
      </c>
      <c r="AX375" s="13" t="s">
        <v>82</v>
      </c>
      <c r="AY375" s="181" t="s">
        <v>282</v>
      </c>
    </row>
    <row r="376" spans="1:65" s="2" customFormat="1" ht="31" customHeight="1">
      <c r="A376" s="32"/>
      <c r="B376" s="162"/>
      <c r="C376" s="163" t="s">
        <v>692</v>
      </c>
      <c r="D376" s="163" t="s">
        <v>284</v>
      </c>
      <c r="E376" s="164" t="s">
        <v>693</v>
      </c>
      <c r="F376" s="165" t="s">
        <v>694</v>
      </c>
      <c r="G376" s="166" t="s">
        <v>303</v>
      </c>
      <c r="H376" s="167">
        <v>400.06599999999997</v>
      </c>
      <c r="I376" s="168"/>
      <c r="J376" s="169">
        <f>ROUND(I376*H376,2)</f>
        <v>0</v>
      </c>
      <c r="K376" s="165" t="s">
        <v>288</v>
      </c>
      <c r="L376" s="33"/>
      <c r="M376" s="170" t="s">
        <v>1</v>
      </c>
      <c r="N376" s="171" t="s">
        <v>39</v>
      </c>
      <c r="O376" s="58"/>
      <c r="P376" s="172">
        <f>O376*H376</f>
        <v>0</v>
      </c>
      <c r="Q376" s="172">
        <v>4.3800000000000002E-3</v>
      </c>
      <c r="R376" s="172">
        <f>Q376*H376</f>
        <v>1.7522890799999999</v>
      </c>
      <c r="S376" s="172">
        <v>0</v>
      </c>
      <c r="T376" s="173">
        <f>S376*H376</f>
        <v>0</v>
      </c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R376" s="174" t="s">
        <v>289</v>
      </c>
      <c r="AT376" s="174" t="s">
        <v>284</v>
      </c>
      <c r="AU376" s="174" t="s">
        <v>84</v>
      </c>
      <c r="AY376" s="17" t="s">
        <v>282</v>
      </c>
      <c r="BE376" s="175">
        <f>IF(N376="základní",J376,0)</f>
        <v>0</v>
      </c>
      <c r="BF376" s="175">
        <f>IF(N376="snížená",J376,0)</f>
        <v>0</v>
      </c>
      <c r="BG376" s="175">
        <f>IF(N376="zákl. přenesená",J376,0)</f>
        <v>0</v>
      </c>
      <c r="BH376" s="175">
        <f>IF(N376="sníž. přenesená",J376,0)</f>
        <v>0</v>
      </c>
      <c r="BI376" s="175">
        <f>IF(N376="nulová",J376,0)</f>
        <v>0</v>
      </c>
      <c r="BJ376" s="17" t="s">
        <v>82</v>
      </c>
      <c r="BK376" s="175">
        <f>ROUND(I376*H376,2)</f>
        <v>0</v>
      </c>
      <c r="BL376" s="17" t="s">
        <v>289</v>
      </c>
      <c r="BM376" s="174" t="s">
        <v>695</v>
      </c>
    </row>
    <row r="377" spans="1:65" s="2" customFormat="1" ht="27">
      <c r="A377" s="32"/>
      <c r="B377" s="33"/>
      <c r="C377" s="32"/>
      <c r="D377" s="176" t="s">
        <v>291</v>
      </c>
      <c r="E377" s="32"/>
      <c r="F377" s="177" t="s">
        <v>696</v>
      </c>
      <c r="G377" s="32"/>
      <c r="H377" s="32"/>
      <c r="I377" s="97"/>
      <c r="J377" s="32"/>
      <c r="K377" s="32"/>
      <c r="L377" s="33"/>
      <c r="M377" s="178"/>
      <c r="N377" s="179"/>
      <c r="O377" s="58"/>
      <c r="P377" s="58"/>
      <c r="Q377" s="58"/>
      <c r="R377" s="58"/>
      <c r="S377" s="58"/>
      <c r="T377" s="59"/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T377" s="17" t="s">
        <v>291</v>
      </c>
      <c r="AU377" s="17" t="s">
        <v>84</v>
      </c>
    </row>
    <row r="378" spans="1:65" s="13" customFormat="1" ht="10">
      <c r="B378" s="180"/>
      <c r="D378" s="176" t="s">
        <v>293</v>
      </c>
      <c r="E378" s="181" t="s">
        <v>1</v>
      </c>
      <c r="F378" s="182" t="s">
        <v>169</v>
      </c>
      <c r="H378" s="183">
        <v>400.06599999999997</v>
      </c>
      <c r="I378" s="184"/>
      <c r="L378" s="180"/>
      <c r="M378" s="185"/>
      <c r="N378" s="186"/>
      <c r="O378" s="186"/>
      <c r="P378" s="186"/>
      <c r="Q378" s="186"/>
      <c r="R378" s="186"/>
      <c r="S378" s="186"/>
      <c r="T378" s="187"/>
      <c r="AT378" s="181" t="s">
        <v>293</v>
      </c>
      <c r="AU378" s="181" t="s">
        <v>84</v>
      </c>
      <c r="AV378" s="13" t="s">
        <v>84</v>
      </c>
      <c r="AW378" s="13" t="s">
        <v>31</v>
      </c>
      <c r="AX378" s="13" t="s">
        <v>82</v>
      </c>
      <c r="AY378" s="181" t="s">
        <v>282</v>
      </c>
    </row>
    <row r="379" spans="1:65" s="2" customFormat="1" ht="41.5" customHeight="1">
      <c r="A379" s="32"/>
      <c r="B379" s="162"/>
      <c r="C379" s="163" t="s">
        <v>697</v>
      </c>
      <c r="D379" s="163" t="s">
        <v>284</v>
      </c>
      <c r="E379" s="164" t="s">
        <v>698</v>
      </c>
      <c r="F379" s="165" t="s">
        <v>699</v>
      </c>
      <c r="G379" s="166" t="s">
        <v>361</v>
      </c>
      <c r="H379" s="167">
        <v>9.84</v>
      </c>
      <c r="I379" s="168"/>
      <c r="J379" s="169">
        <f>ROUND(I379*H379,2)</f>
        <v>0</v>
      </c>
      <c r="K379" s="165" t="s">
        <v>288</v>
      </c>
      <c r="L379" s="33"/>
      <c r="M379" s="170" t="s">
        <v>1</v>
      </c>
      <c r="N379" s="171" t="s">
        <v>39</v>
      </c>
      <c r="O379" s="58"/>
      <c r="P379" s="172">
        <f>O379*H379</f>
        <v>0</v>
      </c>
      <c r="Q379" s="172">
        <v>1.6000000000000001E-3</v>
      </c>
      <c r="R379" s="172">
        <f>Q379*H379</f>
        <v>1.5744000000000001E-2</v>
      </c>
      <c r="S379" s="172">
        <v>0</v>
      </c>
      <c r="T379" s="173">
        <f>S379*H379</f>
        <v>0</v>
      </c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R379" s="174" t="s">
        <v>289</v>
      </c>
      <c r="AT379" s="174" t="s">
        <v>284</v>
      </c>
      <c r="AU379" s="174" t="s">
        <v>84</v>
      </c>
      <c r="AY379" s="17" t="s">
        <v>282</v>
      </c>
      <c r="BE379" s="175">
        <f>IF(N379="základní",J379,0)</f>
        <v>0</v>
      </c>
      <c r="BF379" s="175">
        <f>IF(N379="snížená",J379,0)</f>
        <v>0</v>
      </c>
      <c r="BG379" s="175">
        <f>IF(N379="zákl. přenesená",J379,0)</f>
        <v>0</v>
      </c>
      <c r="BH379" s="175">
        <f>IF(N379="sníž. přenesená",J379,0)</f>
        <v>0</v>
      </c>
      <c r="BI379" s="175">
        <f>IF(N379="nulová",J379,0)</f>
        <v>0</v>
      </c>
      <c r="BJ379" s="17" t="s">
        <v>82</v>
      </c>
      <c r="BK379" s="175">
        <f>ROUND(I379*H379,2)</f>
        <v>0</v>
      </c>
      <c r="BL379" s="17" t="s">
        <v>289</v>
      </c>
      <c r="BM379" s="174" t="s">
        <v>700</v>
      </c>
    </row>
    <row r="380" spans="1:65" s="2" customFormat="1" ht="36">
      <c r="A380" s="32"/>
      <c r="B380" s="33"/>
      <c r="C380" s="32"/>
      <c r="D380" s="176" t="s">
        <v>291</v>
      </c>
      <c r="E380" s="32"/>
      <c r="F380" s="177" t="s">
        <v>701</v>
      </c>
      <c r="G380" s="32"/>
      <c r="H380" s="32"/>
      <c r="I380" s="97"/>
      <c r="J380" s="32"/>
      <c r="K380" s="32"/>
      <c r="L380" s="33"/>
      <c r="M380" s="178"/>
      <c r="N380" s="179"/>
      <c r="O380" s="58"/>
      <c r="P380" s="58"/>
      <c r="Q380" s="58"/>
      <c r="R380" s="58"/>
      <c r="S380" s="58"/>
      <c r="T380" s="59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T380" s="17" t="s">
        <v>291</v>
      </c>
      <c r="AU380" s="17" t="s">
        <v>84</v>
      </c>
    </row>
    <row r="381" spans="1:65" s="13" customFormat="1" ht="10">
      <c r="B381" s="180"/>
      <c r="D381" s="176" t="s">
        <v>293</v>
      </c>
      <c r="E381" s="181" t="s">
        <v>1</v>
      </c>
      <c r="F381" s="182" t="s">
        <v>702</v>
      </c>
      <c r="H381" s="183">
        <v>9.84</v>
      </c>
      <c r="I381" s="184"/>
      <c r="L381" s="180"/>
      <c r="M381" s="185"/>
      <c r="N381" s="186"/>
      <c r="O381" s="186"/>
      <c r="P381" s="186"/>
      <c r="Q381" s="186"/>
      <c r="R381" s="186"/>
      <c r="S381" s="186"/>
      <c r="T381" s="187"/>
      <c r="AT381" s="181" t="s">
        <v>293</v>
      </c>
      <c r="AU381" s="181" t="s">
        <v>84</v>
      </c>
      <c r="AV381" s="13" t="s">
        <v>84</v>
      </c>
      <c r="AW381" s="13" t="s">
        <v>31</v>
      </c>
      <c r="AX381" s="13" t="s">
        <v>82</v>
      </c>
      <c r="AY381" s="181" t="s">
        <v>282</v>
      </c>
    </row>
    <row r="382" spans="1:65" s="2" customFormat="1" ht="31" customHeight="1">
      <c r="A382" s="32"/>
      <c r="B382" s="162"/>
      <c r="C382" s="204" t="s">
        <v>703</v>
      </c>
      <c r="D382" s="204" t="s">
        <v>373</v>
      </c>
      <c r="E382" s="205" t="s">
        <v>704</v>
      </c>
      <c r="F382" s="206" t="s">
        <v>705</v>
      </c>
      <c r="G382" s="207" t="s">
        <v>303</v>
      </c>
      <c r="H382" s="208">
        <v>3.7879999999999998</v>
      </c>
      <c r="I382" s="209"/>
      <c r="J382" s="210">
        <f>ROUND(I382*H382,2)</f>
        <v>0</v>
      </c>
      <c r="K382" s="206" t="s">
        <v>288</v>
      </c>
      <c r="L382" s="211"/>
      <c r="M382" s="212" t="s">
        <v>1</v>
      </c>
      <c r="N382" s="213" t="s">
        <v>39</v>
      </c>
      <c r="O382" s="58"/>
      <c r="P382" s="172">
        <f>O382*H382</f>
        <v>0</v>
      </c>
      <c r="Q382" s="172">
        <v>1E-3</v>
      </c>
      <c r="R382" s="172">
        <f>Q382*H382</f>
        <v>3.7879999999999997E-3</v>
      </c>
      <c r="S382" s="172">
        <v>0</v>
      </c>
      <c r="T382" s="173">
        <f>S382*H382</f>
        <v>0</v>
      </c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R382" s="174" t="s">
        <v>338</v>
      </c>
      <c r="AT382" s="174" t="s">
        <v>373</v>
      </c>
      <c r="AU382" s="174" t="s">
        <v>84</v>
      </c>
      <c r="AY382" s="17" t="s">
        <v>282</v>
      </c>
      <c r="BE382" s="175">
        <f>IF(N382="základní",J382,0)</f>
        <v>0</v>
      </c>
      <c r="BF382" s="175">
        <f>IF(N382="snížená",J382,0)</f>
        <v>0</v>
      </c>
      <c r="BG382" s="175">
        <f>IF(N382="zákl. přenesená",J382,0)</f>
        <v>0</v>
      </c>
      <c r="BH382" s="175">
        <f>IF(N382="sníž. přenesená",J382,0)</f>
        <v>0</v>
      </c>
      <c r="BI382" s="175">
        <f>IF(N382="nulová",J382,0)</f>
        <v>0</v>
      </c>
      <c r="BJ382" s="17" t="s">
        <v>82</v>
      </c>
      <c r="BK382" s="175">
        <f>ROUND(I382*H382,2)</f>
        <v>0</v>
      </c>
      <c r="BL382" s="17" t="s">
        <v>289</v>
      </c>
      <c r="BM382" s="174" t="s">
        <v>706</v>
      </c>
    </row>
    <row r="383" spans="1:65" s="2" customFormat="1" ht="18">
      <c r="A383" s="32"/>
      <c r="B383" s="33"/>
      <c r="C383" s="32"/>
      <c r="D383" s="176" t="s">
        <v>291</v>
      </c>
      <c r="E383" s="32"/>
      <c r="F383" s="177" t="s">
        <v>705</v>
      </c>
      <c r="G383" s="32"/>
      <c r="H383" s="32"/>
      <c r="I383" s="97"/>
      <c r="J383" s="32"/>
      <c r="K383" s="32"/>
      <c r="L383" s="33"/>
      <c r="M383" s="178"/>
      <c r="N383" s="179"/>
      <c r="O383" s="58"/>
      <c r="P383" s="58"/>
      <c r="Q383" s="58"/>
      <c r="R383" s="58"/>
      <c r="S383" s="58"/>
      <c r="T383" s="59"/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T383" s="17" t="s">
        <v>291</v>
      </c>
      <c r="AU383" s="17" t="s">
        <v>84</v>
      </c>
    </row>
    <row r="384" spans="1:65" s="13" customFormat="1" ht="10">
      <c r="B384" s="180"/>
      <c r="D384" s="176" t="s">
        <v>293</v>
      </c>
      <c r="E384" s="181" t="s">
        <v>1</v>
      </c>
      <c r="F384" s="182" t="s">
        <v>707</v>
      </c>
      <c r="H384" s="183">
        <v>3.7879999999999998</v>
      </c>
      <c r="I384" s="184"/>
      <c r="L384" s="180"/>
      <c r="M384" s="185"/>
      <c r="N384" s="186"/>
      <c r="O384" s="186"/>
      <c r="P384" s="186"/>
      <c r="Q384" s="186"/>
      <c r="R384" s="186"/>
      <c r="S384" s="186"/>
      <c r="T384" s="187"/>
      <c r="AT384" s="181" t="s">
        <v>293</v>
      </c>
      <c r="AU384" s="181" t="s">
        <v>84</v>
      </c>
      <c r="AV384" s="13" t="s">
        <v>84</v>
      </c>
      <c r="AW384" s="13" t="s">
        <v>31</v>
      </c>
      <c r="AX384" s="13" t="s">
        <v>82</v>
      </c>
      <c r="AY384" s="181" t="s">
        <v>282</v>
      </c>
    </row>
    <row r="385" spans="1:65" s="2" customFormat="1" ht="31" customHeight="1">
      <c r="A385" s="32"/>
      <c r="B385" s="162"/>
      <c r="C385" s="163" t="s">
        <v>708</v>
      </c>
      <c r="D385" s="163" t="s">
        <v>284</v>
      </c>
      <c r="E385" s="164" t="s">
        <v>709</v>
      </c>
      <c r="F385" s="165" t="s">
        <v>710</v>
      </c>
      <c r="G385" s="166" t="s">
        <v>303</v>
      </c>
      <c r="H385" s="167">
        <v>251.34299999999999</v>
      </c>
      <c r="I385" s="168"/>
      <c r="J385" s="169">
        <f>ROUND(I385*H385,2)</f>
        <v>0</v>
      </c>
      <c r="K385" s="165" t="s">
        <v>288</v>
      </c>
      <c r="L385" s="33"/>
      <c r="M385" s="170" t="s">
        <v>1</v>
      </c>
      <c r="N385" s="171" t="s">
        <v>39</v>
      </c>
      <c r="O385" s="58"/>
      <c r="P385" s="172">
        <f>O385*H385</f>
        <v>0</v>
      </c>
      <c r="Q385" s="172">
        <v>1.8380000000000001E-2</v>
      </c>
      <c r="R385" s="172">
        <f>Q385*H385</f>
        <v>4.6196843400000001</v>
      </c>
      <c r="S385" s="172">
        <v>0</v>
      </c>
      <c r="T385" s="173">
        <f>S385*H385</f>
        <v>0</v>
      </c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R385" s="174" t="s">
        <v>289</v>
      </c>
      <c r="AT385" s="174" t="s">
        <v>284</v>
      </c>
      <c r="AU385" s="174" t="s">
        <v>84</v>
      </c>
      <c r="AY385" s="17" t="s">
        <v>282</v>
      </c>
      <c r="BE385" s="175">
        <f>IF(N385="základní",J385,0)</f>
        <v>0</v>
      </c>
      <c r="BF385" s="175">
        <f>IF(N385="snížená",J385,0)</f>
        <v>0</v>
      </c>
      <c r="BG385" s="175">
        <f>IF(N385="zákl. přenesená",J385,0)</f>
        <v>0</v>
      </c>
      <c r="BH385" s="175">
        <f>IF(N385="sníž. přenesená",J385,0)</f>
        <v>0</v>
      </c>
      <c r="BI385" s="175">
        <f>IF(N385="nulová",J385,0)</f>
        <v>0</v>
      </c>
      <c r="BJ385" s="17" t="s">
        <v>82</v>
      </c>
      <c r="BK385" s="175">
        <f>ROUND(I385*H385,2)</f>
        <v>0</v>
      </c>
      <c r="BL385" s="17" t="s">
        <v>289</v>
      </c>
      <c r="BM385" s="174" t="s">
        <v>711</v>
      </c>
    </row>
    <row r="386" spans="1:65" s="2" customFormat="1" ht="36">
      <c r="A386" s="32"/>
      <c r="B386" s="33"/>
      <c r="C386" s="32"/>
      <c r="D386" s="176" t="s">
        <v>291</v>
      </c>
      <c r="E386" s="32"/>
      <c r="F386" s="177" t="s">
        <v>712</v>
      </c>
      <c r="G386" s="32"/>
      <c r="H386" s="32"/>
      <c r="I386" s="97"/>
      <c r="J386" s="32"/>
      <c r="K386" s="32"/>
      <c r="L386" s="33"/>
      <c r="M386" s="178"/>
      <c r="N386" s="179"/>
      <c r="O386" s="58"/>
      <c r="P386" s="58"/>
      <c r="Q386" s="58"/>
      <c r="R386" s="58"/>
      <c r="S386" s="58"/>
      <c r="T386" s="59"/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T386" s="17" t="s">
        <v>291</v>
      </c>
      <c r="AU386" s="17" t="s">
        <v>84</v>
      </c>
    </row>
    <row r="387" spans="1:65" s="13" customFormat="1" ht="20">
      <c r="B387" s="180"/>
      <c r="D387" s="176" t="s">
        <v>293</v>
      </c>
      <c r="E387" s="181" t="s">
        <v>1</v>
      </c>
      <c r="F387" s="182" t="s">
        <v>713</v>
      </c>
      <c r="H387" s="183">
        <v>79.061000000000007</v>
      </c>
      <c r="I387" s="184"/>
      <c r="L387" s="180"/>
      <c r="M387" s="185"/>
      <c r="N387" s="186"/>
      <c r="O387" s="186"/>
      <c r="P387" s="186"/>
      <c r="Q387" s="186"/>
      <c r="R387" s="186"/>
      <c r="S387" s="186"/>
      <c r="T387" s="187"/>
      <c r="AT387" s="181" t="s">
        <v>293</v>
      </c>
      <c r="AU387" s="181" t="s">
        <v>84</v>
      </c>
      <c r="AV387" s="13" t="s">
        <v>84</v>
      </c>
      <c r="AW387" s="13" t="s">
        <v>31</v>
      </c>
      <c r="AX387" s="13" t="s">
        <v>74</v>
      </c>
      <c r="AY387" s="181" t="s">
        <v>282</v>
      </c>
    </row>
    <row r="388" spans="1:65" s="13" customFormat="1" ht="10">
      <c r="B388" s="180"/>
      <c r="D388" s="176" t="s">
        <v>293</v>
      </c>
      <c r="E388" s="181" t="s">
        <v>1</v>
      </c>
      <c r="F388" s="182" t="s">
        <v>714</v>
      </c>
      <c r="H388" s="183">
        <v>1.869</v>
      </c>
      <c r="I388" s="184"/>
      <c r="L388" s="180"/>
      <c r="M388" s="185"/>
      <c r="N388" s="186"/>
      <c r="O388" s="186"/>
      <c r="P388" s="186"/>
      <c r="Q388" s="186"/>
      <c r="R388" s="186"/>
      <c r="S388" s="186"/>
      <c r="T388" s="187"/>
      <c r="AT388" s="181" t="s">
        <v>293</v>
      </c>
      <c r="AU388" s="181" t="s">
        <v>84</v>
      </c>
      <c r="AV388" s="13" t="s">
        <v>84</v>
      </c>
      <c r="AW388" s="13" t="s">
        <v>31</v>
      </c>
      <c r="AX388" s="13" t="s">
        <v>74</v>
      </c>
      <c r="AY388" s="181" t="s">
        <v>282</v>
      </c>
    </row>
    <row r="389" spans="1:65" s="13" customFormat="1" ht="20">
      <c r="B389" s="180"/>
      <c r="D389" s="176" t="s">
        <v>293</v>
      </c>
      <c r="E389" s="181" t="s">
        <v>1</v>
      </c>
      <c r="F389" s="182" t="s">
        <v>715</v>
      </c>
      <c r="H389" s="183">
        <v>58.265999999999998</v>
      </c>
      <c r="I389" s="184"/>
      <c r="L389" s="180"/>
      <c r="M389" s="185"/>
      <c r="N389" s="186"/>
      <c r="O389" s="186"/>
      <c r="P389" s="186"/>
      <c r="Q389" s="186"/>
      <c r="R389" s="186"/>
      <c r="S389" s="186"/>
      <c r="T389" s="187"/>
      <c r="AT389" s="181" t="s">
        <v>293</v>
      </c>
      <c r="AU389" s="181" t="s">
        <v>84</v>
      </c>
      <c r="AV389" s="13" t="s">
        <v>84</v>
      </c>
      <c r="AW389" s="13" t="s">
        <v>31</v>
      </c>
      <c r="AX389" s="13" t="s">
        <v>74</v>
      </c>
      <c r="AY389" s="181" t="s">
        <v>282</v>
      </c>
    </row>
    <row r="390" spans="1:65" s="13" customFormat="1" ht="30">
      <c r="B390" s="180"/>
      <c r="D390" s="176" t="s">
        <v>293</v>
      </c>
      <c r="E390" s="181" t="s">
        <v>1</v>
      </c>
      <c r="F390" s="182" t="s">
        <v>716</v>
      </c>
      <c r="H390" s="183">
        <v>60.84</v>
      </c>
      <c r="I390" s="184"/>
      <c r="L390" s="180"/>
      <c r="M390" s="185"/>
      <c r="N390" s="186"/>
      <c r="O390" s="186"/>
      <c r="P390" s="186"/>
      <c r="Q390" s="186"/>
      <c r="R390" s="186"/>
      <c r="S390" s="186"/>
      <c r="T390" s="187"/>
      <c r="AT390" s="181" t="s">
        <v>293</v>
      </c>
      <c r="AU390" s="181" t="s">
        <v>84</v>
      </c>
      <c r="AV390" s="13" t="s">
        <v>84</v>
      </c>
      <c r="AW390" s="13" t="s">
        <v>31</v>
      </c>
      <c r="AX390" s="13" t="s">
        <v>74</v>
      </c>
      <c r="AY390" s="181" t="s">
        <v>282</v>
      </c>
    </row>
    <row r="391" spans="1:65" s="13" customFormat="1" ht="20">
      <c r="B391" s="180"/>
      <c r="D391" s="176" t="s">
        <v>293</v>
      </c>
      <c r="E391" s="181" t="s">
        <v>1</v>
      </c>
      <c r="F391" s="182" t="s">
        <v>717</v>
      </c>
      <c r="H391" s="183">
        <v>51.307000000000002</v>
      </c>
      <c r="I391" s="184"/>
      <c r="L391" s="180"/>
      <c r="M391" s="185"/>
      <c r="N391" s="186"/>
      <c r="O391" s="186"/>
      <c r="P391" s="186"/>
      <c r="Q391" s="186"/>
      <c r="R391" s="186"/>
      <c r="S391" s="186"/>
      <c r="T391" s="187"/>
      <c r="AT391" s="181" t="s">
        <v>293</v>
      </c>
      <c r="AU391" s="181" t="s">
        <v>84</v>
      </c>
      <c r="AV391" s="13" t="s">
        <v>84</v>
      </c>
      <c r="AW391" s="13" t="s">
        <v>31</v>
      </c>
      <c r="AX391" s="13" t="s">
        <v>74</v>
      </c>
      <c r="AY391" s="181" t="s">
        <v>282</v>
      </c>
    </row>
    <row r="392" spans="1:65" s="15" customFormat="1" ht="10">
      <c r="B392" s="196"/>
      <c r="D392" s="176" t="s">
        <v>293</v>
      </c>
      <c r="E392" s="197" t="s">
        <v>167</v>
      </c>
      <c r="F392" s="198" t="s">
        <v>331</v>
      </c>
      <c r="H392" s="199">
        <v>251.34299999999999</v>
      </c>
      <c r="I392" s="200"/>
      <c r="L392" s="196"/>
      <c r="M392" s="201"/>
      <c r="N392" s="202"/>
      <c r="O392" s="202"/>
      <c r="P392" s="202"/>
      <c r="Q392" s="202"/>
      <c r="R392" s="202"/>
      <c r="S392" s="202"/>
      <c r="T392" s="203"/>
      <c r="AT392" s="197" t="s">
        <v>293</v>
      </c>
      <c r="AU392" s="197" t="s">
        <v>84</v>
      </c>
      <c r="AV392" s="15" t="s">
        <v>289</v>
      </c>
      <c r="AW392" s="15" t="s">
        <v>31</v>
      </c>
      <c r="AX392" s="15" t="s">
        <v>82</v>
      </c>
      <c r="AY392" s="197" t="s">
        <v>282</v>
      </c>
    </row>
    <row r="393" spans="1:65" s="2" customFormat="1" ht="31" customHeight="1">
      <c r="A393" s="32"/>
      <c r="B393" s="162"/>
      <c r="C393" s="163" t="s">
        <v>718</v>
      </c>
      <c r="D393" s="163" t="s">
        <v>284</v>
      </c>
      <c r="E393" s="164" t="s">
        <v>719</v>
      </c>
      <c r="F393" s="165" t="s">
        <v>720</v>
      </c>
      <c r="G393" s="166" t="s">
        <v>303</v>
      </c>
      <c r="H393" s="167">
        <v>400.06599999999997</v>
      </c>
      <c r="I393" s="168"/>
      <c r="J393" s="169">
        <f>ROUND(I393*H393,2)</f>
        <v>0</v>
      </c>
      <c r="K393" s="165" t="s">
        <v>288</v>
      </c>
      <c r="L393" s="33"/>
      <c r="M393" s="170" t="s">
        <v>1</v>
      </c>
      <c r="N393" s="171" t="s">
        <v>39</v>
      </c>
      <c r="O393" s="58"/>
      <c r="P393" s="172">
        <f>O393*H393</f>
        <v>0</v>
      </c>
      <c r="Q393" s="172">
        <v>6.5599999999999999E-3</v>
      </c>
      <c r="R393" s="172">
        <f>Q393*H393</f>
        <v>2.6244329599999996</v>
      </c>
      <c r="S393" s="172">
        <v>0</v>
      </c>
      <c r="T393" s="173">
        <f>S393*H393</f>
        <v>0</v>
      </c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R393" s="174" t="s">
        <v>289</v>
      </c>
      <c r="AT393" s="174" t="s">
        <v>284</v>
      </c>
      <c r="AU393" s="174" t="s">
        <v>84</v>
      </c>
      <c r="AY393" s="17" t="s">
        <v>282</v>
      </c>
      <c r="BE393" s="175">
        <f>IF(N393="základní",J393,0)</f>
        <v>0</v>
      </c>
      <c r="BF393" s="175">
        <f>IF(N393="snížená",J393,0)</f>
        <v>0</v>
      </c>
      <c r="BG393" s="175">
        <f>IF(N393="zákl. přenesená",J393,0)</f>
        <v>0</v>
      </c>
      <c r="BH393" s="175">
        <f>IF(N393="sníž. přenesená",J393,0)</f>
        <v>0</v>
      </c>
      <c r="BI393" s="175">
        <f>IF(N393="nulová",J393,0)</f>
        <v>0</v>
      </c>
      <c r="BJ393" s="17" t="s">
        <v>82</v>
      </c>
      <c r="BK393" s="175">
        <f>ROUND(I393*H393,2)</f>
        <v>0</v>
      </c>
      <c r="BL393" s="17" t="s">
        <v>289</v>
      </c>
      <c r="BM393" s="174" t="s">
        <v>721</v>
      </c>
    </row>
    <row r="394" spans="1:65" s="2" customFormat="1" ht="36">
      <c r="A394" s="32"/>
      <c r="B394" s="33"/>
      <c r="C394" s="32"/>
      <c r="D394" s="176" t="s">
        <v>291</v>
      </c>
      <c r="E394" s="32"/>
      <c r="F394" s="177" t="s">
        <v>722</v>
      </c>
      <c r="G394" s="32"/>
      <c r="H394" s="32"/>
      <c r="I394" s="97"/>
      <c r="J394" s="32"/>
      <c r="K394" s="32"/>
      <c r="L394" s="33"/>
      <c r="M394" s="178"/>
      <c r="N394" s="179"/>
      <c r="O394" s="58"/>
      <c r="P394" s="58"/>
      <c r="Q394" s="58"/>
      <c r="R394" s="58"/>
      <c r="S394" s="58"/>
      <c r="T394" s="59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T394" s="17" t="s">
        <v>291</v>
      </c>
      <c r="AU394" s="17" t="s">
        <v>84</v>
      </c>
    </row>
    <row r="395" spans="1:65" s="13" customFormat="1" ht="10">
      <c r="B395" s="180"/>
      <c r="D395" s="176" t="s">
        <v>293</v>
      </c>
      <c r="E395" s="181" t="s">
        <v>169</v>
      </c>
      <c r="F395" s="182" t="s">
        <v>723</v>
      </c>
      <c r="H395" s="183">
        <v>400.06599999999997</v>
      </c>
      <c r="I395" s="184"/>
      <c r="L395" s="180"/>
      <c r="M395" s="185"/>
      <c r="N395" s="186"/>
      <c r="O395" s="186"/>
      <c r="P395" s="186"/>
      <c r="Q395" s="186"/>
      <c r="R395" s="186"/>
      <c r="S395" s="186"/>
      <c r="T395" s="187"/>
      <c r="AT395" s="181" t="s">
        <v>293</v>
      </c>
      <c r="AU395" s="181" t="s">
        <v>84</v>
      </c>
      <c r="AV395" s="13" t="s">
        <v>84</v>
      </c>
      <c r="AW395" s="13" t="s">
        <v>31</v>
      </c>
      <c r="AX395" s="13" t="s">
        <v>82</v>
      </c>
      <c r="AY395" s="181" t="s">
        <v>282</v>
      </c>
    </row>
    <row r="396" spans="1:65" s="2" customFormat="1" ht="20.5" customHeight="1">
      <c r="A396" s="32"/>
      <c r="B396" s="162"/>
      <c r="C396" s="163" t="s">
        <v>724</v>
      </c>
      <c r="D396" s="163" t="s">
        <v>284</v>
      </c>
      <c r="E396" s="164" t="s">
        <v>725</v>
      </c>
      <c r="F396" s="165" t="s">
        <v>726</v>
      </c>
      <c r="G396" s="166" t="s">
        <v>303</v>
      </c>
      <c r="H396" s="167">
        <v>189.46899999999999</v>
      </c>
      <c r="I396" s="168"/>
      <c r="J396" s="169">
        <f>ROUND(I396*H396,2)</f>
        <v>0</v>
      </c>
      <c r="K396" s="165" t="s">
        <v>288</v>
      </c>
      <c r="L396" s="33"/>
      <c r="M396" s="170" t="s">
        <v>1</v>
      </c>
      <c r="N396" s="171" t="s">
        <v>39</v>
      </c>
      <c r="O396" s="58"/>
      <c r="P396" s="172">
        <f>O396*H396</f>
        <v>0</v>
      </c>
      <c r="Q396" s="172">
        <v>2.5999999999999998E-4</v>
      </c>
      <c r="R396" s="172">
        <f>Q396*H396</f>
        <v>4.9261939999999997E-2</v>
      </c>
      <c r="S396" s="172">
        <v>0</v>
      </c>
      <c r="T396" s="173">
        <f>S396*H396</f>
        <v>0</v>
      </c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R396" s="174" t="s">
        <v>289</v>
      </c>
      <c r="AT396" s="174" t="s">
        <v>284</v>
      </c>
      <c r="AU396" s="174" t="s">
        <v>84</v>
      </c>
      <c r="AY396" s="17" t="s">
        <v>282</v>
      </c>
      <c r="BE396" s="175">
        <f>IF(N396="základní",J396,0)</f>
        <v>0</v>
      </c>
      <c r="BF396" s="175">
        <f>IF(N396="snížená",J396,0)</f>
        <v>0</v>
      </c>
      <c r="BG396" s="175">
        <f>IF(N396="zákl. přenesená",J396,0)</f>
        <v>0</v>
      </c>
      <c r="BH396" s="175">
        <f>IF(N396="sníž. přenesená",J396,0)</f>
        <v>0</v>
      </c>
      <c r="BI396" s="175">
        <f>IF(N396="nulová",J396,0)</f>
        <v>0</v>
      </c>
      <c r="BJ396" s="17" t="s">
        <v>82</v>
      </c>
      <c r="BK396" s="175">
        <f>ROUND(I396*H396,2)</f>
        <v>0</v>
      </c>
      <c r="BL396" s="17" t="s">
        <v>289</v>
      </c>
      <c r="BM396" s="174" t="s">
        <v>727</v>
      </c>
    </row>
    <row r="397" spans="1:65" s="2" customFormat="1" ht="27">
      <c r="A397" s="32"/>
      <c r="B397" s="33"/>
      <c r="C397" s="32"/>
      <c r="D397" s="176" t="s">
        <v>291</v>
      </c>
      <c r="E397" s="32"/>
      <c r="F397" s="177" t="s">
        <v>728</v>
      </c>
      <c r="G397" s="32"/>
      <c r="H397" s="32"/>
      <c r="I397" s="97"/>
      <c r="J397" s="32"/>
      <c r="K397" s="32"/>
      <c r="L397" s="33"/>
      <c r="M397" s="178"/>
      <c r="N397" s="179"/>
      <c r="O397" s="58"/>
      <c r="P397" s="58"/>
      <c r="Q397" s="58"/>
      <c r="R397" s="58"/>
      <c r="S397" s="58"/>
      <c r="T397" s="59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T397" s="17" t="s">
        <v>291</v>
      </c>
      <c r="AU397" s="17" t="s">
        <v>84</v>
      </c>
    </row>
    <row r="398" spans="1:65" s="13" customFormat="1" ht="10">
      <c r="B398" s="180"/>
      <c r="D398" s="176" t="s">
        <v>293</v>
      </c>
      <c r="E398" s="181" t="s">
        <v>1</v>
      </c>
      <c r="F398" s="182" t="s">
        <v>729</v>
      </c>
      <c r="H398" s="183">
        <v>189.46899999999999</v>
      </c>
      <c r="I398" s="184"/>
      <c r="L398" s="180"/>
      <c r="M398" s="185"/>
      <c r="N398" s="186"/>
      <c r="O398" s="186"/>
      <c r="P398" s="186"/>
      <c r="Q398" s="186"/>
      <c r="R398" s="186"/>
      <c r="S398" s="186"/>
      <c r="T398" s="187"/>
      <c r="AT398" s="181" t="s">
        <v>293</v>
      </c>
      <c r="AU398" s="181" t="s">
        <v>84</v>
      </c>
      <c r="AV398" s="13" t="s">
        <v>84</v>
      </c>
      <c r="AW398" s="13" t="s">
        <v>31</v>
      </c>
      <c r="AX398" s="13" t="s">
        <v>82</v>
      </c>
      <c r="AY398" s="181" t="s">
        <v>282</v>
      </c>
    </row>
    <row r="399" spans="1:65" s="2" customFormat="1" ht="41.5" customHeight="1">
      <c r="A399" s="32"/>
      <c r="B399" s="162"/>
      <c r="C399" s="163" t="s">
        <v>730</v>
      </c>
      <c r="D399" s="163" t="s">
        <v>284</v>
      </c>
      <c r="E399" s="164" t="s">
        <v>731</v>
      </c>
      <c r="F399" s="165" t="s">
        <v>732</v>
      </c>
      <c r="G399" s="166" t="s">
        <v>303</v>
      </c>
      <c r="H399" s="167">
        <v>5.8079999999999998</v>
      </c>
      <c r="I399" s="168"/>
      <c r="J399" s="169">
        <f>ROUND(I399*H399,2)</f>
        <v>0</v>
      </c>
      <c r="K399" s="165" t="s">
        <v>288</v>
      </c>
      <c r="L399" s="33"/>
      <c r="M399" s="170" t="s">
        <v>1</v>
      </c>
      <c r="N399" s="171" t="s">
        <v>39</v>
      </c>
      <c r="O399" s="58"/>
      <c r="P399" s="172">
        <f>O399*H399</f>
        <v>0</v>
      </c>
      <c r="Q399" s="172">
        <v>8.2699999999999996E-3</v>
      </c>
      <c r="R399" s="172">
        <f>Q399*H399</f>
        <v>4.8032159999999997E-2</v>
      </c>
      <c r="S399" s="172">
        <v>0</v>
      </c>
      <c r="T399" s="173">
        <f>S399*H399</f>
        <v>0</v>
      </c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R399" s="174" t="s">
        <v>289</v>
      </c>
      <c r="AT399" s="174" t="s">
        <v>284</v>
      </c>
      <c r="AU399" s="174" t="s">
        <v>84</v>
      </c>
      <c r="AY399" s="17" t="s">
        <v>282</v>
      </c>
      <c r="BE399" s="175">
        <f>IF(N399="základní",J399,0)</f>
        <v>0</v>
      </c>
      <c r="BF399" s="175">
        <f>IF(N399="snížená",J399,0)</f>
        <v>0</v>
      </c>
      <c r="BG399" s="175">
        <f>IF(N399="zákl. přenesená",J399,0)</f>
        <v>0</v>
      </c>
      <c r="BH399" s="175">
        <f>IF(N399="sníž. přenesená",J399,0)</f>
        <v>0</v>
      </c>
      <c r="BI399" s="175">
        <f>IF(N399="nulová",J399,0)</f>
        <v>0</v>
      </c>
      <c r="BJ399" s="17" t="s">
        <v>82</v>
      </c>
      <c r="BK399" s="175">
        <f>ROUND(I399*H399,2)</f>
        <v>0</v>
      </c>
      <c r="BL399" s="17" t="s">
        <v>289</v>
      </c>
      <c r="BM399" s="174" t="s">
        <v>733</v>
      </c>
    </row>
    <row r="400" spans="1:65" s="2" customFormat="1" ht="36">
      <c r="A400" s="32"/>
      <c r="B400" s="33"/>
      <c r="C400" s="32"/>
      <c r="D400" s="176" t="s">
        <v>291</v>
      </c>
      <c r="E400" s="32"/>
      <c r="F400" s="177" t="s">
        <v>734</v>
      </c>
      <c r="G400" s="32"/>
      <c r="H400" s="32"/>
      <c r="I400" s="97"/>
      <c r="J400" s="32"/>
      <c r="K400" s="32"/>
      <c r="L400" s="33"/>
      <c r="M400" s="178"/>
      <c r="N400" s="179"/>
      <c r="O400" s="58"/>
      <c r="P400" s="58"/>
      <c r="Q400" s="58"/>
      <c r="R400" s="58"/>
      <c r="S400" s="58"/>
      <c r="T400" s="59"/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T400" s="17" t="s">
        <v>291</v>
      </c>
      <c r="AU400" s="17" t="s">
        <v>84</v>
      </c>
    </row>
    <row r="401" spans="1:65" s="13" customFormat="1" ht="10">
      <c r="B401" s="180"/>
      <c r="D401" s="176" t="s">
        <v>293</v>
      </c>
      <c r="E401" s="181" t="s">
        <v>211</v>
      </c>
      <c r="F401" s="182" t="s">
        <v>735</v>
      </c>
      <c r="H401" s="183">
        <v>5.8079999999999998</v>
      </c>
      <c r="I401" s="184"/>
      <c r="L401" s="180"/>
      <c r="M401" s="185"/>
      <c r="N401" s="186"/>
      <c r="O401" s="186"/>
      <c r="P401" s="186"/>
      <c r="Q401" s="186"/>
      <c r="R401" s="186"/>
      <c r="S401" s="186"/>
      <c r="T401" s="187"/>
      <c r="AT401" s="181" t="s">
        <v>293</v>
      </c>
      <c r="AU401" s="181" t="s">
        <v>84</v>
      </c>
      <c r="AV401" s="13" t="s">
        <v>84</v>
      </c>
      <c r="AW401" s="13" t="s">
        <v>31</v>
      </c>
      <c r="AX401" s="13" t="s">
        <v>82</v>
      </c>
      <c r="AY401" s="181" t="s">
        <v>282</v>
      </c>
    </row>
    <row r="402" spans="1:65" s="2" customFormat="1" ht="20.5" customHeight="1">
      <c r="A402" s="32"/>
      <c r="B402" s="162"/>
      <c r="C402" s="204" t="s">
        <v>736</v>
      </c>
      <c r="D402" s="204" t="s">
        <v>373</v>
      </c>
      <c r="E402" s="205" t="s">
        <v>737</v>
      </c>
      <c r="F402" s="206" t="s">
        <v>738</v>
      </c>
      <c r="G402" s="207" t="s">
        <v>303</v>
      </c>
      <c r="H402" s="208">
        <v>5.9240000000000004</v>
      </c>
      <c r="I402" s="209"/>
      <c r="J402" s="210">
        <f>ROUND(I402*H402,2)</f>
        <v>0</v>
      </c>
      <c r="K402" s="206" t="s">
        <v>288</v>
      </c>
      <c r="L402" s="211"/>
      <c r="M402" s="212" t="s">
        <v>1</v>
      </c>
      <c r="N402" s="213" t="s">
        <v>39</v>
      </c>
      <c r="O402" s="58"/>
      <c r="P402" s="172">
        <f>O402*H402</f>
        <v>0</v>
      </c>
      <c r="Q402" s="172">
        <v>5.1000000000000004E-4</v>
      </c>
      <c r="R402" s="172">
        <f>Q402*H402</f>
        <v>3.0212400000000006E-3</v>
      </c>
      <c r="S402" s="172">
        <v>0</v>
      </c>
      <c r="T402" s="173">
        <f>S402*H402</f>
        <v>0</v>
      </c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R402" s="174" t="s">
        <v>338</v>
      </c>
      <c r="AT402" s="174" t="s">
        <v>373</v>
      </c>
      <c r="AU402" s="174" t="s">
        <v>84</v>
      </c>
      <c r="AY402" s="17" t="s">
        <v>282</v>
      </c>
      <c r="BE402" s="175">
        <f>IF(N402="základní",J402,0)</f>
        <v>0</v>
      </c>
      <c r="BF402" s="175">
        <f>IF(N402="snížená",J402,0)</f>
        <v>0</v>
      </c>
      <c r="BG402" s="175">
        <f>IF(N402="zákl. přenesená",J402,0)</f>
        <v>0</v>
      </c>
      <c r="BH402" s="175">
        <f>IF(N402="sníž. přenesená",J402,0)</f>
        <v>0</v>
      </c>
      <c r="BI402" s="175">
        <f>IF(N402="nulová",J402,0)</f>
        <v>0</v>
      </c>
      <c r="BJ402" s="17" t="s">
        <v>82</v>
      </c>
      <c r="BK402" s="175">
        <f>ROUND(I402*H402,2)</f>
        <v>0</v>
      </c>
      <c r="BL402" s="17" t="s">
        <v>289</v>
      </c>
      <c r="BM402" s="174" t="s">
        <v>739</v>
      </c>
    </row>
    <row r="403" spans="1:65" s="2" customFormat="1" ht="10">
      <c r="A403" s="32"/>
      <c r="B403" s="33"/>
      <c r="C403" s="32"/>
      <c r="D403" s="176" t="s">
        <v>291</v>
      </c>
      <c r="E403" s="32"/>
      <c r="F403" s="177" t="s">
        <v>738</v>
      </c>
      <c r="G403" s="32"/>
      <c r="H403" s="32"/>
      <c r="I403" s="97"/>
      <c r="J403" s="32"/>
      <c r="K403" s="32"/>
      <c r="L403" s="33"/>
      <c r="M403" s="178"/>
      <c r="N403" s="179"/>
      <c r="O403" s="58"/>
      <c r="P403" s="58"/>
      <c r="Q403" s="58"/>
      <c r="R403" s="58"/>
      <c r="S403" s="58"/>
      <c r="T403" s="59"/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T403" s="17" t="s">
        <v>291</v>
      </c>
      <c r="AU403" s="17" t="s">
        <v>84</v>
      </c>
    </row>
    <row r="404" spans="1:65" s="13" customFormat="1" ht="10">
      <c r="B404" s="180"/>
      <c r="D404" s="176" t="s">
        <v>293</v>
      </c>
      <c r="E404" s="181" t="s">
        <v>1</v>
      </c>
      <c r="F404" s="182" t="s">
        <v>740</v>
      </c>
      <c r="H404" s="183">
        <v>5.9240000000000004</v>
      </c>
      <c r="I404" s="184"/>
      <c r="L404" s="180"/>
      <c r="M404" s="185"/>
      <c r="N404" s="186"/>
      <c r="O404" s="186"/>
      <c r="P404" s="186"/>
      <c r="Q404" s="186"/>
      <c r="R404" s="186"/>
      <c r="S404" s="186"/>
      <c r="T404" s="187"/>
      <c r="AT404" s="181" t="s">
        <v>293</v>
      </c>
      <c r="AU404" s="181" t="s">
        <v>84</v>
      </c>
      <c r="AV404" s="13" t="s">
        <v>84</v>
      </c>
      <c r="AW404" s="13" t="s">
        <v>31</v>
      </c>
      <c r="AX404" s="13" t="s">
        <v>82</v>
      </c>
      <c r="AY404" s="181" t="s">
        <v>282</v>
      </c>
    </row>
    <row r="405" spans="1:65" s="2" customFormat="1" ht="41.5" customHeight="1">
      <c r="A405" s="32"/>
      <c r="B405" s="162"/>
      <c r="C405" s="163" t="s">
        <v>741</v>
      </c>
      <c r="D405" s="163" t="s">
        <v>284</v>
      </c>
      <c r="E405" s="164" t="s">
        <v>742</v>
      </c>
      <c r="F405" s="165" t="s">
        <v>743</v>
      </c>
      <c r="G405" s="166" t="s">
        <v>303</v>
      </c>
      <c r="H405" s="167">
        <v>23.826000000000001</v>
      </c>
      <c r="I405" s="168"/>
      <c r="J405" s="169">
        <f>ROUND(I405*H405,2)</f>
        <v>0</v>
      </c>
      <c r="K405" s="165" t="s">
        <v>288</v>
      </c>
      <c r="L405" s="33"/>
      <c r="M405" s="170" t="s">
        <v>1</v>
      </c>
      <c r="N405" s="171" t="s">
        <v>39</v>
      </c>
      <c r="O405" s="58"/>
      <c r="P405" s="172">
        <f>O405*H405</f>
        <v>0</v>
      </c>
      <c r="Q405" s="172">
        <v>8.3499999999999998E-3</v>
      </c>
      <c r="R405" s="172">
        <f>Q405*H405</f>
        <v>0.19894709999999999</v>
      </c>
      <c r="S405" s="172">
        <v>0</v>
      </c>
      <c r="T405" s="173">
        <f>S405*H405</f>
        <v>0</v>
      </c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R405" s="174" t="s">
        <v>289</v>
      </c>
      <c r="AT405" s="174" t="s">
        <v>284</v>
      </c>
      <c r="AU405" s="174" t="s">
        <v>84</v>
      </c>
      <c r="AY405" s="17" t="s">
        <v>282</v>
      </c>
      <c r="BE405" s="175">
        <f>IF(N405="základní",J405,0)</f>
        <v>0</v>
      </c>
      <c r="BF405" s="175">
        <f>IF(N405="snížená",J405,0)</f>
        <v>0</v>
      </c>
      <c r="BG405" s="175">
        <f>IF(N405="zákl. přenesená",J405,0)</f>
        <v>0</v>
      </c>
      <c r="BH405" s="175">
        <f>IF(N405="sníž. přenesená",J405,0)</f>
        <v>0</v>
      </c>
      <c r="BI405" s="175">
        <f>IF(N405="nulová",J405,0)</f>
        <v>0</v>
      </c>
      <c r="BJ405" s="17" t="s">
        <v>82</v>
      </c>
      <c r="BK405" s="175">
        <f>ROUND(I405*H405,2)</f>
        <v>0</v>
      </c>
      <c r="BL405" s="17" t="s">
        <v>289</v>
      </c>
      <c r="BM405" s="174" t="s">
        <v>744</v>
      </c>
    </row>
    <row r="406" spans="1:65" s="2" customFormat="1" ht="36">
      <c r="A406" s="32"/>
      <c r="B406" s="33"/>
      <c r="C406" s="32"/>
      <c r="D406" s="176" t="s">
        <v>291</v>
      </c>
      <c r="E406" s="32"/>
      <c r="F406" s="177" t="s">
        <v>745</v>
      </c>
      <c r="G406" s="32"/>
      <c r="H406" s="32"/>
      <c r="I406" s="97"/>
      <c r="J406" s="32"/>
      <c r="K406" s="32"/>
      <c r="L406" s="33"/>
      <c r="M406" s="178"/>
      <c r="N406" s="179"/>
      <c r="O406" s="58"/>
      <c r="P406" s="58"/>
      <c r="Q406" s="58"/>
      <c r="R406" s="58"/>
      <c r="S406" s="58"/>
      <c r="T406" s="59"/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T406" s="17" t="s">
        <v>291</v>
      </c>
      <c r="AU406" s="17" t="s">
        <v>84</v>
      </c>
    </row>
    <row r="407" spans="1:65" s="13" customFormat="1" ht="10">
      <c r="B407" s="180"/>
      <c r="D407" s="176" t="s">
        <v>293</v>
      </c>
      <c r="E407" s="181" t="s">
        <v>203</v>
      </c>
      <c r="F407" s="182" t="s">
        <v>746</v>
      </c>
      <c r="H407" s="183">
        <v>13.438000000000001</v>
      </c>
      <c r="I407" s="184"/>
      <c r="L407" s="180"/>
      <c r="M407" s="185"/>
      <c r="N407" s="186"/>
      <c r="O407" s="186"/>
      <c r="P407" s="186"/>
      <c r="Q407" s="186"/>
      <c r="R407" s="186"/>
      <c r="S407" s="186"/>
      <c r="T407" s="187"/>
      <c r="AT407" s="181" t="s">
        <v>293</v>
      </c>
      <c r="AU407" s="181" t="s">
        <v>84</v>
      </c>
      <c r="AV407" s="13" t="s">
        <v>84</v>
      </c>
      <c r="AW407" s="13" t="s">
        <v>31</v>
      </c>
      <c r="AX407" s="13" t="s">
        <v>74</v>
      </c>
      <c r="AY407" s="181" t="s">
        <v>282</v>
      </c>
    </row>
    <row r="408" spans="1:65" s="13" customFormat="1" ht="10">
      <c r="B408" s="180"/>
      <c r="D408" s="176" t="s">
        <v>293</v>
      </c>
      <c r="E408" s="181" t="s">
        <v>205</v>
      </c>
      <c r="F408" s="182" t="s">
        <v>747</v>
      </c>
      <c r="H408" s="183">
        <v>10.388</v>
      </c>
      <c r="I408" s="184"/>
      <c r="L408" s="180"/>
      <c r="M408" s="185"/>
      <c r="N408" s="186"/>
      <c r="O408" s="186"/>
      <c r="P408" s="186"/>
      <c r="Q408" s="186"/>
      <c r="R408" s="186"/>
      <c r="S408" s="186"/>
      <c r="T408" s="187"/>
      <c r="AT408" s="181" t="s">
        <v>293</v>
      </c>
      <c r="AU408" s="181" t="s">
        <v>84</v>
      </c>
      <c r="AV408" s="13" t="s">
        <v>84</v>
      </c>
      <c r="AW408" s="13" t="s">
        <v>31</v>
      </c>
      <c r="AX408" s="13" t="s">
        <v>74</v>
      </c>
      <c r="AY408" s="181" t="s">
        <v>282</v>
      </c>
    </row>
    <row r="409" spans="1:65" s="15" customFormat="1" ht="10">
      <c r="B409" s="196"/>
      <c r="D409" s="176" t="s">
        <v>293</v>
      </c>
      <c r="E409" s="197" t="s">
        <v>1</v>
      </c>
      <c r="F409" s="198" t="s">
        <v>331</v>
      </c>
      <c r="H409" s="199">
        <v>23.826000000000001</v>
      </c>
      <c r="I409" s="200"/>
      <c r="L409" s="196"/>
      <c r="M409" s="201"/>
      <c r="N409" s="202"/>
      <c r="O409" s="202"/>
      <c r="P409" s="202"/>
      <c r="Q409" s="202"/>
      <c r="R409" s="202"/>
      <c r="S409" s="202"/>
      <c r="T409" s="203"/>
      <c r="AT409" s="197" t="s">
        <v>293</v>
      </c>
      <c r="AU409" s="197" t="s">
        <v>84</v>
      </c>
      <c r="AV409" s="15" t="s">
        <v>289</v>
      </c>
      <c r="AW409" s="15" t="s">
        <v>31</v>
      </c>
      <c r="AX409" s="15" t="s">
        <v>82</v>
      </c>
      <c r="AY409" s="197" t="s">
        <v>282</v>
      </c>
    </row>
    <row r="410" spans="1:65" s="2" customFormat="1" ht="20.5" customHeight="1">
      <c r="A410" s="32"/>
      <c r="B410" s="162"/>
      <c r="C410" s="204" t="s">
        <v>748</v>
      </c>
      <c r="D410" s="204" t="s">
        <v>373</v>
      </c>
      <c r="E410" s="205" t="s">
        <v>749</v>
      </c>
      <c r="F410" s="206" t="s">
        <v>750</v>
      </c>
      <c r="G410" s="207" t="s">
        <v>303</v>
      </c>
      <c r="H410" s="208">
        <v>24.303000000000001</v>
      </c>
      <c r="I410" s="209"/>
      <c r="J410" s="210">
        <f>ROUND(I410*H410,2)</f>
        <v>0</v>
      </c>
      <c r="K410" s="206" t="s">
        <v>288</v>
      </c>
      <c r="L410" s="211"/>
      <c r="M410" s="212" t="s">
        <v>1</v>
      </c>
      <c r="N410" s="213" t="s">
        <v>39</v>
      </c>
      <c r="O410" s="58"/>
      <c r="P410" s="172">
        <f>O410*H410</f>
        <v>0</v>
      </c>
      <c r="Q410" s="172">
        <v>2.3999999999999998E-3</v>
      </c>
      <c r="R410" s="172">
        <f>Q410*H410</f>
        <v>5.8327199999999996E-2</v>
      </c>
      <c r="S410" s="172">
        <v>0</v>
      </c>
      <c r="T410" s="173">
        <f>S410*H410</f>
        <v>0</v>
      </c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R410" s="174" t="s">
        <v>338</v>
      </c>
      <c r="AT410" s="174" t="s">
        <v>373</v>
      </c>
      <c r="AU410" s="174" t="s">
        <v>84</v>
      </c>
      <c r="AY410" s="17" t="s">
        <v>282</v>
      </c>
      <c r="BE410" s="175">
        <f>IF(N410="základní",J410,0)</f>
        <v>0</v>
      </c>
      <c r="BF410" s="175">
        <f>IF(N410="snížená",J410,0)</f>
        <v>0</v>
      </c>
      <c r="BG410" s="175">
        <f>IF(N410="zákl. přenesená",J410,0)</f>
        <v>0</v>
      </c>
      <c r="BH410" s="175">
        <f>IF(N410="sníž. přenesená",J410,0)</f>
        <v>0</v>
      </c>
      <c r="BI410" s="175">
        <f>IF(N410="nulová",J410,0)</f>
        <v>0</v>
      </c>
      <c r="BJ410" s="17" t="s">
        <v>82</v>
      </c>
      <c r="BK410" s="175">
        <f>ROUND(I410*H410,2)</f>
        <v>0</v>
      </c>
      <c r="BL410" s="17" t="s">
        <v>289</v>
      </c>
      <c r="BM410" s="174" t="s">
        <v>751</v>
      </c>
    </row>
    <row r="411" spans="1:65" s="2" customFormat="1" ht="18">
      <c r="A411" s="32"/>
      <c r="B411" s="33"/>
      <c r="C411" s="32"/>
      <c r="D411" s="176" t="s">
        <v>291</v>
      </c>
      <c r="E411" s="32"/>
      <c r="F411" s="177" t="s">
        <v>750</v>
      </c>
      <c r="G411" s="32"/>
      <c r="H411" s="32"/>
      <c r="I411" s="97"/>
      <c r="J411" s="32"/>
      <c r="K411" s="32"/>
      <c r="L411" s="33"/>
      <c r="M411" s="178"/>
      <c r="N411" s="179"/>
      <c r="O411" s="58"/>
      <c r="P411" s="58"/>
      <c r="Q411" s="58"/>
      <c r="R411" s="58"/>
      <c r="S411" s="58"/>
      <c r="T411" s="59"/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T411" s="17" t="s">
        <v>291</v>
      </c>
      <c r="AU411" s="17" t="s">
        <v>84</v>
      </c>
    </row>
    <row r="412" spans="1:65" s="13" customFormat="1" ht="10">
      <c r="B412" s="180"/>
      <c r="D412" s="176" t="s">
        <v>293</v>
      </c>
      <c r="E412" s="181" t="s">
        <v>1</v>
      </c>
      <c r="F412" s="182" t="s">
        <v>752</v>
      </c>
      <c r="H412" s="183">
        <v>24.303000000000001</v>
      </c>
      <c r="I412" s="184"/>
      <c r="L412" s="180"/>
      <c r="M412" s="185"/>
      <c r="N412" s="186"/>
      <c r="O412" s="186"/>
      <c r="P412" s="186"/>
      <c r="Q412" s="186"/>
      <c r="R412" s="186"/>
      <c r="S412" s="186"/>
      <c r="T412" s="187"/>
      <c r="AT412" s="181" t="s">
        <v>293</v>
      </c>
      <c r="AU412" s="181" t="s">
        <v>84</v>
      </c>
      <c r="AV412" s="13" t="s">
        <v>84</v>
      </c>
      <c r="AW412" s="13" t="s">
        <v>31</v>
      </c>
      <c r="AX412" s="13" t="s">
        <v>82</v>
      </c>
      <c r="AY412" s="181" t="s">
        <v>282</v>
      </c>
    </row>
    <row r="413" spans="1:65" s="2" customFormat="1" ht="41.5" customHeight="1">
      <c r="A413" s="32"/>
      <c r="B413" s="162"/>
      <c r="C413" s="163" t="s">
        <v>753</v>
      </c>
      <c r="D413" s="163" t="s">
        <v>284</v>
      </c>
      <c r="E413" s="164" t="s">
        <v>754</v>
      </c>
      <c r="F413" s="165" t="s">
        <v>755</v>
      </c>
      <c r="G413" s="166" t="s">
        <v>303</v>
      </c>
      <c r="H413" s="167">
        <v>126.21299999999999</v>
      </c>
      <c r="I413" s="168"/>
      <c r="J413" s="169">
        <f>ROUND(I413*H413,2)</f>
        <v>0</v>
      </c>
      <c r="K413" s="165" t="s">
        <v>288</v>
      </c>
      <c r="L413" s="33"/>
      <c r="M413" s="170" t="s">
        <v>1</v>
      </c>
      <c r="N413" s="171" t="s">
        <v>39</v>
      </c>
      <c r="O413" s="58"/>
      <c r="P413" s="172">
        <f>O413*H413</f>
        <v>0</v>
      </c>
      <c r="Q413" s="172">
        <v>8.5199999999999998E-3</v>
      </c>
      <c r="R413" s="172">
        <f>Q413*H413</f>
        <v>1.0753347599999998</v>
      </c>
      <c r="S413" s="172">
        <v>0</v>
      </c>
      <c r="T413" s="173">
        <f>S413*H413</f>
        <v>0</v>
      </c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R413" s="174" t="s">
        <v>289</v>
      </c>
      <c r="AT413" s="174" t="s">
        <v>284</v>
      </c>
      <c r="AU413" s="174" t="s">
        <v>84</v>
      </c>
      <c r="AY413" s="17" t="s">
        <v>282</v>
      </c>
      <c r="BE413" s="175">
        <f>IF(N413="základní",J413,0)</f>
        <v>0</v>
      </c>
      <c r="BF413" s="175">
        <f>IF(N413="snížená",J413,0)</f>
        <v>0</v>
      </c>
      <c r="BG413" s="175">
        <f>IF(N413="zákl. přenesená",J413,0)</f>
        <v>0</v>
      </c>
      <c r="BH413" s="175">
        <f>IF(N413="sníž. přenesená",J413,0)</f>
        <v>0</v>
      </c>
      <c r="BI413" s="175">
        <f>IF(N413="nulová",J413,0)</f>
        <v>0</v>
      </c>
      <c r="BJ413" s="17" t="s">
        <v>82</v>
      </c>
      <c r="BK413" s="175">
        <f>ROUND(I413*H413,2)</f>
        <v>0</v>
      </c>
      <c r="BL413" s="17" t="s">
        <v>289</v>
      </c>
      <c r="BM413" s="174" t="s">
        <v>756</v>
      </c>
    </row>
    <row r="414" spans="1:65" s="2" customFormat="1" ht="36">
      <c r="A414" s="32"/>
      <c r="B414" s="33"/>
      <c r="C414" s="32"/>
      <c r="D414" s="176" t="s">
        <v>291</v>
      </c>
      <c r="E414" s="32"/>
      <c r="F414" s="177" t="s">
        <v>757</v>
      </c>
      <c r="G414" s="32"/>
      <c r="H414" s="32"/>
      <c r="I414" s="97"/>
      <c r="J414" s="32"/>
      <c r="K414" s="32"/>
      <c r="L414" s="33"/>
      <c r="M414" s="178"/>
      <c r="N414" s="179"/>
      <c r="O414" s="58"/>
      <c r="P414" s="58"/>
      <c r="Q414" s="58"/>
      <c r="R414" s="58"/>
      <c r="S414" s="58"/>
      <c r="T414" s="59"/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T414" s="17" t="s">
        <v>291</v>
      </c>
      <c r="AU414" s="17" t="s">
        <v>84</v>
      </c>
    </row>
    <row r="415" spans="1:65" s="13" customFormat="1" ht="10">
      <c r="B415" s="180"/>
      <c r="D415" s="176" t="s">
        <v>293</v>
      </c>
      <c r="E415" s="181" t="s">
        <v>1</v>
      </c>
      <c r="F415" s="182" t="s">
        <v>758</v>
      </c>
      <c r="H415" s="183">
        <v>25.3</v>
      </c>
      <c r="I415" s="184"/>
      <c r="L415" s="180"/>
      <c r="M415" s="185"/>
      <c r="N415" s="186"/>
      <c r="O415" s="186"/>
      <c r="P415" s="186"/>
      <c r="Q415" s="186"/>
      <c r="R415" s="186"/>
      <c r="S415" s="186"/>
      <c r="T415" s="187"/>
      <c r="AT415" s="181" t="s">
        <v>293</v>
      </c>
      <c r="AU415" s="181" t="s">
        <v>84</v>
      </c>
      <c r="AV415" s="13" t="s">
        <v>84</v>
      </c>
      <c r="AW415" s="13" t="s">
        <v>31</v>
      </c>
      <c r="AX415" s="13" t="s">
        <v>74</v>
      </c>
      <c r="AY415" s="181" t="s">
        <v>282</v>
      </c>
    </row>
    <row r="416" spans="1:65" s="13" customFormat="1" ht="20">
      <c r="B416" s="180"/>
      <c r="D416" s="176" t="s">
        <v>293</v>
      </c>
      <c r="E416" s="181" t="s">
        <v>1</v>
      </c>
      <c r="F416" s="182" t="s">
        <v>759</v>
      </c>
      <c r="H416" s="183">
        <v>58.185000000000002</v>
      </c>
      <c r="I416" s="184"/>
      <c r="L416" s="180"/>
      <c r="M416" s="185"/>
      <c r="N416" s="186"/>
      <c r="O416" s="186"/>
      <c r="P416" s="186"/>
      <c r="Q416" s="186"/>
      <c r="R416" s="186"/>
      <c r="S416" s="186"/>
      <c r="T416" s="187"/>
      <c r="AT416" s="181" t="s">
        <v>293</v>
      </c>
      <c r="AU416" s="181" t="s">
        <v>84</v>
      </c>
      <c r="AV416" s="13" t="s">
        <v>84</v>
      </c>
      <c r="AW416" s="13" t="s">
        <v>31</v>
      </c>
      <c r="AX416" s="13" t="s">
        <v>74</v>
      </c>
      <c r="AY416" s="181" t="s">
        <v>282</v>
      </c>
    </row>
    <row r="417" spans="1:65" s="13" customFormat="1" ht="10">
      <c r="B417" s="180"/>
      <c r="D417" s="176" t="s">
        <v>293</v>
      </c>
      <c r="E417" s="181" t="s">
        <v>1</v>
      </c>
      <c r="F417" s="182" t="s">
        <v>760</v>
      </c>
      <c r="H417" s="183">
        <v>42.728000000000002</v>
      </c>
      <c r="I417" s="184"/>
      <c r="L417" s="180"/>
      <c r="M417" s="185"/>
      <c r="N417" s="186"/>
      <c r="O417" s="186"/>
      <c r="P417" s="186"/>
      <c r="Q417" s="186"/>
      <c r="R417" s="186"/>
      <c r="S417" s="186"/>
      <c r="T417" s="187"/>
      <c r="AT417" s="181" t="s">
        <v>293</v>
      </c>
      <c r="AU417" s="181" t="s">
        <v>84</v>
      </c>
      <c r="AV417" s="13" t="s">
        <v>84</v>
      </c>
      <c r="AW417" s="13" t="s">
        <v>31</v>
      </c>
      <c r="AX417" s="13" t="s">
        <v>74</v>
      </c>
      <c r="AY417" s="181" t="s">
        <v>282</v>
      </c>
    </row>
    <row r="418" spans="1:65" s="15" customFormat="1" ht="10">
      <c r="B418" s="196"/>
      <c r="D418" s="176" t="s">
        <v>293</v>
      </c>
      <c r="E418" s="197" t="s">
        <v>207</v>
      </c>
      <c r="F418" s="198" t="s">
        <v>331</v>
      </c>
      <c r="H418" s="199">
        <v>126.21299999999999</v>
      </c>
      <c r="I418" s="200"/>
      <c r="L418" s="196"/>
      <c r="M418" s="201"/>
      <c r="N418" s="202"/>
      <c r="O418" s="202"/>
      <c r="P418" s="202"/>
      <c r="Q418" s="202"/>
      <c r="R418" s="202"/>
      <c r="S418" s="202"/>
      <c r="T418" s="203"/>
      <c r="AT418" s="197" t="s">
        <v>293</v>
      </c>
      <c r="AU418" s="197" t="s">
        <v>84</v>
      </c>
      <c r="AV418" s="15" t="s">
        <v>289</v>
      </c>
      <c r="AW418" s="15" t="s">
        <v>31</v>
      </c>
      <c r="AX418" s="15" t="s">
        <v>82</v>
      </c>
      <c r="AY418" s="197" t="s">
        <v>282</v>
      </c>
    </row>
    <row r="419" spans="1:65" s="2" customFormat="1" ht="20.5" customHeight="1">
      <c r="A419" s="32"/>
      <c r="B419" s="162"/>
      <c r="C419" s="204" t="s">
        <v>761</v>
      </c>
      <c r="D419" s="204" t="s">
        <v>373</v>
      </c>
      <c r="E419" s="205" t="s">
        <v>762</v>
      </c>
      <c r="F419" s="206" t="s">
        <v>763</v>
      </c>
      <c r="G419" s="207" t="s">
        <v>303</v>
      </c>
      <c r="H419" s="208">
        <v>128.73699999999999</v>
      </c>
      <c r="I419" s="209"/>
      <c r="J419" s="210">
        <f>ROUND(I419*H419,2)</f>
        <v>0</v>
      </c>
      <c r="K419" s="206" t="s">
        <v>288</v>
      </c>
      <c r="L419" s="211"/>
      <c r="M419" s="212" t="s">
        <v>1</v>
      </c>
      <c r="N419" s="213" t="s">
        <v>39</v>
      </c>
      <c r="O419" s="58"/>
      <c r="P419" s="172">
        <f>O419*H419</f>
        <v>0</v>
      </c>
      <c r="Q419" s="172">
        <v>2.0400000000000001E-3</v>
      </c>
      <c r="R419" s="172">
        <f>Q419*H419</f>
        <v>0.26262348000000002</v>
      </c>
      <c r="S419" s="172">
        <v>0</v>
      </c>
      <c r="T419" s="173">
        <f>S419*H419</f>
        <v>0</v>
      </c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R419" s="174" t="s">
        <v>338</v>
      </c>
      <c r="AT419" s="174" t="s">
        <v>373</v>
      </c>
      <c r="AU419" s="174" t="s">
        <v>84</v>
      </c>
      <c r="AY419" s="17" t="s">
        <v>282</v>
      </c>
      <c r="BE419" s="175">
        <f>IF(N419="základní",J419,0)</f>
        <v>0</v>
      </c>
      <c r="BF419" s="175">
        <f>IF(N419="snížená",J419,0)</f>
        <v>0</v>
      </c>
      <c r="BG419" s="175">
        <f>IF(N419="zákl. přenesená",J419,0)</f>
        <v>0</v>
      </c>
      <c r="BH419" s="175">
        <f>IF(N419="sníž. přenesená",J419,0)</f>
        <v>0</v>
      </c>
      <c r="BI419" s="175">
        <f>IF(N419="nulová",J419,0)</f>
        <v>0</v>
      </c>
      <c r="BJ419" s="17" t="s">
        <v>82</v>
      </c>
      <c r="BK419" s="175">
        <f>ROUND(I419*H419,2)</f>
        <v>0</v>
      </c>
      <c r="BL419" s="17" t="s">
        <v>289</v>
      </c>
      <c r="BM419" s="174" t="s">
        <v>764</v>
      </c>
    </row>
    <row r="420" spans="1:65" s="2" customFormat="1" ht="10">
      <c r="A420" s="32"/>
      <c r="B420" s="33"/>
      <c r="C420" s="32"/>
      <c r="D420" s="176" t="s">
        <v>291</v>
      </c>
      <c r="E420" s="32"/>
      <c r="F420" s="177" t="s">
        <v>763</v>
      </c>
      <c r="G420" s="32"/>
      <c r="H420" s="32"/>
      <c r="I420" s="97"/>
      <c r="J420" s="32"/>
      <c r="K420" s="32"/>
      <c r="L420" s="33"/>
      <c r="M420" s="178"/>
      <c r="N420" s="179"/>
      <c r="O420" s="58"/>
      <c r="P420" s="58"/>
      <c r="Q420" s="58"/>
      <c r="R420" s="58"/>
      <c r="S420" s="58"/>
      <c r="T420" s="59"/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T420" s="17" t="s">
        <v>291</v>
      </c>
      <c r="AU420" s="17" t="s">
        <v>84</v>
      </c>
    </row>
    <row r="421" spans="1:65" s="13" customFormat="1" ht="10">
      <c r="B421" s="180"/>
      <c r="D421" s="176" t="s">
        <v>293</v>
      </c>
      <c r="E421" s="181" t="s">
        <v>1</v>
      </c>
      <c r="F421" s="182" t="s">
        <v>765</v>
      </c>
      <c r="H421" s="183">
        <v>128.73699999999999</v>
      </c>
      <c r="I421" s="184"/>
      <c r="L421" s="180"/>
      <c r="M421" s="185"/>
      <c r="N421" s="186"/>
      <c r="O421" s="186"/>
      <c r="P421" s="186"/>
      <c r="Q421" s="186"/>
      <c r="R421" s="186"/>
      <c r="S421" s="186"/>
      <c r="T421" s="187"/>
      <c r="AT421" s="181" t="s">
        <v>293</v>
      </c>
      <c r="AU421" s="181" t="s">
        <v>84</v>
      </c>
      <c r="AV421" s="13" t="s">
        <v>84</v>
      </c>
      <c r="AW421" s="13" t="s">
        <v>31</v>
      </c>
      <c r="AX421" s="13" t="s">
        <v>82</v>
      </c>
      <c r="AY421" s="181" t="s">
        <v>282</v>
      </c>
    </row>
    <row r="422" spans="1:65" s="2" customFormat="1" ht="41.5" customHeight="1">
      <c r="A422" s="32"/>
      <c r="B422" s="162"/>
      <c r="C422" s="163" t="s">
        <v>766</v>
      </c>
      <c r="D422" s="163" t="s">
        <v>284</v>
      </c>
      <c r="E422" s="164" t="s">
        <v>767</v>
      </c>
      <c r="F422" s="165" t="s">
        <v>768</v>
      </c>
      <c r="G422" s="166" t="s">
        <v>303</v>
      </c>
      <c r="H422" s="167">
        <v>47.06</v>
      </c>
      <c r="I422" s="168"/>
      <c r="J422" s="169">
        <f>ROUND(I422*H422,2)</f>
        <v>0</v>
      </c>
      <c r="K422" s="165" t="s">
        <v>288</v>
      </c>
      <c r="L422" s="33"/>
      <c r="M422" s="170" t="s">
        <v>1</v>
      </c>
      <c r="N422" s="171" t="s">
        <v>39</v>
      </c>
      <c r="O422" s="58"/>
      <c r="P422" s="172">
        <f>O422*H422</f>
        <v>0</v>
      </c>
      <c r="Q422" s="172">
        <v>8.6E-3</v>
      </c>
      <c r="R422" s="172">
        <f>Q422*H422</f>
        <v>0.40471600000000002</v>
      </c>
      <c r="S422" s="172">
        <v>0</v>
      </c>
      <c r="T422" s="173">
        <f>S422*H422</f>
        <v>0</v>
      </c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R422" s="174" t="s">
        <v>289</v>
      </c>
      <c r="AT422" s="174" t="s">
        <v>284</v>
      </c>
      <c r="AU422" s="174" t="s">
        <v>84</v>
      </c>
      <c r="AY422" s="17" t="s">
        <v>282</v>
      </c>
      <c r="BE422" s="175">
        <f>IF(N422="základní",J422,0)</f>
        <v>0</v>
      </c>
      <c r="BF422" s="175">
        <f>IF(N422="snížená",J422,0)</f>
        <v>0</v>
      </c>
      <c r="BG422" s="175">
        <f>IF(N422="zákl. přenesená",J422,0)</f>
        <v>0</v>
      </c>
      <c r="BH422" s="175">
        <f>IF(N422="sníž. přenesená",J422,0)</f>
        <v>0</v>
      </c>
      <c r="BI422" s="175">
        <f>IF(N422="nulová",J422,0)</f>
        <v>0</v>
      </c>
      <c r="BJ422" s="17" t="s">
        <v>82</v>
      </c>
      <c r="BK422" s="175">
        <f>ROUND(I422*H422,2)</f>
        <v>0</v>
      </c>
      <c r="BL422" s="17" t="s">
        <v>289</v>
      </c>
      <c r="BM422" s="174" t="s">
        <v>769</v>
      </c>
    </row>
    <row r="423" spans="1:65" s="2" customFormat="1" ht="36">
      <c r="A423" s="32"/>
      <c r="B423" s="33"/>
      <c r="C423" s="32"/>
      <c r="D423" s="176" t="s">
        <v>291</v>
      </c>
      <c r="E423" s="32"/>
      <c r="F423" s="177" t="s">
        <v>770</v>
      </c>
      <c r="G423" s="32"/>
      <c r="H423" s="32"/>
      <c r="I423" s="97"/>
      <c r="J423" s="32"/>
      <c r="K423" s="32"/>
      <c r="L423" s="33"/>
      <c r="M423" s="178"/>
      <c r="N423" s="179"/>
      <c r="O423" s="58"/>
      <c r="P423" s="58"/>
      <c r="Q423" s="58"/>
      <c r="R423" s="58"/>
      <c r="S423" s="58"/>
      <c r="T423" s="59"/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T423" s="17" t="s">
        <v>291</v>
      </c>
      <c r="AU423" s="17" t="s">
        <v>84</v>
      </c>
    </row>
    <row r="424" spans="1:65" s="13" customFormat="1" ht="10">
      <c r="B424" s="180"/>
      <c r="D424" s="176" t="s">
        <v>293</v>
      </c>
      <c r="E424" s="181" t="s">
        <v>209</v>
      </c>
      <c r="F424" s="182" t="s">
        <v>771</v>
      </c>
      <c r="H424" s="183">
        <v>47.06</v>
      </c>
      <c r="I424" s="184"/>
      <c r="L424" s="180"/>
      <c r="M424" s="185"/>
      <c r="N424" s="186"/>
      <c r="O424" s="186"/>
      <c r="P424" s="186"/>
      <c r="Q424" s="186"/>
      <c r="R424" s="186"/>
      <c r="S424" s="186"/>
      <c r="T424" s="187"/>
      <c r="AT424" s="181" t="s">
        <v>293</v>
      </c>
      <c r="AU424" s="181" t="s">
        <v>84</v>
      </c>
      <c r="AV424" s="13" t="s">
        <v>84</v>
      </c>
      <c r="AW424" s="13" t="s">
        <v>31</v>
      </c>
      <c r="AX424" s="13" t="s">
        <v>82</v>
      </c>
      <c r="AY424" s="181" t="s">
        <v>282</v>
      </c>
    </row>
    <row r="425" spans="1:65" s="2" customFormat="1" ht="20.5" customHeight="1">
      <c r="A425" s="32"/>
      <c r="B425" s="162"/>
      <c r="C425" s="204" t="s">
        <v>772</v>
      </c>
      <c r="D425" s="204" t="s">
        <v>373</v>
      </c>
      <c r="E425" s="205" t="s">
        <v>773</v>
      </c>
      <c r="F425" s="206" t="s">
        <v>774</v>
      </c>
      <c r="G425" s="207" t="s">
        <v>303</v>
      </c>
      <c r="H425" s="208">
        <v>48.000999999999998</v>
      </c>
      <c r="I425" s="209"/>
      <c r="J425" s="210">
        <f>ROUND(I425*H425,2)</f>
        <v>0</v>
      </c>
      <c r="K425" s="206" t="s">
        <v>288</v>
      </c>
      <c r="L425" s="211"/>
      <c r="M425" s="212" t="s">
        <v>1</v>
      </c>
      <c r="N425" s="213" t="s">
        <v>39</v>
      </c>
      <c r="O425" s="58"/>
      <c r="P425" s="172">
        <f>O425*H425</f>
        <v>0</v>
      </c>
      <c r="Q425" s="172">
        <v>2.3800000000000002E-3</v>
      </c>
      <c r="R425" s="172">
        <f>Q425*H425</f>
        <v>0.11424238</v>
      </c>
      <c r="S425" s="172">
        <v>0</v>
      </c>
      <c r="T425" s="173">
        <f>S425*H425</f>
        <v>0</v>
      </c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R425" s="174" t="s">
        <v>338</v>
      </c>
      <c r="AT425" s="174" t="s">
        <v>373</v>
      </c>
      <c r="AU425" s="174" t="s">
        <v>84</v>
      </c>
      <c r="AY425" s="17" t="s">
        <v>282</v>
      </c>
      <c r="BE425" s="175">
        <f>IF(N425="základní",J425,0)</f>
        <v>0</v>
      </c>
      <c r="BF425" s="175">
        <f>IF(N425="snížená",J425,0)</f>
        <v>0</v>
      </c>
      <c r="BG425" s="175">
        <f>IF(N425="zákl. přenesená",J425,0)</f>
        <v>0</v>
      </c>
      <c r="BH425" s="175">
        <f>IF(N425="sníž. přenesená",J425,0)</f>
        <v>0</v>
      </c>
      <c r="BI425" s="175">
        <f>IF(N425="nulová",J425,0)</f>
        <v>0</v>
      </c>
      <c r="BJ425" s="17" t="s">
        <v>82</v>
      </c>
      <c r="BK425" s="175">
        <f>ROUND(I425*H425,2)</f>
        <v>0</v>
      </c>
      <c r="BL425" s="17" t="s">
        <v>289</v>
      </c>
      <c r="BM425" s="174" t="s">
        <v>775</v>
      </c>
    </row>
    <row r="426" spans="1:65" s="2" customFormat="1" ht="10">
      <c r="A426" s="32"/>
      <c r="B426" s="33"/>
      <c r="C426" s="32"/>
      <c r="D426" s="176" t="s">
        <v>291</v>
      </c>
      <c r="E426" s="32"/>
      <c r="F426" s="177" t="s">
        <v>774</v>
      </c>
      <c r="G426" s="32"/>
      <c r="H426" s="32"/>
      <c r="I426" s="97"/>
      <c r="J426" s="32"/>
      <c r="K426" s="32"/>
      <c r="L426" s="33"/>
      <c r="M426" s="178"/>
      <c r="N426" s="179"/>
      <c r="O426" s="58"/>
      <c r="P426" s="58"/>
      <c r="Q426" s="58"/>
      <c r="R426" s="58"/>
      <c r="S426" s="58"/>
      <c r="T426" s="59"/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T426" s="17" t="s">
        <v>291</v>
      </c>
      <c r="AU426" s="17" t="s">
        <v>84</v>
      </c>
    </row>
    <row r="427" spans="1:65" s="13" customFormat="1" ht="10">
      <c r="B427" s="180"/>
      <c r="D427" s="176" t="s">
        <v>293</v>
      </c>
      <c r="E427" s="181" t="s">
        <v>1</v>
      </c>
      <c r="F427" s="182" t="s">
        <v>776</v>
      </c>
      <c r="H427" s="183">
        <v>48.000999999999998</v>
      </c>
      <c r="I427" s="184"/>
      <c r="L427" s="180"/>
      <c r="M427" s="185"/>
      <c r="N427" s="186"/>
      <c r="O427" s="186"/>
      <c r="P427" s="186"/>
      <c r="Q427" s="186"/>
      <c r="R427" s="186"/>
      <c r="S427" s="186"/>
      <c r="T427" s="187"/>
      <c r="AT427" s="181" t="s">
        <v>293</v>
      </c>
      <c r="AU427" s="181" t="s">
        <v>84</v>
      </c>
      <c r="AV427" s="13" t="s">
        <v>84</v>
      </c>
      <c r="AW427" s="13" t="s">
        <v>31</v>
      </c>
      <c r="AX427" s="13" t="s">
        <v>82</v>
      </c>
      <c r="AY427" s="181" t="s">
        <v>282</v>
      </c>
    </row>
    <row r="428" spans="1:65" s="2" customFormat="1" ht="31" customHeight="1">
      <c r="A428" s="32"/>
      <c r="B428" s="162"/>
      <c r="C428" s="163" t="s">
        <v>777</v>
      </c>
      <c r="D428" s="163" t="s">
        <v>284</v>
      </c>
      <c r="E428" s="164" t="s">
        <v>778</v>
      </c>
      <c r="F428" s="165" t="s">
        <v>779</v>
      </c>
      <c r="G428" s="166" t="s">
        <v>303</v>
      </c>
      <c r="H428" s="167">
        <v>183.661</v>
      </c>
      <c r="I428" s="168"/>
      <c r="J428" s="169">
        <f>ROUND(I428*H428,2)</f>
        <v>0</v>
      </c>
      <c r="K428" s="165" t="s">
        <v>288</v>
      </c>
      <c r="L428" s="33"/>
      <c r="M428" s="170" t="s">
        <v>1</v>
      </c>
      <c r="N428" s="171" t="s">
        <v>39</v>
      </c>
      <c r="O428" s="58"/>
      <c r="P428" s="172">
        <f>O428*H428</f>
        <v>0</v>
      </c>
      <c r="Q428" s="172">
        <v>6.0000000000000002E-5</v>
      </c>
      <c r="R428" s="172">
        <f>Q428*H428</f>
        <v>1.1019660000000001E-2</v>
      </c>
      <c r="S428" s="172">
        <v>0</v>
      </c>
      <c r="T428" s="173">
        <f>S428*H428</f>
        <v>0</v>
      </c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R428" s="174" t="s">
        <v>289</v>
      </c>
      <c r="AT428" s="174" t="s">
        <v>284</v>
      </c>
      <c r="AU428" s="174" t="s">
        <v>84</v>
      </c>
      <c r="AY428" s="17" t="s">
        <v>282</v>
      </c>
      <c r="BE428" s="175">
        <f>IF(N428="základní",J428,0)</f>
        <v>0</v>
      </c>
      <c r="BF428" s="175">
        <f>IF(N428="snížená",J428,0)</f>
        <v>0</v>
      </c>
      <c r="BG428" s="175">
        <f>IF(N428="zákl. přenesená",J428,0)</f>
        <v>0</v>
      </c>
      <c r="BH428" s="175">
        <f>IF(N428="sníž. přenesená",J428,0)</f>
        <v>0</v>
      </c>
      <c r="BI428" s="175">
        <f>IF(N428="nulová",J428,0)</f>
        <v>0</v>
      </c>
      <c r="BJ428" s="17" t="s">
        <v>82</v>
      </c>
      <c r="BK428" s="175">
        <f>ROUND(I428*H428,2)</f>
        <v>0</v>
      </c>
      <c r="BL428" s="17" t="s">
        <v>289</v>
      </c>
      <c r="BM428" s="174" t="s">
        <v>780</v>
      </c>
    </row>
    <row r="429" spans="1:65" s="2" customFormat="1" ht="45">
      <c r="A429" s="32"/>
      <c r="B429" s="33"/>
      <c r="C429" s="32"/>
      <c r="D429" s="176" t="s">
        <v>291</v>
      </c>
      <c r="E429" s="32"/>
      <c r="F429" s="177" t="s">
        <v>781</v>
      </c>
      <c r="G429" s="32"/>
      <c r="H429" s="32"/>
      <c r="I429" s="97"/>
      <c r="J429" s="32"/>
      <c r="K429" s="32"/>
      <c r="L429" s="33"/>
      <c r="M429" s="178"/>
      <c r="N429" s="179"/>
      <c r="O429" s="58"/>
      <c r="P429" s="58"/>
      <c r="Q429" s="58"/>
      <c r="R429" s="58"/>
      <c r="S429" s="58"/>
      <c r="T429" s="59"/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T429" s="17" t="s">
        <v>291</v>
      </c>
      <c r="AU429" s="17" t="s">
        <v>84</v>
      </c>
    </row>
    <row r="430" spans="1:65" s="13" customFormat="1" ht="10">
      <c r="B430" s="180"/>
      <c r="D430" s="176" t="s">
        <v>293</v>
      </c>
      <c r="E430" s="181" t="s">
        <v>1</v>
      </c>
      <c r="F430" s="182" t="s">
        <v>782</v>
      </c>
      <c r="H430" s="183">
        <v>183.661</v>
      </c>
      <c r="I430" s="184"/>
      <c r="L430" s="180"/>
      <c r="M430" s="185"/>
      <c r="N430" s="186"/>
      <c r="O430" s="186"/>
      <c r="P430" s="186"/>
      <c r="Q430" s="186"/>
      <c r="R430" s="186"/>
      <c r="S430" s="186"/>
      <c r="T430" s="187"/>
      <c r="AT430" s="181" t="s">
        <v>293</v>
      </c>
      <c r="AU430" s="181" t="s">
        <v>84</v>
      </c>
      <c r="AV430" s="13" t="s">
        <v>84</v>
      </c>
      <c r="AW430" s="13" t="s">
        <v>31</v>
      </c>
      <c r="AX430" s="13" t="s">
        <v>82</v>
      </c>
      <c r="AY430" s="181" t="s">
        <v>282</v>
      </c>
    </row>
    <row r="431" spans="1:65" s="2" customFormat="1" ht="20.5" customHeight="1">
      <c r="A431" s="32"/>
      <c r="B431" s="162"/>
      <c r="C431" s="163" t="s">
        <v>783</v>
      </c>
      <c r="D431" s="163" t="s">
        <v>284</v>
      </c>
      <c r="E431" s="164" t="s">
        <v>784</v>
      </c>
      <c r="F431" s="165" t="s">
        <v>785</v>
      </c>
      <c r="G431" s="166" t="s">
        <v>361</v>
      </c>
      <c r="H431" s="167">
        <v>26.28</v>
      </c>
      <c r="I431" s="168"/>
      <c r="J431" s="169">
        <f>ROUND(I431*H431,2)</f>
        <v>0</v>
      </c>
      <c r="K431" s="165" t="s">
        <v>288</v>
      </c>
      <c r="L431" s="33"/>
      <c r="M431" s="170" t="s">
        <v>1</v>
      </c>
      <c r="N431" s="171" t="s">
        <v>39</v>
      </c>
      <c r="O431" s="58"/>
      <c r="P431" s="172">
        <f>O431*H431</f>
        <v>0</v>
      </c>
      <c r="Q431" s="172">
        <v>3.0000000000000001E-5</v>
      </c>
      <c r="R431" s="172">
        <f>Q431*H431</f>
        <v>7.8840000000000008E-4</v>
      </c>
      <c r="S431" s="172">
        <v>0</v>
      </c>
      <c r="T431" s="173">
        <f>S431*H431</f>
        <v>0</v>
      </c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R431" s="174" t="s">
        <v>289</v>
      </c>
      <c r="AT431" s="174" t="s">
        <v>284</v>
      </c>
      <c r="AU431" s="174" t="s">
        <v>84</v>
      </c>
      <c r="AY431" s="17" t="s">
        <v>282</v>
      </c>
      <c r="BE431" s="175">
        <f>IF(N431="základní",J431,0)</f>
        <v>0</v>
      </c>
      <c r="BF431" s="175">
        <f>IF(N431="snížená",J431,0)</f>
        <v>0</v>
      </c>
      <c r="BG431" s="175">
        <f>IF(N431="zákl. přenesená",J431,0)</f>
        <v>0</v>
      </c>
      <c r="BH431" s="175">
        <f>IF(N431="sníž. přenesená",J431,0)</f>
        <v>0</v>
      </c>
      <c r="BI431" s="175">
        <f>IF(N431="nulová",J431,0)</f>
        <v>0</v>
      </c>
      <c r="BJ431" s="17" t="s">
        <v>82</v>
      </c>
      <c r="BK431" s="175">
        <f>ROUND(I431*H431,2)</f>
        <v>0</v>
      </c>
      <c r="BL431" s="17" t="s">
        <v>289</v>
      </c>
      <c r="BM431" s="174" t="s">
        <v>786</v>
      </c>
    </row>
    <row r="432" spans="1:65" s="2" customFormat="1" ht="27">
      <c r="A432" s="32"/>
      <c r="B432" s="33"/>
      <c r="C432" s="32"/>
      <c r="D432" s="176" t="s">
        <v>291</v>
      </c>
      <c r="E432" s="32"/>
      <c r="F432" s="177" t="s">
        <v>787</v>
      </c>
      <c r="G432" s="32"/>
      <c r="H432" s="32"/>
      <c r="I432" s="97"/>
      <c r="J432" s="32"/>
      <c r="K432" s="32"/>
      <c r="L432" s="33"/>
      <c r="M432" s="178"/>
      <c r="N432" s="179"/>
      <c r="O432" s="58"/>
      <c r="P432" s="58"/>
      <c r="Q432" s="58"/>
      <c r="R432" s="58"/>
      <c r="S432" s="58"/>
      <c r="T432" s="59"/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T432" s="17" t="s">
        <v>291</v>
      </c>
      <c r="AU432" s="17" t="s">
        <v>84</v>
      </c>
    </row>
    <row r="433" spans="1:65" s="13" customFormat="1" ht="10">
      <c r="B433" s="180"/>
      <c r="D433" s="176" t="s">
        <v>293</v>
      </c>
      <c r="E433" s="181" t="s">
        <v>1</v>
      </c>
      <c r="F433" s="182" t="s">
        <v>788</v>
      </c>
      <c r="H433" s="183">
        <v>5.0999999999999996</v>
      </c>
      <c r="I433" s="184"/>
      <c r="L433" s="180"/>
      <c r="M433" s="185"/>
      <c r="N433" s="186"/>
      <c r="O433" s="186"/>
      <c r="P433" s="186"/>
      <c r="Q433" s="186"/>
      <c r="R433" s="186"/>
      <c r="S433" s="186"/>
      <c r="T433" s="187"/>
      <c r="AT433" s="181" t="s">
        <v>293</v>
      </c>
      <c r="AU433" s="181" t="s">
        <v>84</v>
      </c>
      <c r="AV433" s="13" t="s">
        <v>84</v>
      </c>
      <c r="AW433" s="13" t="s">
        <v>31</v>
      </c>
      <c r="AX433" s="13" t="s">
        <v>74</v>
      </c>
      <c r="AY433" s="181" t="s">
        <v>282</v>
      </c>
    </row>
    <row r="434" spans="1:65" s="13" customFormat="1" ht="10">
      <c r="B434" s="180"/>
      <c r="D434" s="176" t="s">
        <v>293</v>
      </c>
      <c r="E434" s="181" t="s">
        <v>213</v>
      </c>
      <c r="F434" s="182" t="s">
        <v>789</v>
      </c>
      <c r="H434" s="183">
        <v>21.18</v>
      </c>
      <c r="I434" s="184"/>
      <c r="L434" s="180"/>
      <c r="M434" s="185"/>
      <c r="N434" s="186"/>
      <c r="O434" s="186"/>
      <c r="P434" s="186"/>
      <c r="Q434" s="186"/>
      <c r="R434" s="186"/>
      <c r="S434" s="186"/>
      <c r="T434" s="187"/>
      <c r="AT434" s="181" t="s">
        <v>293</v>
      </c>
      <c r="AU434" s="181" t="s">
        <v>84</v>
      </c>
      <c r="AV434" s="13" t="s">
        <v>84</v>
      </c>
      <c r="AW434" s="13" t="s">
        <v>31</v>
      </c>
      <c r="AX434" s="13" t="s">
        <v>74</v>
      </c>
      <c r="AY434" s="181" t="s">
        <v>282</v>
      </c>
    </row>
    <row r="435" spans="1:65" s="15" customFormat="1" ht="10">
      <c r="B435" s="196"/>
      <c r="D435" s="176" t="s">
        <v>293</v>
      </c>
      <c r="E435" s="197" t="s">
        <v>1</v>
      </c>
      <c r="F435" s="198" t="s">
        <v>331</v>
      </c>
      <c r="H435" s="199">
        <v>26.28</v>
      </c>
      <c r="I435" s="200"/>
      <c r="L435" s="196"/>
      <c r="M435" s="201"/>
      <c r="N435" s="202"/>
      <c r="O435" s="202"/>
      <c r="P435" s="202"/>
      <c r="Q435" s="202"/>
      <c r="R435" s="202"/>
      <c r="S435" s="202"/>
      <c r="T435" s="203"/>
      <c r="AT435" s="197" t="s">
        <v>293</v>
      </c>
      <c r="AU435" s="197" t="s">
        <v>84</v>
      </c>
      <c r="AV435" s="15" t="s">
        <v>289</v>
      </c>
      <c r="AW435" s="15" t="s">
        <v>31</v>
      </c>
      <c r="AX435" s="15" t="s">
        <v>82</v>
      </c>
      <c r="AY435" s="197" t="s">
        <v>282</v>
      </c>
    </row>
    <row r="436" spans="1:65" s="2" customFormat="1" ht="20.5" customHeight="1">
      <c r="A436" s="32"/>
      <c r="B436" s="162"/>
      <c r="C436" s="204" t="s">
        <v>790</v>
      </c>
      <c r="D436" s="204" t="s">
        <v>373</v>
      </c>
      <c r="E436" s="205" t="s">
        <v>791</v>
      </c>
      <c r="F436" s="206" t="s">
        <v>792</v>
      </c>
      <c r="G436" s="207" t="s">
        <v>361</v>
      </c>
      <c r="H436" s="208">
        <v>22.239000000000001</v>
      </c>
      <c r="I436" s="209"/>
      <c r="J436" s="210">
        <f>ROUND(I436*H436,2)</f>
        <v>0</v>
      </c>
      <c r="K436" s="206" t="s">
        <v>288</v>
      </c>
      <c r="L436" s="211"/>
      <c r="M436" s="212" t="s">
        <v>1</v>
      </c>
      <c r="N436" s="213" t="s">
        <v>39</v>
      </c>
      <c r="O436" s="58"/>
      <c r="P436" s="172">
        <f>O436*H436</f>
        <v>0</v>
      </c>
      <c r="Q436" s="172">
        <v>4.2000000000000002E-4</v>
      </c>
      <c r="R436" s="172">
        <f>Q436*H436</f>
        <v>9.3403800000000006E-3</v>
      </c>
      <c r="S436" s="172">
        <v>0</v>
      </c>
      <c r="T436" s="173">
        <f>S436*H436</f>
        <v>0</v>
      </c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R436" s="174" t="s">
        <v>338</v>
      </c>
      <c r="AT436" s="174" t="s">
        <v>373</v>
      </c>
      <c r="AU436" s="174" t="s">
        <v>84</v>
      </c>
      <c r="AY436" s="17" t="s">
        <v>282</v>
      </c>
      <c r="BE436" s="175">
        <f>IF(N436="základní",J436,0)</f>
        <v>0</v>
      </c>
      <c r="BF436" s="175">
        <f>IF(N436="snížená",J436,0)</f>
        <v>0</v>
      </c>
      <c r="BG436" s="175">
        <f>IF(N436="zákl. přenesená",J436,0)</f>
        <v>0</v>
      </c>
      <c r="BH436" s="175">
        <f>IF(N436="sníž. přenesená",J436,0)</f>
        <v>0</v>
      </c>
      <c r="BI436" s="175">
        <f>IF(N436="nulová",J436,0)</f>
        <v>0</v>
      </c>
      <c r="BJ436" s="17" t="s">
        <v>82</v>
      </c>
      <c r="BK436" s="175">
        <f>ROUND(I436*H436,2)</f>
        <v>0</v>
      </c>
      <c r="BL436" s="17" t="s">
        <v>289</v>
      </c>
      <c r="BM436" s="174" t="s">
        <v>793</v>
      </c>
    </row>
    <row r="437" spans="1:65" s="2" customFormat="1" ht="18">
      <c r="A437" s="32"/>
      <c r="B437" s="33"/>
      <c r="C437" s="32"/>
      <c r="D437" s="176" t="s">
        <v>291</v>
      </c>
      <c r="E437" s="32"/>
      <c r="F437" s="177" t="s">
        <v>792</v>
      </c>
      <c r="G437" s="32"/>
      <c r="H437" s="32"/>
      <c r="I437" s="97"/>
      <c r="J437" s="32"/>
      <c r="K437" s="32"/>
      <c r="L437" s="33"/>
      <c r="M437" s="178"/>
      <c r="N437" s="179"/>
      <c r="O437" s="58"/>
      <c r="P437" s="58"/>
      <c r="Q437" s="58"/>
      <c r="R437" s="58"/>
      <c r="S437" s="58"/>
      <c r="T437" s="59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T437" s="17" t="s">
        <v>291</v>
      </c>
      <c r="AU437" s="17" t="s">
        <v>84</v>
      </c>
    </row>
    <row r="438" spans="1:65" s="13" customFormat="1" ht="10">
      <c r="B438" s="180"/>
      <c r="D438" s="176" t="s">
        <v>293</v>
      </c>
      <c r="E438" s="181" t="s">
        <v>1</v>
      </c>
      <c r="F438" s="182" t="s">
        <v>794</v>
      </c>
      <c r="H438" s="183">
        <v>22.239000000000001</v>
      </c>
      <c r="I438" s="184"/>
      <c r="L438" s="180"/>
      <c r="M438" s="185"/>
      <c r="N438" s="186"/>
      <c r="O438" s="186"/>
      <c r="P438" s="186"/>
      <c r="Q438" s="186"/>
      <c r="R438" s="186"/>
      <c r="S438" s="186"/>
      <c r="T438" s="187"/>
      <c r="AT438" s="181" t="s">
        <v>293</v>
      </c>
      <c r="AU438" s="181" t="s">
        <v>84</v>
      </c>
      <c r="AV438" s="13" t="s">
        <v>84</v>
      </c>
      <c r="AW438" s="13" t="s">
        <v>31</v>
      </c>
      <c r="AX438" s="13" t="s">
        <v>82</v>
      </c>
      <c r="AY438" s="181" t="s">
        <v>282</v>
      </c>
    </row>
    <row r="439" spans="1:65" s="2" customFormat="1" ht="20.5" customHeight="1">
      <c r="A439" s="32"/>
      <c r="B439" s="162"/>
      <c r="C439" s="204" t="s">
        <v>795</v>
      </c>
      <c r="D439" s="204" t="s">
        <v>373</v>
      </c>
      <c r="E439" s="205" t="s">
        <v>796</v>
      </c>
      <c r="F439" s="206" t="s">
        <v>797</v>
      </c>
      <c r="G439" s="207" t="s">
        <v>361</v>
      </c>
      <c r="H439" s="208">
        <v>5.3550000000000004</v>
      </c>
      <c r="I439" s="209"/>
      <c r="J439" s="210">
        <f>ROUND(I439*H439,2)</f>
        <v>0</v>
      </c>
      <c r="K439" s="206" t="s">
        <v>288</v>
      </c>
      <c r="L439" s="211"/>
      <c r="M439" s="212" t="s">
        <v>1</v>
      </c>
      <c r="N439" s="213" t="s">
        <v>39</v>
      </c>
      <c r="O439" s="58"/>
      <c r="P439" s="172">
        <f>O439*H439</f>
        <v>0</v>
      </c>
      <c r="Q439" s="172">
        <v>5.0000000000000001E-4</v>
      </c>
      <c r="R439" s="172">
        <f>Q439*H439</f>
        <v>2.6775000000000002E-3</v>
      </c>
      <c r="S439" s="172">
        <v>0</v>
      </c>
      <c r="T439" s="173">
        <f>S439*H439</f>
        <v>0</v>
      </c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R439" s="174" t="s">
        <v>338</v>
      </c>
      <c r="AT439" s="174" t="s">
        <v>373</v>
      </c>
      <c r="AU439" s="174" t="s">
        <v>84</v>
      </c>
      <c r="AY439" s="17" t="s">
        <v>282</v>
      </c>
      <c r="BE439" s="175">
        <f>IF(N439="základní",J439,0)</f>
        <v>0</v>
      </c>
      <c r="BF439" s="175">
        <f>IF(N439="snížená",J439,0)</f>
        <v>0</v>
      </c>
      <c r="BG439" s="175">
        <f>IF(N439="zákl. přenesená",J439,0)</f>
        <v>0</v>
      </c>
      <c r="BH439" s="175">
        <f>IF(N439="sníž. přenesená",J439,0)</f>
        <v>0</v>
      </c>
      <c r="BI439" s="175">
        <f>IF(N439="nulová",J439,0)</f>
        <v>0</v>
      </c>
      <c r="BJ439" s="17" t="s">
        <v>82</v>
      </c>
      <c r="BK439" s="175">
        <f>ROUND(I439*H439,2)</f>
        <v>0</v>
      </c>
      <c r="BL439" s="17" t="s">
        <v>289</v>
      </c>
      <c r="BM439" s="174" t="s">
        <v>798</v>
      </c>
    </row>
    <row r="440" spans="1:65" s="2" customFormat="1" ht="18">
      <c r="A440" s="32"/>
      <c r="B440" s="33"/>
      <c r="C440" s="32"/>
      <c r="D440" s="176" t="s">
        <v>291</v>
      </c>
      <c r="E440" s="32"/>
      <c r="F440" s="177" t="s">
        <v>797</v>
      </c>
      <c r="G440" s="32"/>
      <c r="H440" s="32"/>
      <c r="I440" s="97"/>
      <c r="J440" s="32"/>
      <c r="K440" s="32"/>
      <c r="L440" s="33"/>
      <c r="M440" s="178"/>
      <c r="N440" s="179"/>
      <c r="O440" s="58"/>
      <c r="P440" s="58"/>
      <c r="Q440" s="58"/>
      <c r="R440" s="58"/>
      <c r="S440" s="58"/>
      <c r="T440" s="59"/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T440" s="17" t="s">
        <v>291</v>
      </c>
      <c r="AU440" s="17" t="s">
        <v>84</v>
      </c>
    </row>
    <row r="441" spans="1:65" s="13" customFormat="1" ht="10">
      <c r="B441" s="180"/>
      <c r="D441" s="176" t="s">
        <v>293</v>
      </c>
      <c r="E441" s="181" t="s">
        <v>1</v>
      </c>
      <c r="F441" s="182" t="s">
        <v>799</v>
      </c>
      <c r="H441" s="183">
        <v>5.3550000000000004</v>
      </c>
      <c r="I441" s="184"/>
      <c r="L441" s="180"/>
      <c r="M441" s="185"/>
      <c r="N441" s="186"/>
      <c r="O441" s="186"/>
      <c r="P441" s="186"/>
      <c r="Q441" s="186"/>
      <c r="R441" s="186"/>
      <c r="S441" s="186"/>
      <c r="T441" s="187"/>
      <c r="AT441" s="181" t="s">
        <v>293</v>
      </c>
      <c r="AU441" s="181" t="s">
        <v>84</v>
      </c>
      <c r="AV441" s="13" t="s">
        <v>84</v>
      </c>
      <c r="AW441" s="13" t="s">
        <v>31</v>
      </c>
      <c r="AX441" s="13" t="s">
        <v>82</v>
      </c>
      <c r="AY441" s="181" t="s">
        <v>282</v>
      </c>
    </row>
    <row r="442" spans="1:65" s="2" customFormat="1" ht="20.5" customHeight="1">
      <c r="A442" s="32"/>
      <c r="B442" s="162"/>
      <c r="C442" s="163" t="s">
        <v>800</v>
      </c>
      <c r="D442" s="163" t="s">
        <v>284</v>
      </c>
      <c r="E442" s="164" t="s">
        <v>801</v>
      </c>
      <c r="F442" s="165" t="s">
        <v>802</v>
      </c>
      <c r="G442" s="166" t="s">
        <v>361</v>
      </c>
      <c r="H442" s="167">
        <v>148.41999999999999</v>
      </c>
      <c r="I442" s="168"/>
      <c r="J442" s="169">
        <f>ROUND(I442*H442,2)</f>
        <v>0</v>
      </c>
      <c r="K442" s="165" t="s">
        <v>288</v>
      </c>
      <c r="L442" s="33"/>
      <c r="M442" s="170" t="s">
        <v>1</v>
      </c>
      <c r="N442" s="171" t="s">
        <v>39</v>
      </c>
      <c r="O442" s="58"/>
      <c r="P442" s="172">
        <f>O442*H442</f>
        <v>0</v>
      </c>
      <c r="Q442" s="172">
        <v>0</v>
      </c>
      <c r="R442" s="172">
        <f>Q442*H442</f>
        <v>0</v>
      </c>
      <c r="S442" s="172">
        <v>0</v>
      </c>
      <c r="T442" s="173">
        <f>S442*H442</f>
        <v>0</v>
      </c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R442" s="174" t="s">
        <v>289</v>
      </c>
      <c r="AT442" s="174" t="s">
        <v>284</v>
      </c>
      <c r="AU442" s="174" t="s">
        <v>84</v>
      </c>
      <c r="AY442" s="17" t="s">
        <v>282</v>
      </c>
      <c r="BE442" s="175">
        <f>IF(N442="základní",J442,0)</f>
        <v>0</v>
      </c>
      <c r="BF442" s="175">
        <f>IF(N442="snížená",J442,0)</f>
        <v>0</v>
      </c>
      <c r="BG442" s="175">
        <f>IF(N442="zákl. přenesená",J442,0)</f>
        <v>0</v>
      </c>
      <c r="BH442" s="175">
        <f>IF(N442="sníž. přenesená",J442,0)</f>
        <v>0</v>
      </c>
      <c r="BI442" s="175">
        <f>IF(N442="nulová",J442,0)</f>
        <v>0</v>
      </c>
      <c r="BJ442" s="17" t="s">
        <v>82</v>
      </c>
      <c r="BK442" s="175">
        <f>ROUND(I442*H442,2)</f>
        <v>0</v>
      </c>
      <c r="BL442" s="17" t="s">
        <v>289</v>
      </c>
      <c r="BM442" s="174" t="s">
        <v>803</v>
      </c>
    </row>
    <row r="443" spans="1:65" s="2" customFormat="1" ht="27">
      <c r="A443" s="32"/>
      <c r="B443" s="33"/>
      <c r="C443" s="32"/>
      <c r="D443" s="176" t="s">
        <v>291</v>
      </c>
      <c r="E443" s="32"/>
      <c r="F443" s="177" t="s">
        <v>804</v>
      </c>
      <c r="G443" s="32"/>
      <c r="H443" s="32"/>
      <c r="I443" s="97"/>
      <c r="J443" s="32"/>
      <c r="K443" s="32"/>
      <c r="L443" s="33"/>
      <c r="M443" s="178"/>
      <c r="N443" s="179"/>
      <c r="O443" s="58"/>
      <c r="P443" s="58"/>
      <c r="Q443" s="58"/>
      <c r="R443" s="58"/>
      <c r="S443" s="58"/>
      <c r="T443" s="59"/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T443" s="17" t="s">
        <v>291</v>
      </c>
      <c r="AU443" s="17" t="s">
        <v>84</v>
      </c>
    </row>
    <row r="444" spans="1:65" s="13" customFormat="1" ht="30">
      <c r="B444" s="180"/>
      <c r="D444" s="176" t="s">
        <v>293</v>
      </c>
      <c r="E444" s="181" t="s">
        <v>215</v>
      </c>
      <c r="F444" s="182" t="s">
        <v>805</v>
      </c>
      <c r="H444" s="183">
        <v>59.14</v>
      </c>
      <c r="I444" s="184"/>
      <c r="L444" s="180"/>
      <c r="M444" s="185"/>
      <c r="N444" s="186"/>
      <c r="O444" s="186"/>
      <c r="P444" s="186"/>
      <c r="Q444" s="186"/>
      <c r="R444" s="186"/>
      <c r="S444" s="186"/>
      <c r="T444" s="187"/>
      <c r="AT444" s="181" t="s">
        <v>293</v>
      </c>
      <c r="AU444" s="181" t="s">
        <v>84</v>
      </c>
      <c r="AV444" s="13" t="s">
        <v>84</v>
      </c>
      <c r="AW444" s="13" t="s">
        <v>31</v>
      </c>
      <c r="AX444" s="13" t="s">
        <v>74</v>
      </c>
      <c r="AY444" s="181" t="s">
        <v>282</v>
      </c>
    </row>
    <row r="445" spans="1:65" s="13" customFormat="1" ht="20">
      <c r="B445" s="180"/>
      <c r="D445" s="176" t="s">
        <v>293</v>
      </c>
      <c r="E445" s="181" t="s">
        <v>217</v>
      </c>
      <c r="F445" s="182" t="s">
        <v>806</v>
      </c>
      <c r="H445" s="183">
        <v>16.18</v>
      </c>
      <c r="I445" s="184"/>
      <c r="L445" s="180"/>
      <c r="M445" s="185"/>
      <c r="N445" s="186"/>
      <c r="O445" s="186"/>
      <c r="P445" s="186"/>
      <c r="Q445" s="186"/>
      <c r="R445" s="186"/>
      <c r="S445" s="186"/>
      <c r="T445" s="187"/>
      <c r="AT445" s="181" t="s">
        <v>293</v>
      </c>
      <c r="AU445" s="181" t="s">
        <v>84</v>
      </c>
      <c r="AV445" s="13" t="s">
        <v>84</v>
      </c>
      <c r="AW445" s="13" t="s">
        <v>31</v>
      </c>
      <c r="AX445" s="13" t="s">
        <v>74</v>
      </c>
      <c r="AY445" s="181" t="s">
        <v>282</v>
      </c>
    </row>
    <row r="446" spans="1:65" s="13" customFormat="1" ht="40">
      <c r="B446" s="180"/>
      <c r="D446" s="176" t="s">
        <v>293</v>
      </c>
      <c r="E446" s="181" t="s">
        <v>219</v>
      </c>
      <c r="F446" s="182" t="s">
        <v>807</v>
      </c>
      <c r="H446" s="183">
        <v>52.02</v>
      </c>
      <c r="I446" s="184"/>
      <c r="L446" s="180"/>
      <c r="M446" s="185"/>
      <c r="N446" s="186"/>
      <c r="O446" s="186"/>
      <c r="P446" s="186"/>
      <c r="Q446" s="186"/>
      <c r="R446" s="186"/>
      <c r="S446" s="186"/>
      <c r="T446" s="187"/>
      <c r="AT446" s="181" t="s">
        <v>293</v>
      </c>
      <c r="AU446" s="181" t="s">
        <v>84</v>
      </c>
      <c r="AV446" s="13" t="s">
        <v>84</v>
      </c>
      <c r="AW446" s="13" t="s">
        <v>31</v>
      </c>
      <c r="AX446" s="13" t="s">
        <v>74</v>
      </c>
      <c r="AY446" s="181" t="s">
        <v>282</v>
      </c>
    </row>
    <row r="447" spans="1:65" s="13" customFormat="1" ht="10">
      <c r="B447" s="180"/>
      <c r="D447" s="176" t="s">
        <v>293</v>
      </c>
      <c r="E447" s="181" t="s">
        <v>221</v>
      </c>
      <c r="F447" s="182" t="s">
        <v>808</v>
      </c>
      <c r="H447" s="183">
        <v>10.08</v>
      </c>
      <c r="I447" s="184"/>
      <c r="L447" s="180"/>
      <c r="M447" s="185"/>
      <c r="N447" s="186"/>
      <c r="O447" s="186"/>
      <c r="P447" s="186"/>
      <c r="Q447" s="186"/>
      <c r="R447" s="186"/>
      <c r="S447" s="186"/>
      <c r="T447" s="187"/>
      <c r="AT447" s="181" t="s">
        <v>293</v>
      </c>
      <c r="AU447" s="181" t="s">
        <v>84</v>
      </c>
      <c r="AV447" s="13" t="s">
        <v>84</v>
      </c>
      <c r="AW447" s="13" t="s">
        <v>31</v>
      </c>
      <c r="AX447" s="13" t="s">
        <v>74</v>
      </c>
      <c r="AY447" s="181" t="s">
        <v>282</v>
      </c>
    </row>
    <row r="448" spans="1:65" s="13" customFormat="1" ht="10">
      <c r="B448" s="180"/>
      <c r="D448" s="176" t="s">
        <v>293</v>
      </c>
      <c r="E448" s="181" t="s">
        <v>223</v>
      </c>
      <c r="F448" s="182" t="s">
        <v>809</v>
      </c>
      <c r="H448" s="183">
        <v>11</v>
      </c>
      <c r="I448" s="184"/>
      <c r="L448" s="180"/>
      <c r="M448" s="185"/>
      <c r="N448" s="186"/>
      <c r="O448" s="186"/>
      <c r="P448" s="186"/>
      <c r="Q448" s="186"/>
      <c r="R448" s="186"/>
      <c r="S448" s="186"/>
      <c r="T448" s="187"/>
      <c r="AT448" s="181" t="s">
        <v>293</v>
      </c>
      <c r="AU448" s="181" t="s">
        <v>84</v>
      </c>
      <c r="AV448" s="13" t="s">
        <v>84</v>
      </c>
      <c r="AW448" s="13" t="s">
        <v>31</v>
      </c>
      <c r="AX448" s="13" t="s">
        <v>74</v>
      </c>
      <c r="AY448" s="181" t="s">
        <v>282</v>
      </c>
    </row>
    <row r="449" spans="1:65" s="15" customFormat="1" ht="10">
      <c r="B449" s="196"/>
      <c r="D449" s="176" t="s">
        <v>293</v>
      </c>
      <c r="E449" s="197" t="s">
        <v>1</v>
      </c>
      <c r="F449" s="198" t="s">
        <v>331</v>
      </c>
      <c r="H449" s="199">
        <v>148.41999999999999</v>
      </c>
      <c r="I449" s="200"/>
      <c r="L449" s="196"/>
      <c r="M449" s="201"/>
      <c r="N449" s="202"/>
      <c r="O449" s="202"/>
      <c r="P449" s="202"/>
      <c r="Q449" s="202"/>
      <c r="R449" s="202"/>
      <c r="S449" s="202"/>
      <c r="T449" s="203"/>
      <c r="AT449" s="197" t="s">
        <v>293</v>
      </c>
      <c r="AU449" s="197" t="s">
        <v>84</v>
      </c>
      <c r="AV449" s="15" t="s">
        <v>289</v>
      </c>
      <c r="AW449" s="15" t="s">
        <v>31</v>
      </c>
      <c r="AX449" s="15" t="s">
        <v>82</v>
      </c>
      <c r="AY449" s="197" t="s">
        <v>282</v>
      </c>
    </row>
    <row r="450" spans="1:65" s="2" customFormat="1" ht="31" customHeight="1">
      <c r="A450" s="32"/>
      <c r="B450" s="162"/>
      <c r="C450" s="204" t="s">
        <v>810</v>
      </c>
      <c r="D450" s="204" t="s">
        <v>373</v>
      </c>
      <c r="E450" s="205" t="s">
        <v>811</v>
      </c>
      <c r="F450" s="206" t="s">
        <v>812</v>
      </c>
      <c r="G450" s="207" t="s">
        <v>361</v>
      </c>
      <c r="H450" s="208">
        <v>62.097000000000001</v>
      </c>
      <c r="I450" s="209"/>
      <c r="J450" s="210">
        <f>ROUND(I450*H450,2)</f>
        <v>0</v>
      </c>
      <c r="K450" s="206" t="s">
        <v>288</v>
      </c>
      <c r="L450" s="211"/>
      <c r="M450" s="212" t="s">
        <v>1</v>
      </c>
      <c r="N450" s="213" t="s">
        <v>39</v>
      </c>
      <c r="O450" s="58"/>
      <c r="P450" s="172">
        <f>O450*H450</f>
        <v>0</v>
      </c>
      <c r="Q450" s="172">
        <v>3.0000000000000001E-5</v>
      </c>
      <c r="R450" s="172">
        <f>Q450*H450</f>
        <v>1.8629100000000002E-3</v>
      </c>
      <c r="S450" s="172">
        <v>0</v>
      </c>
      <c r="T450" s="173">
        <f>S450*H450</f>
        <v>0</v>
      </c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R450" s="174" t="s">
        <v>338</v>
      </c>
      <c r="AT450" s="174" t="s">
        <v>373</v>
      </c>
      <c r="AU450" s="174" t="s">
        <v>84</v>
      </c>
      <c r="AY450" s="17" t="s">
        <v>282</v>
      </c>
      <c r="BE450" s="175">
        <f>IF(N450="základní",J450,0)</f>
        <v>0</v>
      </c>
      <c r="BF450" s="175">
        <f>IF(N450="snížená",J450,0)</f>
        <v>0</v>
      </c>
      <c r="BG450" s="175">
        <f>IF(N450="zákl. přenesená",J450,0)</f>
        <v>0</v>
      </c>
      <c r="BH450" s="175">
        <f>IF(N450="sníž. přenesená",J450,0)</f>
        <v>0</v>
      </c>
      <c r="BI450" s="175">
        <f>IF(N450="nulová",J450,0)</f>
        <v>0</v>
      </c>
      <c r="BJ450" s="17" t="s">
        <v>82</v>
      </c>
      <c r="BK450" s="175">
        <f>ROUND(I450*H450,2)</f>
        <v>0</v>
      </c>
      <c r="BL450" s="17" t="s">
        <v>289</v>
      </c>
      <c r="BM450" s="174" t="s">
        <v>813</v>
      </c>
    </row>
    <row r="451" spans="1:65" s="2" customFormat="1" ht="18">
      <c r="A451" s="32"/>
      <c r="B451" s="33"/>
      <c r="C451" s="32"/>
      <c r="D451" s="176" t="s">
        <v>291</v>
      </c>
      <c r="E451" s="32"/>
      <c r="F451" s="177" t="s">
        <v>812</v>
      </c>
      <c r="G451" s="32"/>
      <c r="H451" s="32"/>
      <c r="I451" s="97"/>
      <c r="J451" s="32"/>
      <c r="K451" s="32"/>
      <c r="L451" s="33"/>
      <c r="M451" s="178"/>
      <c r="N451" s="179"/>
      <c r="O451" s="58"/>
      <c r="P451" s="58"/>
      <c r="Q451" s="58"/>
      <c r="R451" s="58"/>
      <c r="S451" s="58"/>
      <c r="T451" s="59"/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T451" s="17" t="s">
        <v>291</v>
      </c>
      <c r="AU451" s="17" t="s">
        <v>84</v>
      </c>
    </row>
    <row r="452" spans="1:65" s="13" customFormat="1" ht="10">
      <c r="B452" s="180"/>
      <c r="D452" s="176" t="s">
        <v>293</v>
      </c>
      <c r="E452" s="181" t="s">
        <v>1</v>
      </c>
      <c r="F452" s="182" t="s">
        <v>814</v>
      </c>
      <c r="H452" s="183">
        <v>62.097000000000001</v>
      </c>
      <c r="I452" s="184"/>
      <c r="L452" s="180"/>
      <c r="M452" s="185"/>
      <c r="N452" s="186"/>
      <c r="O452" s="186"/>
      <c r="P452" s="186"/>
      <c r="Q452" s="186"/>
      <c r="R452" s="186"/>
      <c r="S452" s="186"/>
      <c r="T452" s="187"/>
      <c r="AT452" s="181" t="s">
        <v>293</v>
      </c>
      <c r="AU452" s="181" t="s">
        <v>84</v>
      </c>
      <c r="AV452" s="13" t="s">
        <v>84</v>
      </c>
      <c r="AW452" s="13" t="s">
        <v>31</v>
      </c>
      <c r="AX452" s="13" t="s">
        <v>82</v>
      </c>
      <c r="AY452" s="181" t="s">
        <v>282</v>
      </c>
    </row>
    <row r="453" spans="1:65" s="2" customFormat="1" ht="31" customHeight="1">
      <c r="A453" s="32"/>
      <c r="B453" s="162"/>
      <c r="C453" s="204" t="s">
        <v>815</v>
      </c>
      <c r="D453" s="204" t="s">
        <v>373</v>
      </c>
      <c r="E453" s="205" t="s">
        <v>816</v>
      </c>
      <c r="F453" s="206" t="s">
        <v>817</v>
      </c>
      <c r="G453" s="207" t="s">
        <v>361</v>
      </c>
      <c r="H453" s="208">
        <v>16.989000000000001</v>
      </c>
      <c r="I453" s="209"/>
      <c r="J453" s="210">
        <f>ROUND(I453*H453,2)</f>
        <v>0</v>
      </c>
      <c r="K453" s="206" t="s">
        <v>288</v>
      </c>
      <c r="L453" s="211"/>
      <c r="M453" s="212" t="s">
        <v>1</v>
      </c>
      <c r="N453" s="213" t="s">
        <v>39</v>
      </c>
      <c r="O453" s="58"/>
      <c r="P453" s="172">
        <f>O453*H453</f>
        <v>0</v>
      </c>
      <c r="Q453" s="172">
        <v>2.9999999999999997E-4</v>
      </c>
      <c r="R453" s="172">
        <f>Q453*H453</f>
        <v>5.0967E-3</v>
      </c>
      <c r="S453" s="172">
        <v>0</v>
      </c>
      <c r="T453" s="173">
        <f>S453*H453</f>
        <v>0</v>
      </c>
      <c r="U453" s="32"/>
      <c r="V453" s="32"/>
      <c r="W453" s="32"/>
      <c r="X453" s="32"/>
      <c r="Y453" s="32"/>
      <c r="Z453" s="32"/>
      <c r="AA453" s="32"/>
      <c r="AB453" s="32"/>
      <c r="AC453" s="32"/>
      <c r="AD453" s="32"/>
      <c r="AE453" s="32"/>
      <c r="AR453" s="174" t="s">
        <v>338</v>
      </c>
      <c r="AT453" s="174" t="s">
        <v>373</v>
      </c>
      <c r="AU453" s="174" t="s">
        <v>84</v>
      </c>
      <c r="AY453" s="17" t="s">
        <v>282</v>
      </c>
      <c r="BE453" s="175">
        <f>IF(N453="základní",J453,0)</f>
        <v>0</v>
      </c>
      <c r="BF453" s="175">
        <f>IF(N453="snížená",J453,0)</f>
        <v>0</v>
      </c>
      <c r="BG453" s="175">
        <f>IF(N453="zákl. přenesená",J453,0)</f>
        <v>0</v>
      </c>
      <c r="BH453" s="175">
        <f>IF(N453="sníž. přenesená",J453,0)</f>
        <v>0</v>
      </c>
      <c r="BI453" s="175">
        <f>IF(N453="nulová",J453,0)</f>
        <v>0</v>
      </c>
      <c r="BJ453" s="17" t="s">
        <v>82</v>
      </c>
      <c r="BK453" s="175">
        <f>ROUND(I453*H453,2)</f>
        <v>0</v>
      </c>
      <c r="BL453" s="17" t="s">
        <v>289</v>
      </c>
      <c r="BM453" s="174" t="s">
        <v>818</v>
      </c>
    </row>
    <row r="454" spans="1:65" s="2" customFormat="1" ht="18">
      <c r="A454" s="32"/>
      <c r="B454" s="33"/>
      <c r="C454" s="32"/>
      <c r="D454" s="176" t="s">
        <v>291</v>
      </c>
      <c r="E454" s="32"/>
      <c r="F454" s="177" t="s">
        <v>817</v>
      </c>
      <c r="G454" s="32"/>
      <c r="H454" s="32"/>
      <c r="I454" s="97"/>
      <c r="J454" s="32"/>
      <c r="K454" s="32"/>
      <c r="L454" s="33"/>
      <c r="M454" s="178"/>
      <c r="N454" s="179"/>
      <c r="O454" s="58"/>
      <c r="P454" s="58"/>
      <c r="Q454" s="58"/>
      <c r="R454" s="58"/>
      <c r="S454" s="58"/>
      <c r="T454" s="59"/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T454" s="17" t="s">
        <v>291</v>
      </c>
      <c r="AU454" s="17" t="s">
        <v>84</v>
      </c>
    </row>
    <row r="455" spans="1:65" s="13" customFormat="1" ht="10">
      <c r="B455" s="180"/>
      <c r="D455" s="176" t="s">
        <v>293</v>
      </c>
      <c r="E455" s="181" t="s">
        <v>1</v>
      </c>
      <c r="F455" s="182" t="s">
        <v>819</v>
      </c>
      <c r="H455" s="183">
        <v>16.989000000000001</v>
      </c>
      <c r="I455" s="184"/>
      <c r="L455" s="180"/>
      <c r="M455" s="185"/>
      <c r="N455" s="186"/>
      <c r="O455" s="186"/>
      <c r="P455" s="186"/>
      <c r="Q455" s="186"/>
      <c r="R455" s="186"/>
      <c r="S455" s="186"/>
      <c r="T455" s="187"/>
      <c r="AT455" s="181" t="s">
        <v>293</v>
      </c>
      <c r="AU455" s="181" t="s">
        <v>84</v>
      </c>
      <c r="AV455" s="13" t="s">
        <v>84</v>
      </c>
      <c r="AW455" s="13" t="s">
        <v>31</v>
      </c>
      <c r="AX455" s="13" t="s">
        <v>82</v>
      </c>
      <c r="AY455" s="181" t="s">
        <v>282</v>
      </c>
    </row>
    <row r="456" spans="1:65" s="2" customFormat="1" ht="20.5" customHeight="1">
      <c r="A456" s="32"/>
      <c r="B456" s="162"/>
      <c r="C456" s="204" t="s">
        <v>122</v>
      </c>
      <c r="D456" s="204" t="s">
        <v>373</v>
      </c>
      <c r="E456" s="205" t="s">
        <v>820</v>
      </c>
      <c r="F456" s="206" t="s">
        <v>821</v>
      </c>
      <c r="G456" s="207" t="s">
        <v>361</v>
      </c>
      <c r="H456" s="208">
        <v>54.621000000000002</v>
      </c>
      <c r="I456" s="209"/>
      <c r="J456" s="210">
        <f>ROUND(I456*H456,2)</f>
        <v>0</v>
      </c>
      <c r="K456" s="206" t="s">
        <v>288</v>
      </c>
      <c r="L456" s="211"/>
      <c r="M456" s="212" t="s">
        <v>1</v>
      </c>
      <c r="N456" s="213" t="s">
        <v>39</v>
      </c>
      <c r="O456" s="58"/>
      <c r="P456" s="172">
        <f>O456*H456</f>
        <v>0</v>
      </c>
      <c r="Q456" s="172">
        <v>4.0000000000000003E-5</v>
      </c>
      <c r="R456" s="172">
        <f>Q456*H456</f>
        <v>2.1848400000000004E-3</v>
      </c>
      <c r="S456" s="172">
        <v>0</v>
      </c>
      <c r="T456" s="173">
        <f>S456*H456</f>
        <v>0</v>
      </c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R456" s="174" t="s">
        <v>338</v>
      </c>
      <c r="AT456" s="174" t="s">
        <v>373</v>
      </c>
      <c r="AU456" s="174" t="s">
        <v>84</v>
      </c>
      <c r="AY456" s="17" t="s">
        <v>282</v>
      </c>
      <c r="BE456" s="175">
        <f>IF(N456="základní",J456,0)</f>
        <v>0</v>
      </c>
      <c r="BF456" s="175">
        <f>IF(N456="snížená",J456,0)</f>
        <v>0</v>
      </c>
      <c r="BG456" s="175">
        <f>IF(N456="zákl. přenesená",J456,0)</f>
        <v>0</v>
      </c>
      <c r="BH456" s="175">
        <f>IF(N456="sníž. přenesená",J456,0)</f>
        <v>0</v>
      </c>
      <c r="BI456" s="175">
        <f>IF(N456="nulová",J456,0)</f>
        <v>0</v>
      </c>
      <c r="BJ456" s="17" t="s">
        <v>82</v>
      </c>
      <c r="BK456" s="175">
        <f>ROUND(I456*H456,2)</f>
        <v>0</v>
      </c>
      <c r="BL456" s="17" t="s">
        <v>289</v>
      </c>
      <c r="BM456" s="174" t="s">
        <v>822</v>
      </c>
    </row>
    <row r="457" spans="1:65" s="2" customFormat="1" ht="18">
      <c r="A457" s="32"/>
      <c r="B457" s="33"/>
      <c r="C457" s="32"/>
      <c r="D457" s="176" t="s">
        <v>291</v>
      </c>
      <c r="E457" s="32"/>
      <c r="F457" s="177" t="s">
        <v>821</v>
      </c>
      <c r="G457" s="32"/>
      <c r="H457" s="32"/>
      <c r="I457" s="97"/>
      <c r="J457" s="32"/>
      <c r="K457" s="32"/>
      <c r="L457" s="33"/>
      <c r="M457" s="178"/>
      <c r="N457" s="179"/>
      <c r="O457" s="58"/>
      <c r="P457" s="58"/>
      <c r="Q457" s="58"/>
      <c r="R457" s="58"/>
      <c r="S457" s="58"/>
      <c r="T457" s="59"/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T457" s="17" t="s">
        <v>291</v>
      </c>
      <c r="AU457" s="17" t="s">
        <v>84</v>
      </c>
    </row>
    <row r="458" spans="1:65" s="13" customFormat="1" ht="10">
      <c r="B458" s="180"/>
      <c r="D458" s="176" t="s">
        <v>293</v>
      </c>
      <c r="E458" s="181" t="s">
        <v>1</v>
      </c>
      <c r="F458" s="182" t="s">
        <v>823</v>
      </c>
      <c r="H458" s="183">
        <v>54.621000000000002</v>
      </c>
      <c r="I458" s="184"/>
      <c r="L458" s="180"/>
      <c r="M458" s="185"/>
      <c r="N458" s="186"/>
      <c r="O458" s="186"/>
      <c r="P458" s="186"/>
      <c r="Q458" s="186"/>
      <c r="R458" s="186"/>
      <c r="S458" s="186"/>
      <c r="T458" s="187"/>
      <c r="AT458" s="181" t="s">
        <v>293</v>
      </c>
      <c r="AU458" s="181" t="s">
        <v>84</v>
      </c>
      <c r="AV458" s="13" t="s">
        <v>84</v>
      </c>
      <c r="AW458" s="13" t="s">
        <v>31</v>
      </c>
      <c r="AX458" s="13" t="s">
        <v>82</v>
      </c>
      <c r="AY458" s="181" t="s">
        <v>282</v>
      </c>
    </row>
    <row r="459" spans="1:65" s="2" customFormat="1" ht="31" customHeight="1">
      <c r="A459" s="32"/>
      <c r="B459" s="162"/>
      <c r="C459" s="204" t="s">
        <v>824</v>
      </c>
      <c r="D459" s="204" t="s">
        <v>373</v>
      </c>
      <c r="E459" s="205" t="s">
        <v>825</v>
      </c>
      <c r="F459" s="206" t="s">
        <v>826</v>
      </c>
      <c r="G459" s="207" t="s">
        <v>361</v>
      </c>
      <c r="H459" s="208">
        <v>10.584</v>
      </c>
      <c r="I459" s="209"/>
      <c r="J459" s="210">
        <f>ROUND(I459*H459,2)</f>
        <v>0</v>
      </c>
      <c r="K459" s="206" t="s">
        <v>288</v>
      </c>
      <c r="L459" s="211"/>
      <c r="M459" s="212" t="s">
        <v>1</v>
      </c>
      <c r="N459" s="213" t="s">
        <v>39</v>
      </c>
      <c r="O459" s="58"/>
      <c r="P459" s="172">
        <f>O459*H459</f>
        <v>0</v>
      </c>
      <c r="Q459" s="172">
        <v>2.0000000000000001E-4</v>
      </c>
      <c r="R459" s="172">
        <f>Q459*H459</f>
        <v>2.1167999999999998E-3</v>
      </c>
      <c r="S459" s="172">
        <v>0</v>
      </c>
      <c r="T459" s="173">
        <f>S459*H459</f>
        <v>0</v>
      </c>
      <c r="U459" s="32"/>
      <c r="V459" s="32"/>
      <c r="W459" s="32"/>
      <c r="X459" s="32"/>
      <c r="Y459" s="32"/>
      <c r="Z459" s="32"/>
      <c r="AA459" s="32"/>
      <c r="AB459" s="32"/>
      <c r="AC459" s="32"/>
      <c r="AD459" s="32"/>
      <c r="AE459" s="32"/>
      <c r="AR459" s="174" t="s">
        <v>338</v>
      </c>
      <c r="AT459" s="174" t="s">
        <v>373</v>
      </c>
      <c r="AU459" s="174" t="s">
        <v>84</v>
      </c>
      <c r="AY459" s="17" t="s">
        <v>282</v>
      </c>
      <c r="BE459" s="175">
        <f>IF(N459="základní",J459,0)</f>
        <v>0</v>
      </c>
      <c r="BF459" s="175">
        <f>IF(N459="snížená",J459,0)</f>
        <v>0</v>
      </c>
      <c r="BG459" s="175">
        <f>IF(N459="zákl. přenesená",J459,0)</f>
        <v>0</v>
      </c>
      <c r="BH459" s="175">
        <f>IF(N459="sníž. přenesená",J459,0)</f>
        <v>0</v>
      </c>
      <c r="BI459" s="175">
        <f>IF(N459="nulová",J459,0)</f>
        <v>0</v>
      </c>
      <c r="BJ459" s="17" t="s">
        <v>82</v>
      </c>
      <c r="BK459" s="175">
        <f>ROUND(I459*H459,2)</f>
        <v>0</v>
      </c>
      <c r="BL459" s="17" t="s">
        <v>289</v>
      </c>
      <c r="BM459" s="174" t="s">
        <v>827</v>
      </c>
    </row>
    <row r="460" spans="1:65" s="2" customFormat="1" ht="18">
      <c r="A460" s="32"/>
      <c r="B460" s="33"/>
      <c r="C460" s="32"/>
      <c r="D460" s="176" t="s">
        <v>291</v>
      </c>
      <c r="E460" s="32"/>
      <c r="F460" s="177" t="s">
        <v>826</v>
      </c>
      <c r="G460" s="32"/>
      <c r="H460" s="32"/>
      <c r="I460" s="97"/>
      <c r="J460" s="32"/>
      <c r="K460" s="32"/>
      <c r="L460" s="33"/>
      <c r="M460" s="178"/>
      <c r="N460" s="179"/>
      <c r="O460" s="58"/>
      <c r="P460" s="58"/>
      <c r="Q460" s="58"/>
      <c r="R460" s="58"/>
      <c r="S460" s="58"/>
      <c r="T460" s="59"/>
      <c r="U460" s="32"/>
      <c r="V460" s="32"/>
      <c r="W460" s="32"/>
      <c r="X460" s="32"/>
      <c r="Y460" s="32"/>
      <c r="Z460" s="32"/>
      <c r="AA460" s="32"/>
      <c r="AB460" s="32"/>
      <c r="AC460" s="32"/>
      <c r="AD460" s="32"/>
      <c r="AE460" s="32"/>
      <c r="AT460" s="17" t="s">
        <v>291</v>
      </c>
      <c r="AU460" s="17" t="s">
        <v>84</v>
      </c>
    </row>
    <row r="461" spans="1:65" s="13" customFormat="1" ht="10">
      <c r="B461" s="180"/>
      <c r="D461" s="176" t="s">
        <v>293</v>
      </c>
      <c r="E461" s="181" t="s">
        <v>1</v>
      </c>
      <c r="F461" s="182" t="s">
        <v>828</v>
      </c>
      <c r="H461" s="183">
        <v>10.584</v>
      </c>
      <c r="I461" s="184"/>
      <c r="L461" s="180"/>
      <c r="M461" s="185"/>
      <c r="N461" s="186"/>
      <c r="O461" s="186"/>
      <c r="P461" s="186"/>
      <c r="Q461" s="186"/>
      <c r="R461" s="186"/>
      <c r="S461" s="186"/>
      <c r="T461" s="187"/>
      <c r="AT461" s="181" t="s">
        <v>293</v>
      </c>
      <c r="AU461" s="181" t="s">
        <v>84</v>
      </c>
      <c r="AV461" s="13" t="s">
        <v>84</v>
      </c>
      <c r="AW461" s="13" t="s">
        <v>31</v>
      </c>
      <c r="AX461" s="13" t="s">
        <v>82</v>
      </c>
      <c r="AY461" s="181" t="s">
        <v>282</v>
      </c>
    </row>
    <row r="462" spans="1:65" s="2" customFormat="1" ht="20.5" customHeight="1">
      <c r="A462" s="32"/>
      <c r="B462" s="162"/>
      <c r="C462" s="204" t="s">
        <v>829</v>
      </c>
      <c r="D462" s="204" t="s">
        <v>373</v>
      </c>
      <c r="E462" s="205" t="s">
        <v>830</v>
      </c>
      <c r="F462" s="206" t="s">
        <v>831</v>
      </c>
      <c r="G462" s="207" t="s">
        <v>361</v>
      </c>
      <c r="H462" s="208">
        <v>11.55</v>
      </c>
      <c r="I462" s="209"/>
      <c r="J462" s="210">
        <f>ROUND(I462*H462,2)</f>
        <v>0</v>
      </c>
      <c r="K462" s="206" t="s">
        <v>288</v>
      </c>
      <c r="L462" s="211"/>
      <c r="M462" s="212" t="s">
        <v>1</v>
      </c>
      <c r="N462" s="213" t="s">
        <v>39</v>
      </c>
      <c r="O462" s="58"/>
      <c r="P462" s="172">
        <f>O462*H462</f>
        <v>0</v>
      </c>
      <c r="Q462" s="172">
        <v>5.0000000000000001E-4</v>
      </c>
      <c r="R462" s="172">
        <f>Q462*H462</f>
        <v>5.7750000000000006E-3</v>
      </c>
      <c r="S462" s="172">
        <v>0</v>
      </c>
      <c r="T462" s="173">
        <f>S462*H462</f>
        <v>0</v>
      </c>
      <c r="U462" s="32"/>
      <c r="V462" s="32"/>
      <c r="W462" s="32"/>
      <c r="X462" s="32"/>
      <c r="Y462" s="32"/>
      <c r="Z462" s="32"/>
      <c r="AA462" s="32"/>
      <c r="AB462" s="32"/>
      <c r="AC462" s="32"/>
      <c r="AD462" s="32"/>
      <c r="AE462" s="32"/>
      <c r="AR462" s="174" t="s">
        <v>338</v>
      </c>
      <c r="AT462" s="174" t="s">
        <v>373</v>
      </c>
      <c r="AU462" s="174" t="s">
        <v>84</v>
      </c>
      <c r="AY462" s="17" t="s">
        <v>282</v>
      </c>
      <c r="BE462" s="175">
        <f>IF(N462="základní",J462,0)</f>
        <v>0</v>
      </c>
      <c r="BF462" s="175">
        <f>IF(N462="snížená",J462,0)</f>
        <v>0</v>
      </c>
      <c r="BG462" s="175">
        <f>IF(N462="zákl. přenesená",J462,0)</f>
        <v>0</v>
      </c>
      <c r="BH462" s="175">
        <f>IF(N462="sníž. přenesená",J462,0)</f>
        <v>0</v>
      </c>
      <c r="BI462" s="175">
        <f>IF(N462="nulová",J462,0)</f>
        <v>0</v>
      </c>
      <c r="BJ462" s="17" t="s">
        <v>82</v>
      </c>
      <c r="BK462" s="175">
        <f>ROUND(I462*H462,2)</f>
        <v>0</v>
      </c>
      <c r="BL462" s="17" t="s">
        <v>289</v>
      </c>
      <c r="BM462" s="174" t="s">
        <v>832</v>
      </c>
    </row>
    <row r="463" spans="1:65" s="2" customFormat="1" ht="18">
      <c r="A463" s="32"/>
      <c r="B463" s="33"/>
      <c r="C463" s="32"/>
      <c r="D463" s="176" t="s">
        <v>291</v>
      </c>
      <c r="E463" s="32"/>
      <c r="F463" s="177" t="s">
        <v>831</v>
      </c>
      <c r="G463" s="32"/>
      <c r="H463" s="32"/>
      <c r="I463" s="97"/>
      <c r="J463" s="32"/>
      <c r="K463" s="32"/>
      <c r="L463" s="33"/>
      <c r="M463" s="178"/>
      <c r="N463" s="179"/>
      <c r="O463" s="58"/>
      <c r="P463" s="58"/>
      <c r="Q463" s="58"/>
      <c r="R463" s="58"/>
      <c r="S463" s="58"/>
      <c r="T463" s="59"/>
      <c r="U463" s="32"/>
      <c r="V463" s="32"/>
      <c r="W463" s="32"/>
      <c r="X463" s="32"/>
      <c r="Y463" s="32"/>
      <c r="Z463" s="32"/>
      <c r="AA463" s="32"/>
      <c r="AB463" s="32"/>
      <c r="AC463" s="32"/>
      <c r="AD463" s="32"/>
      <c r="AE463" s="32"/>
      <c r="AT463" s="17" t="s">
        <v>291</v>
      </c>
      <c r="AU463" s="17" t="s">
        <v>84</v>
      </c>
    </row>
    <row r="464" spans="1:65" s="13" customFormat="1" ht="10">
      <c r="B464" s="180"/>
      <c r="D464" s="176" t="s">
        <v>293</v>
      </c>
      <c r="E464" s="181" t="s">
        <v>1</v>
      </c>
      <c r="F464" s="182" t="s">
        <v>833</v>
      </c>
      <c r="H464" s="183">
        <v>11.55</v>
      </c>
      <c r="I464" s="184"/>
      <c r="L464" s="180"/>
      <c r="M464" s="185"/>
      <c r="N464" s="186"/>
      <c r="O464" s="186"/>
      <c r="P464" s="186"/>
      <c r="Q464" s="186"/>
      <c r="R464" s="186"/>
      <c r="S464" s="186"/>
      <c r="T464" s="187"/>
      <c r="AT464" s="181" t="s">
        <v>293</v>
      </c>
      <c r="AU464" s="181" t="s">
        <v>84</v>
      </c>
      <c r="AV464" s="13" t="s">
        <v>84</v>
      </c>
      <c r="AW464" s="13" t="s">
        <v>31</v>
      </c>
      <c r="AX464" s="13" t="s">
        <v>82</v>
      </c>
      <c r="AY464" s="181" t="s">
        <v>282</v>
      </c>
    </row>
    <row r="465" spans="1:65" s="2" customFormat="1" ht="20.5" customHeight="1">
      <c r="A465" s="32"/>
      <c r="B465" s="162"/>
      <c r="C465" s="163" t="s">
        <v>834</v>
      </c>
      <c r="D465" s="163" t="s">
        <v>284</v>
      </c>
      <c r="E465" s="164" t="s">
        <v>835</v>
      </c>
      <c r="F465" s="165" t="s">
        <v>836</v>
      </c>
      <c r="G465" s="166" t="s">
        <v>303</v>
      </c>
      <c r="H465" s="167">
        <v>89.87</v>
      </c>
      <c r="I465" s="168"/>
      <c r="J465" s="169">
        <f>ROUND(I465*H465,2)</f>
        <v>0</v>
      </c>
      <c r="K465" s="165" t="s">
        <v>1</v>
      </c>
      <c r="L465" s="33"/>
      <c r="M465" s="170" t="s">
        <v>1</v>
      </c>
      <c r="N465" s="171" t="s">
        <v>39</v>
      </c>
      <c r="O465" s="58"/>
      <c r="P465" s="172">
        <f>O465*H465</f>
        <v>0</v>
      </c>
      <c r="Q465" s="172">
        <v>2.7299999999999998E-3</v>
      </c>
      <c r="R465" s="172">
        <f>Q465*H465</f>
        <v>0.24534509999999998</v>
      </c>
      <c r="S465" s="172">
        <v>0</v>
      </c>
      <c r="T465" s="173">
        <f>S465*H465</f>
        <v>0</v>
      </c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R465" s="174" t="s">
        <v>289</v>
      </c>
      <c r="AT465" s="174" t="s">
        <v>284</v>
      </c>
      <c r="AU465" s="174" t="s">
        <v>84</v>
      </c>
      <c r="AY465" s="17" t="s">
        <v>282</v>
      </c>
      <c r="BE465" s="175">
        <f>IF(N465="základní",J465,0)</f>
        <v>0</v>
      </c>
      <c r="BF465" s="175">
        <f>IF(N465="snížená",J465,0)</f>
        <v>0</v>
      </c>
      <c r="BG465" s="175">
        <f>IF(N465="zákl. přenesená",J465,0)</f>
        <v>0</v>
      </c>
      <c r="BH465" s="175">
        <f>IF(N465="sníž. přenesená",J465,0)</f>
        <v>0</v>
      </c>
      <c r="BI465" s="175">
        <f>IF(N465="nulová",J465,0)</f>
        <v>0</v>
      </c>
      <c r="BJ465" s="17" t="s">
        <v>82</v>
      </c>
      <c r="BK465" s="175">
        <f>ROUND(I465*H465,2)</f>
        <v>0</v>
      </c>
      <c r="BL465" s="17" t="s">
        <v>289</v>
      </c>
      <c r="BM465" s="174" t="s">
        <v>837</v>
      </c>
    </row>
    <row r="466" spans="1:65" s="2" customFormat="1" ht="18">
      <c r="A466" s="32"/>
      <c r="B466" s="33"/>
      <c r="C466" s="32"/>
      <c r="D466" s="176" t="s">
        <v>291</v>
      </c>
      <c r="E466" s="32"/>
      <c r="F466" s="177" t="s">
        <v>838</v>
      </c>
      <c r="G466" s="32"/>
      <c r="H466" s="32"/>
      <c r="I466" s="97"/>
      <c r="J466" s="32"/>
      <c r="K466" s="32"/>
      <c r="L466" s="33"/>
      <c r="M466" s="178"/>
      <c r="N466" s="179"/>
      <c r="O466" s="58"/>
      <c r="P466" s="58"/>
      <c r="Q466" s="58"/>
      <c r="R466" s="58"/>
      <c r="S466" s="58"/>
      <c r="T466" s="59"/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  <c r="AE466" s="32"/>
      <c r="AT466" s="17" t="s">
        <v>291</v>
      </c>
      <c r="AU466" s="17" t="s">
        <v>84</v>
      </c>
    </row>
    <row r="467" spans="1:65" s="13" customFormat="1" ht="30">
      <c r="B467" s="180"/>
      <c r="D467" s="176" t="s">
        <v>293</v>
      </c>
      <c r="E467" s="181" t="s">
        <v>231</v>
      </c>
      <c r="F467" s="182" t="s">
        <v>839</v>
      </c>
      <c r="H467" s="183">
        <v>89.87</v>
      </c>
      <c r="I467" s="184"/>
      <c r="L467" s="180"/>
      <c r="M467" s="185"/>
      <c r="N467" s="186"/>
      <c r="O467" s="186"/>
      <c r="P467" s="186"/>
      <c r="Q467" s="186"/>
      <c r="R467" s="186"/>
      <c r="S467" s="186"/>
      <c r="T467" s="187"/>
      <c r="AT467" s="181" t="s">
        <v>293</v>
      </c>
      <c r="AU467" s="181" t="s">
        <v>84</v>
      </c>
      <c r="AV467" s="13" t="s">
        <v>84</v>
      </c>
      <c r="AW467" s="13" t="s">
        <v>31</v>
      </c>
      <c r="AX467" s="13" t="s">
        <v>82</v>
      </c>
      <c r="AY467" s="181" t="s">
        <v>282</v>
      </c>
    </row>
    <row r="468" spans="1:65" s="2" customFormat="1" ht="31" customHeight="1">
      <c r="A468" s="32"/>
      <c r="B468" s="162"/>
      <c r="C468" s="163" t="s">
        <v>840</v>
      </c>
      <c r="D468" s="163" t="s">
        <v>284</v>
      </c>
      <c r="E468" s="164" t="s">
        <v>841</v>
      </c>
      <c r="F468" s="165" t="s">
        <v>842</v>
      </c>
      <c r="G468" s="166" t="s">
        <v>303</v>
      </c>
      <c r="H468" s="167">
        <v>4.97</v>
      </c>
      <c r="I468" s="168"/>
      <c r="J468" s="169">
        <f>ROUND(I468*H468,2)</f>
        <v>0</v>
      </c>
      <c r="K468" s="165" t="s">
        <v>288</v>
      </c>
      <c r="L468" s="33"/>
      <c r="M468" s="170" t="s">
        <v>1</v>
      </c>
      <c r="N468" s="171" t="s">
        <v>39</v>
      </c>
      <c r="O468" s="58"/>
      <c r="P468" s="172">
        <f>O468*H468</f>
        <v>0</v>
      </c>
      <c r="Q468" s="172">
        <v>2.3099999999999999E-2</v>
      </c>
      <c r="R468" s="172">
        <f>Q468*H468</f>
        <v>0.11480699999999999</v>
      </c>
      <c r="S468" s="172">
        <v>0</v>
      </c>
      <c r="T468" s="173">
        <f>S468*H468</f>
        <v>0</v>
      </c>
      <c r="U468" s="32"/>
      <c r="V468" s="32"/>
      <c r="W468" s="32"/>
      <c r="X468" s="32"/>
      <c r="Y468" s="32"/>
      <c r="Z468" s="32"/>
      <c r="AA468" s="32"/>
      <c r="AB468" s="32"/>
      <c r="AC468" s="32"/>
      <c r="AD468" s="32"/>
      <c r="AE468" s="32"/>
      <c r="AR468" s="174" t="s">
        <v>289</v>
      </c>
      <c r="AT468" s="174" t="s">
        <v>284</v>
      </c>
      <c r="AU468" s="174" t="s">
        <v>84</v>
      </c>
      <c r="AY468" s="17" t="s">
        <v>282</v>
      </c>
      <c r="BE468" s="175">
        <f>IF(N468="základní",J468,0)</f>
        <v>0</v>
      </c>
      <c r="BF468" s="175">
        <f>IF(N468="snížená",J468,0)</f>
        <v>0</v>
      </c>
      <c r="BG468" s="175">
        <f>IF(N468="zákl. přenesená",J468,0)</f>
        <v>0</v>
      </c>
      <c r="BH468" s="175">
        <f>IF(N468="sníž. přenesená",J468,0)</f>
        <v>0</v>
      </c>
      <c r="BI468" s="175">
        <f>IF(N468="nulová",J468,0)</f>
        <v>0</v>
      </c>
      <c r="BJ468" s="17" t="s">
        <v>82</v>
      </c>
      <c r="BK468" s="175">
        <f>ROUND(I468*H468,2)</f>
        <v>0</v>
      </c>
      <c r="BL468" s="17" t="s">
        <v>289</v>
      </c>
      <c r="BM468" s="174" t="s">
        <v>843</v>
      </c>
    </row>
    <row r="469" spans="1:65" s="2" customFormat="1" ht="27">
      <c r="A469" s="32"/>
      <c r="B469" s="33"/>
      <c r="C469" s="32"/>
      <c r="D469" s="176" t="s">
        <v>291</v>
      </c>
      <c r="E469" s="32"/>
      <c r="F469" s="177" t="s">
        <v>844</v>
      </c>
      <c r="G469" s="32"/>
      <c r="H469" s="32"/>
      <c r="I469" s="97"/>
      <c r="J469" s="32"/>
      <c r="K469" s="32"/>
      <c r="L469" s="33"/>
      <c r="M469" s="178"/>
      <c r="N469" s="179"/>
      <c r="O469" s="58"/>
      <c r="P469" s="58"/>
      <c r="Q469" s="58"/>
      <c r="R469" s="58"/>
      <c r="S469" s="58"/>
      <c r="T469" s="59"/>
      <c r="U469" s="32"/>
      <c r="V469" s="32"/>
      <c r="W469" s="32"/>
      <c r="X469" s="32"/>
      <c r="Y469" s="32"/>
      <c r="Z469" s="32"/>
      <c r="AA469" s="32"/>
      <c r="AB469" s="32"/>
      <c r="AC469" s="32"/>
      <c r="AD469" s="32"/>
      <c r="AE469" s="32"/>
      <c r="AT469" s="17" t="s">
        <v>291</v>
      </c>
      <c r="AU469" s="17" t="s">
        <v>84</v>
      </c>
    </row>
    <row r="470" spans="1:65" s="13" customFormat="1" ht="10">
      <c r="B470" s="180"/>
      <c r="D470" s="176" t="s">
        <v>293</v>
      </c>
      <c r="E470" s="181" t="s">
        <v>233</v>
      </c>
      <c r="F470" s="182" t="s">
        <v>845</v>
      </c>
      <c r="H470" s="183">
        <v>4.97</v>
      </c>
      <c r="I470" s="184"/>
      <c r="L470" s="180"/>
      <c r="M470" s="185"/>
      <c r="N470" s="186"/>
      <c r="O470" s="186"/>
      <c r="P470" s="186"/>
      <c r="Q470" s="186"/>
      <c r="R470" s="186"/>
      <c r="S470" s="186"/>
      <c r="T470" s="187"/>
      <c r="AT470" s="181" t="s">
        <v>293</v>
      </c>
      <c r="AU470" s="181" t="s">
        <v>84</v>
      </c>
      <c r="AV470" s="13" t="s">
        <v>84</v>
      </c>
      <c r="AW470" s="13" t="s">
        <v>31</v>
      </c>
      <c r="AX470" s="13" t="s">
        <v>82</v>
      </c>
      <c r="AY470" s="181" t="s">
        <v>282</v>
      </c>
    </row>
    <row r="471" spans="1:65" s="2" customFormat="1" ht="31" customHeight="1">
      <c r="A471" s="32"/>
      <c r="B471" s="162"/>
      <c r="C471" s="163" t="s">
        <v>846</v>
      </c>
      <c r="D471" s="163" t="s">
        <v>284</v>
      </c>
      <c r="E471" s="164" t="s">
        <v>847</v>
      </c>
      <c r="F471" s="165" t="s">
        <v>848</v>
      </c>
      <c r="G471" s="166" t="s">
        <v>303</v>
      </c>
      <c r="H471" s="167">
        <v>137.15</v>
      </c>
      <c r="I471" s="168"/>
      <c r="J471" s="169">
        <f>ROUND(I471*H471,2)</f>
        <v>0</v>
      </c>
      <c r="K471" s="165" t="s">
        <v>288</v>
      </c>
      <c r="L471" s="33"/>
      <c r="M471" s="170" t="s">
        <v>1</v>
      </c>
      <c r="N471" s="171" t="s">
        <v>39</v>
      </c>
      <c r="O471" s="58"/>
      <c r="P471" s="172">
        <f>O471*H471</f>
        <v>0</v>
      </c>
      <c r="Q471" s="172">
        <v>1.146E-2</v>
      </c>
      <c r="R471" s="172">
        <f>Q471*H471</f>
        <v>1.571739</v>
      </c>
      <c r="S471" s="172">
        <v>0</v>
      </c>
      <c r="T471" s="173">
        <f>S471*H471</f>
        <v>0</v>
      </c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R471" s="174" t="s">
        <v>289</v>
      </c>
      <c r="AT471" s="174" t="s">
        <v>284</v>
      </c>
      <c r="AU471" s="174" t="s">
        <v>84</v>
      </c>
      <c r="AY471" s="17" t="s">
        <v>282</v>
      </c>
      <c r="BE471" s="175">
        <f>IF(N471="základní",J471,0)</f>
        <v>0</v>
      </c>
      <c r="BF471" s="175">
        <f>IF(N471="snížená",J471,0)</f>
        <v>0</v>
      </c>
      <c r="BG471" s="175">
        <f>IF(N471="zákl. přenesená",J471,0)</f>
        <v>0</v>
      </c>
      <c r="BH471" s="175">
        <f>IF(N471="sníž. přenesená",J471,0)</f>
        <v>0</v>
      </c>
      <c r="BI471" s="175">
        <f>IF(N471="nulová",J471,0)</f>
        <v>0</v>
      </c>
      <c r="BJ471" s="17" t="s">
        <v>82</v>
      </c>
      <c r="BK471" s="175">
        <f>ROUND(I471*H471,2)</f>
        <v>0</v>
      </c>
      <c r="BL471" s="17" t="s">
        <v>289</v>
      </c>
      <c r="BM471" s="174" t="s">
        <v>849</v>
      </c>
    </row>
    <row r="472" spans="1:65" s="2" customFormat="1" ht="27">
      <c r="A472" s="32"/>
      <c r="B472" s="33"/>
      <c r="C472" s="32"/>
      <c r="D472" s="176" t="s">
        <v>291</v>
      </c>
      <c r="E472" s="32"/>
      <c r="F472" s="177" t="s">
        <v>850</v>
      </c>
      <c r="G472" s="32"/>
      <c r="H472" s="32"/>
      <c r="I472" s="97"/>
      <c r="J472" s="32"/>
      <c r="K472" s="32"/>
      <c r="L472" s="33"/>
      <c r="M472" s="178"/>
      <c r="N472" s="179"/>
      <c r="O472" s="58"/>
      <c r="P472" s="58"/>
      <c r="Q472" s="58"/>
      <c r="R472" s="58"/>
      <c r="S472" s="58"/>
      <c r="T472" s="59"/>
      <c r="U472" s="32"/>
      <c r="V472" s="32"/>
      <c r="W472" s="32"/>
      <c r="X472" s="32"/>
      <c r="Y472" s="32"/>
      <c r="Z472" s="32"/>
      <c r="AA472" s="32"/>
      <c r="AB472" s="32"/>
      <c r="AC472" s="32"/>
      <c r="AD472" s="32"/>
      <c r="AE472" s="32"/>
      <c r="AT472" s="17" t="s">
        <v>291</v>
      </c>
      <c r="AU472" s="17" t="s">
        <v>84</v>
      </c>
    </row>
    <row r="473" spans="1:65" s="13" customFormat="1" ht="10">
      <c r="B473" s="180"/>
      <c r="D473" s="176" t="s">
        <v>293</v>
      </c>
      <c r="E473" s="181" t="s">
        <v>1</v>
      </c>
      <c r="F473" s="182" t="s">
        <v>229</v>
      </c>
      <c r="H473" s="183">
        <v>137.15</v>
      </c>
      <c r="I473" s="184"/>
      <c r="L473" s="180"/>
      <c r="M473" s="185"/>
      <c r="N473" s="186"/>
      <c r="O473" s="186"/>
      <c r="P473" s="186"/>
      <c r="Q473" s="186"/>
      <c r="R473" s="186"/>
      <c r="S473" s="186"/>
      <c r="T473" s="187"/>
      <c r="AT473" s="181" t="s">
        <v>293</v>
      </c>
      <c r="AU473" s="181" t="s">
        <v>84</v>
      </c>
      <c r="AV473" s="13" t="s">
        <v>84</v>
      </c>
      <c r="AW473" s="13" t="s">
        <v>31</v>
      </c>
      <c r="AX473" s="13" t="s">
        <v>82</v>
      </c>
      <c r="AY473" s="181" t="s">
        <v>282</v>
      </c>
    </row>
    <row r="474" spans="1:65" s="2" customFormat="1" ht="31" customHeight="1">
      <c r="A474" s="32"/>
      <c r="B474" s="162"/>
      <c r="C474" s="163" t="s">
        <v>851</v>
      </c>
      <c r="D474" s="163" t="s">
        <v>284</v>
      </c>
      <c r="E474" s="164" t="s">
        <v>852</v>
      </c>
      <c r="F474" s="165" t="s">
        <v>853</v>
      </c>
      <c r="G474" s="166" t="s">
        <v>303</v>
      </c>
      <c r="H474" s="167">
        <v>10.388</v>
      </c>
      <c r="I474" s="168"/>
      <c r="J474" s="169">
        <f>ROUND(I474*H474,2)</f>
        <v>0</v>
      </c>
      <c r="K474" s="165" t="s">
        <v>288</v>
      </c>
      <c r="L474" s="33"/>
      <c r="M474" s="170" t="s">
        <v>1</v>
      </c>
      <c r="N474" s="171" t="s">
        <v>39</v>
      </c>
      <c r="O474" s="58"/>
      <c r="P474" s="172">
        <f>O474*H474</f>
        <v>0</v>
      </c>
      <c r="Q474" s="172">
        <v>6.28E-3</v>
      </c>
      <c r="R474" s="172">
        <f>Q474*H474</f>
        <v>6.5236639999999999E-2</v>
      </c>
      <c r="S474" s="172">
        <v>0</v>
      </c>
      <c r="T474" s="173">
        <f>S474*H474</f>
        <v>0</v>
      </c>
      <c r="U474" s="32"/>
      <c r="V474" s="32"/>
      <c r="W474" s="32"/>
      <c r="X474" s="32"/>
      <c r="Y474" s="32"/>
      <c r="Z474" s="32"/>
      <c r="AA474" s="32"/>
      <c r="AB474" s="32"/>
      <c r="AC474" s="32"/>
      <c r="AD474" s="32"/>
      <c r="AE474" s="32"/>
      <c r="AR474" s="174" t="s">
        <v>289</v>
      </c>
      <c r="AT474" s="174" t="s">
        <v>284</v>
      </c>
      <c r="AU474" s="174" t="s">
        <v>84</v>
      </c>
      <c r="AY474" s="17" t="s">
        <v>282</v>
      </c>
      <c r="BE474" s="175">
        <f>IF(N474="základní",J474,0)</f>
        <v>0</v>
      </c>
      <c r="BF474" s="175">
        <f>IF(N474="snížená",J474,0)</f>
        <v>0</v>
      </c>
      <c r="BG474" s="175">
        <f>IF(N474="zákl. přenesená",J474,0)</f>
        <v>0</v>
      </c>
      <c r="BH474" s="175">
        <f>IF(N474="sníž. přenesená",J474,0)</f>
        <v>0</v>
      </c>
      <c r="BI474" s="175">
        <f>IF(N474="nulová",J474,0)</f>
        <v>0</v>
      </c>
      <c r="BJ474" s="17" t="s">
        <v>82</v>
      </c>
      <c r="BK474" s="175">
        <f>ROUND(I474*H474,2)</f>
        <v>0</v>
      </c>
      <c r="BL474" s="17" t="s">
        <v>289</v>
      </c>
      <c r="BM474" s="174" t="s">
        <v>854</v>
      </c>
    </row>
    <row r="475" spans="1:65" s="2" customFormat="1" ht="27">
      <c r="A475" s="32"/>
      <c r="B475" s="33"/>
      <c r="C475" s="32"/>
      <c r="D475" s="176" t="s">
        <v>291</v>
      </c>
      <c r="E475" s="32"/>
      <c r="F475" s="177" t="s">
        <v>855</v>
      </c>
      <c r="G475" s="32"/>
      <c r="H475" s="32"/>
      <c r="I475" s="97"/>
      <c r="J475" s="32"/>
      <c r="K475" s="32"/>
      <c r="L475" s="33"/>
      <c r="M475" s="178"/>
      <c r="N475" s="179"/>
      <c r="O475" s="58"/>
      <c r="P475" s="58"/>
      <c r="Q475" s="58"/>
      <c r="R475" s="58"/>
      <c r="S475" s="58"/>
      <c r="T475" s="59"/>
      <c r="U475" s="32"/>
      <c r="V475" s="32"/>
      <c r="W475" s="32"/>
      <c r="X475" s="32"/>
      <c r="Y475" s="32"/>
      <c r="Z475" s="32"/>
      <c r="AA475" s="32"/>
      <c r="AB475" s="32"/>
      <c r="AC475" s="32"/>
      <c r="AD475" s="32"/>
      <c r="AE475" s="32"/>
      <c r="AT475" s="17" t="s">
        <v>291</v>
      </c>
      <c r="AU475" s="17" t="s">
        <v>84</v>
      </c>
    </row>
    <row r="476" spans="1:65" s="13" customFormat="1" ht="10">
      <c r="B476" s="180"/>
      <c r="D476" s="176" t="s">
        <v>293</v>
      </c>
      <c r="E476" s="181" t="s">
        <v>1</v>
      </c>
      <c r="F476" s="182" t="s">
        <v>205</v>
      </c>
      <c r="H476" s="183">
        <v>10.388</v>
      </c>
      <c r="I476" s="184"/>
      <c r="L476" s="180"/>
      <c r="M476" s="185"/>
      <c r="N476" s="186"/>
      <c r="O476" s="186"/>
      <c r="P476" s="186"/>
      <c r="Q476" s="186"/>
      <c r="R476" s="186"/>
      <c r="S476" s="186"/>
      <c r="T476" s="187"/>
      <c r="AT476" s="181" t="s">
        <v>293</v>
      </c>
      <c r="AU476" s="181" t="s">
        <v>84</v>
      </c>
      <c r="AV476" s="13" t="s">
        <v>84</v>
      </c>
      <c r="AW476" s="13" t="s">
        <v>31</v>
      </c>
      <c r="AX476" s="13" t="s">
        <v>82</v>
      </c>
      <c r="AY476" s="181" t="s">
        <v>282</v>
      </c>
    </row>
    <row r="477" spans="1:65" s="2" customFormat="1" ht="31" customHeight="1">
      <c r="A477" s="32"/>
      <c r="B477" s="162"/>
      <c r="C477" s="163" t="s">
        <v>856</v>
      </c>
      <c r="D477" s="163" t="s">
        <v>284</v>
      </c>
      <c r="E477" s="164" t="s">
        <v>857</v>
      </c>
      <c r="F477" s="165" t="s">
        <v>858</v>
      </c>
      <c r="G477" s="166" t="s">
        <v>303</v>
      </c>
      <c r="H477" s="167">
        <v>273.92099999999999</v>
      </c>
      <c r="I477" s="168"/>
      <c r="J477" s="169">
        <f>ROUND(I477*H477,2)</f>
        <v>0</v>
      </c>
      <c r="K477" s="165" t="s">
        <v>288</v>
      </c>
      <c r="L477" s="33"/>
      <c r="M477" s="170" t="s">
        <v>1</v>
      </c>
      <c r="N477" s="171" t="s">
        <v>39</v>
      </c>
      <c r="O477" s="58"/>
      <c r="P477" s="172">
        <f>O477*H477</f>
        <v>0</v>
      </c>
      <c r="Q477" s="172">
        <v>3.48E-3</v>
      </c>
      <c r="R477" s="172">
        <f>Q477*H477</f>
        <v>0.95324507999999997</v>
      </c>
      <c r="S477" s="172">
        <v>0</v>
      </c>
      <c r="T477" s="173">
        <f>S477*H477</f>
        <v>0</v>
      </c>
      <c r="U477" s="32"/>
      <c r="V477" s="32"/>
      <c r="W477" s="32"/>
      <c r="X477" s="32"/>
      <c r="Y477" s="32"/>
      <c r="Z477" s="32"/>
      <c r="AA477" s="32"/>
      <c r="AB477" s="32"/>
      <c r="AC477" s="32"/>
      <c r="AD477" s="32"/>
      <c r="AE477" s="32"/>
      <c r="AR477" s="174" t="s">
        <v>289</v>
      </c>
      <c r="AT477" s="174" t="s">
        <v>284</v>
      </c>
      <c r="AU477" s="174" t="s">
        <v>84</v>
      </c>
      <c r="AY477" s="17" t="s">
        <v>282</v>
      </c>
      <c r="BE477" s="175">
        <f>IF(N477="základní",J477,0)</f>
        <v>0</v>
      </c>
      <c r="BF477" s="175">
        <f>IF(N477="snížená",J477,0)</f>
        <v>0</v>
      </c>
      <c r="BG477" s="175">
        <f>IF(N477="zákl. přenesená",J477,0)</f>
        <v>0</v>
      </c>
      <c r="BH477" s="175">
        <f>IF(N477="sníž. přenesená",J477,0)</f>
        <v>0</v>
      </c>
      <c r="BI477" s="175">
        <f>IF(N477="nulová",J477,0)</f>
        <v>0</v>
      </c>
      <c r="BJ477" s="17" t="s">
        <v>82</v>
      </c>
      <c r="BK477" s="175">
        <f>ROUND(I477*H477,2)</f>
        <v>0</v>
      </c>
      <c r="BL477" s="17" t="s">
        <v>289</v>
      </c>
      <c r="BM477" s="174" t="s">
        <v>859</v>
      </c>
    </row>
    <row r="478" spans="1:65" s="2" customFormat="1" ht="36">
      <c r="A478" s="32"/>
      <c r="B478" s="33"/>
      <c r="C478" s="32"/>
      <c r="D478" s="176" t="s">
        <v>291</v>
      </c>
      <c r="E478" s="32"/>
      <c r="F478" s="177" t="s">
        <v>860</v>
      </c>
      <c r="G478" s="32"/>
      <c r="H478" s="32"/>
      <c r="I478" s="97"/>
      <c r="J478" s="32"/>
      <c r="K478" s="32"/>
      <c r="L478" s="33"/>
      <c r="M478" s="178"/>
      <c r="N478" s="179"/>
      <c r="O478" s="58"/>
      <c r="P478" s="58"/>
      <c r="Q478" s="58"/>
      <c r="R478" s="58"/>
      <c r="S478" s="58"/>
      <c r="T478" s="59"/>
      <c r="U478" s="32"/>
      <c r="V478" s="32"/>
      <c r="W478" s="32"/>
      <c r="X478" s="32"/>
      <c r="Y478" s="32"/>
      <c r="Z478" s="32"/>
      <c r="AA478" s="32"/>
      <c r="AB478" s="32"/>
      <c r="AC478" s="32"/>
      <c r="AD478" s="32"/>
      <c r="AE478" s="32"/>
      <c r="AT478" s="17" t="s">
        <v>291</v>
      </c>
      <c r="AU478" s="17" t="s">
        <v>84</v>
      </c>
    </row>
    <row r="479" spans="1:65" s="13" customFormat="1" ht="10">
      <c r="B479" s="180"/>
      <c r="D479" s="176" t="s">
        <v>293</v>
      </c>
      <c r="E479" s="181" t="s">
        <v>1</v>
      </c>
      <c r="F479" s="182" t="s">
        <v>861</v>
      </c>
      <c r="H479" s="183">
        <v>273.92099999999999</v>
      </c>
      <c r="I479" s="184"/>
      <c r="L479" s="180"/>
      <c r="M479" s="185"/>
      <c r="N479" s="186"/>
      <c r="O479" s="186"/>
      <c r="P479" s="186"/>
      <c r="Q479" s="186"/>
      <c r="R479" s="186"/>
      <c r="S479" s="186"/>
      <c r="T479" s="187"/>
      <c r="AT479" s="181" t="s">
        <v>293</v>
      </c>
      <c r="AU479" s="181" t="s">
        <v>84</v>
      </c>
      <c r="AV479" s="13" t="s">
        <v>84</v>
      </c>
      <c r="AW479" s="13" t="s">
        <v>31</v>
      </c>
      <c r="AX479" s="13" t="s">
        <v>82</v>
      </c>
      <c r="AY479" s="181" t="s">
        <v>282</v>
      </c>
    </row>
    <row r="480" spans="1:65" s="2" customFormat="1" ht="20.5" customHeight="1">
      <c r="A480" s="32"/>
      <c r="B480" s="162"/>
      <c r="C480" s="163" t="s">
        <v>862</v>
      </c>
      <c r="D480" s="163" t="s">
        <v>284</v>
      </c>
      <c r="E480" s="164" t="s">
        <v>863</v>
      </c>
      <c r="F480" s="165" t="s">
        <v>864</v>
      </c>
      <c r="G480" s="166" t="s">
        <v>303</v>
      </c>
      <c r="H480" s="167">
        <v>37.854999999999997</v>
      </c>
      <c r="I480" s="168"/>
      <c r="J480" s="169">
        <f>ROUND(I480*H480,2)</f>
        <v>0</v>
      </c>
      <c r="K480" s="165" t="s">
        <v>288</v>
      </c>
      <c r="L480" s="33"/>
      <c r="M480" s="170" t="s">
        <v>1</v>
      </c>
      <c r="N480" s="171" t="s">
        <v>39</v>
      </c>
      <c r="O480" s="58"/>
      <c r="P480" s="172">
        <f>O480*H480</f>
        <v>0</v>
      </c>
      <c r="Q480" s="172">
        <v>0</v>
      </c>
      <c r="R480" s="172">
        <f>Q480*H480</f>
        <v>0</v>
      </c>
      <c r="S480" s="172">
        <v>0</v>
      </c>
      <c r="T480" s="173">
        <f>S480*H480</f>
        <v>0</v>
      </c>
      <c r="U480" s="32"/>
      <c r="V480" s="32"/>
      <c r="W480" s="32"/>
      <c r="X480" s="32"/>
      <c r="Y480" s="32"/>
      <c r="Z480" s="32"/>
      <c r="AA480" s="32"/>
      <c r="AB480" s="32"/>
      <c r="AC480" s="32"/>
      <c r="AD480" s="32"/>
      <c r="AE480" s="32"/>
      <c r="AR480" s="174" t="s">
        <v>289</v>
      </c>
      <c r="AT480" s="174" t="s">
        <v>284</v>
      </c>
      <c r="AU480" s="174" t="s">
        <v>84</v>
      </c>
      <c r="AY480" s="17" t="s">
        <v>282</v>
      </c>
      <c r="BE480" s="175">
        <f>IF(N480="základní",J480,0)</f>
        <v>0</v>
      </c>
      <c r="BF480" s="175">
        <f>IF(N480="snížená",J480,0)</f>
        <v>0</v>
      </c>
      <c r="BG480" s="175">
        <f>IF(N480="zákl. přenesená",J480,0)</f>
        <v>0</v>
      </c>
      <c r="BH480" s="175">
        <f>IF(N480="sníž. přenesená",J480,0)</f>
        <v>0</v>
      </c>
      <c r="BI480" s="175">
        <f>IF(N480="nulová",J480,0)</f>
        <v>0</v>
      </c>
      <c r="BJ480" s="17" t="s">
        <v>82</v>
      </c>
      <c r="BK480" s="175">
        <f>ROUND(I480*H480,2)</f>
        <v>0</v>
      </c>
      <c r="BL480" s="17" t="s">
        <v>289</v>
      </c>
      <c r="BM480" s="174" t="s">
        <v>865</v>
      </c>
    </row>
    <row r="481" spans="1:65" s="2" customFormat="1" ht="27">
      <c r="A481" s="32"/>
      <c r="B481" s="33"/>
      <c r="C481" s="32"/>
      <c r="D481" s="176" t="s">
        <v>291</v>
      </c>
      <c r="E481" s="32"/>
      <c r="F481" s="177" t="s">
        <v>866</v>
      </c>
      <c r="G481" s="32"/>
      <c r="H481" s="32"/>
      <c r="I481" s="97"/>
      <c r="J481" s="32"/>
      <c r="K481" s="32"/>
      <c r="L481" s="33"/>
      <c r="M481" s="178"/>
      <c r="N481" s="179"/>
      <c r="O481" s="58"/>
      <c r="P481" s="58"/>
      <c r="Q481" s="58"/>
      <c r="R481" s="58"/>
      <c r="S481" s="58"/>
      <c r="T481" s="59"/>
      <c r="U481" s="32"/>
      <c r="V481" s="32"/>
      <c r="W481" s="32"/>
      <c r="X481" s="32"/>
      <c r="Y481" s="32"/>
      <c r="Z481" s="32"/>
      <c r="AA481" s="32"/>
      <c r="AB481" s="32"/>
      <c r="AC481" s="32"/>
      <c r="AD481" s="32"/>
      <c r="AE481" s="32"/>
      <c r="AT481" s="17" t="s">
        <v>291</v>
      </c>
      <c r="AU481" s="17" t="s">
        <v>84</v>
      </c>
    </row>
    <row r="482" spans="1:65" s="13" customFormat="1" ht="10">
      <c r="B482" s="180"/>
      <c r="D482" s="176" t="s">
        <v>293</v>
      </c>
      <c r="E482" s="181" t="s">
        <v>1</v>
      </c>
      <c r="F482" s="182" t="s">
        <v>867</v>
      </c>
      <c r="H482" s="183">
        <v>37.854999999999997</v>
      </c>
      <c r="I482" s="184"/>
      <c r="L482" s="180"/>
      <c r="M482" s="185"/>
      <c r="N482" s="186"/>
      <c r="O482" s="186"/>
      <c r="P482" s="186"/>
      <c r="Q482" s="186"/>
      <c r="R482" s="186"/>
      <c r="S482" s="186"/>
      <c r="T482" s="187"/>
      <c r="AT482" s="181" t="s">
        <v>293</v>
      </c>
      <c r="AU482" s="181" t="s">
        <v>84</v>
      </c>
      <c r="AV482" s="13" t="s">
        <v>84</v>
      </c>
      <c r="AW482" s="13" t="s">
        <v>31</v>
      </c>
      <c r="AX482" s="13" t="s">
        <v>82</v>
      </c>
      <c r="AY482" s="181" t="s">
        <v>282</v>
      </c>
    </row>
    <row r="483" spans="1:65" s="2" customFormat="1" ht="31" customHeight="1">
      <c r="A483" s="32"/>
      <c r="B483" s="162"/>
      <c r="C483" s="163" t="s">
        <v>868</v>
      </c>
      <c r="D483" s="163" t="s">
        <v>284</v>
      </c>
      <c r="E483" s="164" t="s">
        <v>869</v>
      </c>
      <c r="F483" s="165" t="s">
        <v>870</v>
      </c>
      <c r="G483" s="166" t="s">
        <v>313</v>
      </c>
      <c r="H483" s="167">
        <v>4.4539999999999997</v>
      </c>
      <c r="I483" s="168"/>
      <c r="J483" s="169">
        <f>ROUND(I483*H483,2)</f>
        <v>0</v>
      </c>
      <c r="K483" s="165" t="s">
        <v>288</v>
      </c>
      <c r="L483" s="33"/>
      <c r="M483" s="170" t="s">
        <v>1</v>
      </c>
      <c r="N483" s="171" t="s">
        <v>39</v>
      </c>
      <c r="O483" s="58"/>
      <c r="P483" s="172">
        <f>O483*H483</f>
        <v>0</v>
      </c>
      <c r="Q483" s="172">
        <v>2.2563399999999998</v>
      </c>
      <c r="R483" s="172">
        <f>Q483*H483</f>
        <v>10.049738359999999</v>
      </c>
      <c r="S483" s="172">
        <v>0</v>
      </c>
      <c r="T483" s="173">
        <f>S483*H483</f>
        <v>0</v>
      </c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R483" s="174" t="s">
        <v>289</v>
      </c>
      <c r="AT483" s="174" t="s">
        <v>284</v>
      </c>
      <c r="AU483" s="174" t="s">
        <v>84</v>
      </c>
      <c r="AY483" s="17" t="s">
        <v>282</v>
      </c>
      <c r="BE483" s="175">
        <f>IF(N483="základní",J483,0)</f>
        <v>0</v>
      </c>
      <c r="BF483" s="175">
        <f>IF(N483="snížená",J483,0)</f>
        <v>0</v>
      </c>
      <c r="BG483" s="175">
        <f>IF(N483="zákl. přenesená",J483,0)</f>
        <v>0</v>
      </c>
      <c r="BH483" s="175">
        <f>IF(N483="sníž. přenesená",J483,0)</f>
        <v>0</v>
      </c>
      <c r="BI483" s="175">
        <f>IF(N483="nulová",J483,0)</f>
        <v>0</v>
      </c>
      <c r="BJ483" s="17" t="s">
        <v>82</v>
      </c>
      <c r="BK483" s="175">
        <f>ROUND(I483*H483,2)</f>
        <v>0</v>
      </c>
      <c r="BL483" s="17" t="s">
        <v>289</v>
      </c>
      <c r="BM483" s="174" t="s">
        <v>871</v>
      </c>
    </row>
    <row r="484" spans="1:65" s="2" customFormat="1" ht="27">
      <c r="A484" s="32"/>
      <c r="B484" s="33"/>
      <c r="C484" s="32"/>
      <c r="D484" s="176" t="s">
        <v>291</v>
      </c>
      <c r="E484" s="32"/>
      <c r="F484" s="177" t="s">
        <v>872</v>
      </c>
      <c r="G484" s="32"/>
      <c r="H484" s="32"/>
      <c r="I484" s="97"/>
      <c r="J484" s="32"/>
      <c r="K484" s="32"/>
      <c r="L484" s="33"/>
      <c r="M484" s="178"/>
      <c r="N484" s="179"/>
      <c r="O484" s="58"/>
      <c r="P484" s="58"/>
      <c r="Q484" s="58"/>
      <c r="R484" s="58"/>
      <c r="S484" s="58"/>
      <c r="T484" s="59"/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T484" s="17" t="s">
        <v>291</v>
      </c>
      <c r="AU484" s="17" t="s">
        <v>84</v>
      </c>
    </row>
    <row r="485" spans="1:65" s="13" customFormat="1" ht="10">
      <c r="B485" s="180"/>
      <c r="D485" s="176" t="s">
        <v>293</v>
      </c>
      <c r="E485" s="181" t="s">
        <v>1</v>
      </c>
      <c r="F485" s="182" t="s">
        <v>873</v>
      </c>
      <c r="H485" s="183">
        <v>4.4539999999999997</v>
      </c>
      <c r="I485" s="184"/>
      <c r="L485" s="180"/>
      <c r="M485" s="185"/>
      <c r="N485" s="186"/>
      <c r="O485" s="186"/>
      <c r="P485" s="186"/>
      <c r="Q485" s="186"/>
      <c r="R485" s="186"/>
      <c r="S485" s="186"/>
      <c r="T485" s="187"/>
      <c r="AT485" s="181" t="s">
        <v>293</v>
      </c>
      <c r="AU485" s="181" t="s">
        <v>84</v>
      </c>
      <c r="AV485" s="13" t="s">
        <v>84</v>
      </c>
      <c r="AW485" s="13" t="s">
        <v>31</v>
      </c>
      <c r="AX485" s="13" t="s">
        <v>82</v>
      </c>
      <c r="AY485" s="181" t="s">
        <v>282</v>
      </c>
    </row>
    <row r="486" spans="1:65" s="2" customFormat="1" ht="31" customHeight="1">
      <c r="A486" s="32"/>
      <c r="B486" s="162"/>
      <c r="C486" s="163" t="s">
        <v>874</v>
      </c>
      <c r="D486" s="163" t="s">
        <v>284</v>
      </c>
      <c r="E486" s="164" t="s">
        <v>875</v>
      </c>
      <c r="F486" s="165" t="s">
        <v>876</v>
      </c>
      <c r="G486" s="166" t="s">
        <v>313</v>
      </c>
      <c r="H486" s="167">
        <v>15.771000000000001</v>
      </c>
      <c r="I486" s="168"/>
      <c r="J486" s="169">
        <f>ROUND(I486*H486,2)</f>
        <v>0</v>
      </c>
      <c r="K486" s="165" t="s">
        <v>288</v>
      </c>
      <c r="L486" s="33"/>
      <c r="M486" s="170" t="s">
        <v>1</v>
      </c>
      <c r="N486" s="171" t="s">
        <v>39</v>
      </c>
      <c r="O486" s="58"/>
      <c r="P486" s="172">
        <f>O486*H486</f>
        <v>0</v>
      </c>
      <c r="Q486" s="172">
        <v>2.45329</v>
      </c>
      <c r="R486" s="172">
        <f>Q486*H486</f>
        <v>38.690836590000004</v>
      </c>
      <c r="S486" s="172">
        <v>0</v>
      </c>
      <c r="T486" s="173">
        <f>S486*H486</f>
        <v>0</v>
      </c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R486" s="174" t="s">
        <v>289</v>
      </c>
      <c r="AT486" s="174" t="s">
        <v>284</v>
      </c>
      <c r="AU486" s="174" t="s">
        <v>84</v>
      </c>
      <c r="AY486" s="17" t="s">
        <v>282</v>
      </c>
      <c r="BE486" s="175">
        <f>IF(N486="základní",J486,0)</f>
        <v>0</v>
      </c>
      <c r="BF486" s="175">
        <f>IF(N486="snížená",J486,0)</f>
        <v>0</v>
      </c>
      <c r="BG486" s="175">
        <f>IF(N486="zákl. přenesená",J486,0)</f>
        <v>0</v>
      </c>
      <c r="BH486" s="175">
        <f>IF(N486="sníž. přenesená",J486,0)</f>
        <v>0</v>
      </c>
      <c r="BI486" s="175">
        <f>IF(N486="nulová",J486,0)</f>
        <v>0</v>
      </c>
      <c r="BJ486" s="17" t="s">
        <v>82</v>
      </c>
      <c r="BK486" s="175">
        <f>ROUND(I486*H486,2)</f>
        <v>0</v>
      </c>
      <c r="BL486" s="17" t="s">
        <v>289</v>
      </c>
      <c r="BM486" s="174" t="s">
        <v>877</v>
      </c>
    </row>
    <row r="487" spans="1:65" s="2" customFormat="1" ht="27">
      <c r="A487" s="32"/>
      <c r="B487" s="33"/>
      <c r="C487" s="32"/>
      <c r="D487" s="176" t="s">
        <v>291</v>
      </c>
      <c r="E487" s="32"/>
      <c r="F487" s="177" t="s">
        <v>878</v>
      </c>
      <c r="G487" s="32"/>
      <c r="H487" s="32"/>
      <c r="I487" s="97"/>
      <c r="J487" s="32"/>
      <c r="K487" s="32"/>
      <c r="L487" s="33"/>
      <c r="M487" s="178"/>
      <c r="N487" s="179"/>
      <c r="O487" s="58"/>
      <c r="P487" s="58"/>
      <c r="Q487" s="58"/>
      <c r="R487" s="58"/>
      <c r="S487" s="58"/>
      <c r="T487" s="59"/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T487" s="17" t="s">
        <v>291</v>
      </c>
      <c r="AU487" s="17" t="s">
        <v>84</v>
      </c>
    </row>
    <row r="488" spans="1:65" s="13" customFormat="1" ht="10">
      <c r="B488" s="180"/>
      <c r="D488" s="176" t="s">
        <v>293</v>
      </c>
      <c r="E488" s="181" t="s">
        <v>179</v>
      </c>
      <c r="F488" s="182" t="s">
        <v>879</v>
      </c>
      <c r="H488" s="183">
        <v>15.771000000000001</v>
      </c>
      <c r="I488" s="184"/>
      <c r="L488" s="180"/>
      <c r="M488" s="185"/>
      <c r="N488" s="186"/>
      <c r="O488" s="186"/>
      <c r="P488" s="186"/>
      <c r="Q488" s="186"/>
      <c r="R488" s="186"/>
      <c r="S488" s="186"/>
      <c r="T488" s="187"/>
      <c r="AT488" s="181" t="s">
        <v>293</v>
      </c>
      <c r="AU488" s="181" t="s">
        <v>84</v>
      </c>
      <c r="AV488" s="13" t="s">
        <v>84</v>
      </c>
      <c r="AW488" s="13" t="s">
        <v>31</v>
      </c>
      <c r="AX488" s="13" t="s">
        <v>82</v>
      </c>
      <c r="AY488" s="181" t="s">
        <v>282</v>
      </c>
    </row>
    <row r="489" spans="1:65" s="2" customFormat="1" ht="31" customHeight="1">
      <c r="A489" s="32"/>
      <c r="B489" s="162"/>
      <c r="C489" s="163" t="s">
        <v>880</v>
      </c>
      <c r="D489" s="163" t="s">
        <v>284</v>
      </c>
      <c r="E489" s="164" t="s">
        <v>881</v>
      </c>
      <c r="F489" s="165" t="s">
        <v>882</v>
      </c>
      <c r="G489" s="166" t="s">
        <v>313</v>
      </c>
      <c r="H489" s="167">
        <v>10.202999999999999</v>
      </c>
      <c r="I489" s="168"/>
      <c r="J489" s="169">
        <f>ROUND(I489*H489,2)</f>
        <v>0</v>
      </c>
      <c r="K489" s="165" t="s">
        <v>288</v>
      </c>
      <c r="L489" s="33"/>
      <c r="M489" s="170" t="s">
        <v>1</v>
      </c>
      <c r="N489" s="171" t="s">
        <v>39</v>
      </c>
      <c r="O489" s="58"/>
      <c r="P489" s="172">
        <f>O489*H489</f>
        <v>0</v>
      </c>
      <c r="Q489" s="172">
        <v>2.2563399999999998</v>
      </c>
      <c r="R489" s="172">
        <f>Q489*H489</f>
        <v>23.021437019999997</v>
      </c>
      <c r="S489" s="172">
        <v>0</v>
      </c>
      <c r="T489" s="173">
        <f>S489*H489</f>
        <v>0</v>
      </c>
      <c r="U489" s="32"/>
      <c r="V489" s="32"/>
      <c r="W489" s="32"/>
      <c r="X489" s="32"/>
      <c r="Y489" s="32"/>
      <c r="Z489" s="32"/>
      <c r="AA489" s="32"/>
      <c r="AB489" s="32"/>
      <c r="AC489" s="32"/>
      <c r="AD489" s="32"/>
      <c r="AE489" s="32"/>
      <c r="AR489" s="174" t="s">
        <v>289</v>
      </c>
      <c r="AT489" s="174" t="s">
        <v>284</v>
      </c>
      <c r="AU489" s="174" t="s">
        <v>84</v>
      </c>
      <c r="AY489" s="17" t="s">
        <v>282</v>
      </c>
      <c r="BE489" s="175">
        <f>IF(N489="základní",J489,0)</f>
        <v>0</v>
      </c>
      <c r="BF489" s="175">
        <f>IF(N489="snížená",J489,0)</f>
        <v>0</v>
      </c>
      <c r="BG489" s="175">
        <f>IF(N489="zákl. přenesená",J489,0)</f>
        <v>0</v>
      </c>
      <c r="BH489" s="175">
        <f>IF(N489="sníž. přenesená",J489,0)</f>
        <v>0</v>
      </c>
      <c r="BI489" s="175">
        <f>IF(N489="nulová",J489,0)</f>
        <v>0</v>
      </c>
      <c r="BJ489" s="17" t="s">
        <v>82</v>
      </c>
      <c r="BK489" s="175">
        <f>ROUND(I489*H489,2)</f>
        <v>0</v>
      </c>
      <c r="BL489" s="17" t="s">
        <v>289</v>
      </c>
      <c r="BM489" s="174" t="s">
        <v>883</v>
      </c>
    </row>
    <row r="490" spans="1:65" s="2" customFormat="1" ht="27">
      <c r="A490" s="32"/>
      <c r="B490" s="33"/>
      <c r="C490" s="32"/>
      <c r="D490" s="176" t="s">
        <v>291</v>
      </c>
      <c r="E490" s="32"/>
      <c r="F490" s="177" t="s">
        <v>884</v>
      </c>
      <c r="G490" s="32"/>
      <c r="H490" s="32"/>
      <c r="I490" s="97"/>
      <c r="J490" s="32"/>
      <c r="K490" s="32"/>
      <c r="L490" s="33"/>
      <c r="M490" s="178"/>
      <c r="N490" s="179"/>
      <c r="O490" s="58"/>
      <c r="P490" s="58"/>
      <c r="Q490" s="58"/>
      <c r="R490" s="58"/>
      <c r="S490" s="58"/>
      <c r="T490" s="59"/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T490" s="17" t="s">
        <v>291</v>
      </c>
      <c r="AU490" s="17" t="s">
        <v>84</v>
      </c>
    </row>
    <row r="491" spans="1:65" s="13" customFormat="1" ht="10">
      <c r="B491" s="180"/>
      <c r="D491" s="176" t="s">
        <v>293</v>
      </c>
      <c r="E491" s="181" t="s">
        <v>1</v>
      </c>
      <c r="F491" s="182" t="s">
        <v>885</v>
      </c>
      <c r="H491" s="183">
        <v>10.202999999999999</v>
      </c>
      <c r="I491" s="184"/>
      <c r="L491" s="180"/>
      <c r="M491" s="185"/>
      <c r="N491" s="186"/>
      <c r="O491" s="186"/>
      <c r="P491" s="186"/>
      <c r="Q491" s="186"/>
      <c r="R491" s="186"/>
      <c r="S491" s="186"/>
      <c r="T491" s="187"/>
      <c r="AT491" s="181" t="s">
        <v>293</v>
      </c>
      <c r="AU491" s="181" t="s">
        <v>84</v>
      </c>
      <c r="AV491" s="13" t="s">
        <v>84</v>
      </c>
      <c r="AW491" s="13" t="s">
        <v>31</v>
      </c>
      <c r="AX491" s="13" t="s">
        <v>82</v>
      </c>
      <c r="AY491" s="181" t="s">
        <v>282</v>
      </c>
    </row>
    <row r="492" spans="1:65" s="2" customFormat="1" ht="31" customHeight="1">
      <c r="A492" s="32"/>
      <c r="B492" s="162"/>
      <c r="C492" s="163" t="s">
        <v>886</v>
      </c>
      <c r="D492" s="163" t="s">
        <v>284</v>
      </c>
      <c r="E492" s="164" t="s">
        <v>887</v>
      </c>
      <c r="F492" s="165" t="s">
        <v>888</v>
      </c>
      <c r="G492" s="166" t="s">
        <v>313</v>
      </c>
      <c r="H492" s="167">
        <v>15.771000000000001</v>
      </c>
      <c r="I492" s="168"/>
      <c r="J492" s="169">
        <f>ROUND(I492*H492,2)</f>
        <v>0</v>
      </c>
      <c r="K492" s="165" t="s">
        <v>288</v>
      </c>
      <c r="L492" s="33"/>
      <c r="M492" s="170" t="s">
        <v>1</v>
      </c>
      <c r="N492" s="171" t="s">
        <v>39</v>
      </c>
      <c r="O492" s="58"/>
      <c r="P492" s="172">
        <f>O492*H492</f>
        <v>0</v>
      </c>
      <c r="Q492" s="172">
        <v>0</v>
      </c>
      <c r="R492" s="172">
        <f>Q492*H492</f>
        <v>0</v>
      </c>
      <c r="S492" s="172">
        <v>0</v>
      </c>
      <c r="T492" s="173">
        <f>S492*H492</f>
        <v>0</v>
      </c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R492" s="174" t="s">
        <v>289</v>
      </c>
      <c r="AT492" s="174" t="s">
        <v>284</v>
      </c>
      <c r="AU492" s="174" t="s">
        <v>84</v>
      </c>
      <c r="AY492" s="17" t="s">
        <v>282</v>
      </c>
      <c r="BE492" s="175">
        <f>IF(N492="základní",J492,0)</f>
        <v>0</v>
      </c>
      <c r="BF492" s="175">
        <f>IF(N492="snížená",J492,0)</f>
        <v>0</v>
      </c>
      <c r="BG492" s="175">
        <f>IF(N492="zákl. přenesená",J492,0)</f>
        <v>0</v>
      </c>
      <c r="BH492" s="175">
        <f>IF(N492="sníž. přenesená",J492,0)</f>
        <v>0</v>
      </c>
      <c r="BI492" s="175">
        <f>IF(N492="nulová",J492,0)</f>
        <v>0</v>
      </c>
      <c r="BJ492" s="17" t="s">
        <v>82</v>
      </c>
      <c r="BK492" s="175">
        <f>ROUND(I492*H492,2)</f>
        <v>0</v>
      </c>
      <c r="BL492" s="17" t="s">
        <v>289</v>
      </c>
      <c r="BM492" s="174" t="s">
        <v>889</v>
      </c>
    </row>
    <row r="493" spans="1:65" s="2" customFormat="1" ht="36">
      <c r="A493" s="32"/>
      <c r="B493" s="33"/>
      <c r="C493" s="32"/>
      <c r="D493" s="176" t="s">
        <v>291</v>
      </c>
      <c r="E493" s="32"/>
      <c r="F493" s="177" t="s">
        <v>890</v>
      </c>
      <c r="G493" s="32"/>
      <c r="H493" s="32"/>
      <c r="I493" s="97"/>
      <c r="J493" s="32"/>
      <c r="K493" s="32"/>
      <c r="L493" s="33"/>
      <c r="M493" s="178"/>
      <c r="N493" s="179"/>
      <c r="O493" s="58"/>
      <c r="P493" s="58"/>
      <c r="Q493" s="58"/>
      <c r="R493" s="58"/>
      <c r="S493" s="58"/>
      <c r="T493" s="59"/>
      <c r="U493" s="32"/>
      <c r="V493" s="32"/>
      <c r="W493" s="32"/>
      <c r="X493" s="32"/>
      <c r="Y493" s="32"/>
      <c r="Z493" s="32"/>
      <c r="AA493" s="32"/>
      <c r="AB493" s="32"/>
      <c r="AC493" s="32"/>
      <c r="AD493" s="32"/>
      <c r="AE493" s="32"/>
      <c r="AT493" s="17" t="s">
        <v>291</v>
      </c>
      <c r="AU493" s="17" t="s">
        <v>84</v>
      </c>
    </row>
    <row r="494" spans="1:65" s="13" customFormat="1" ht="10">
      <c r="B494" s="180"/>
      <c r="D494" s="176" t="s">
        <v>293</v>
      </c>
      <c r="E494" s="181" t="s">
        <v>1</v>
      </c>
      <c r="F494" s="182" t="s">
        <v>179</v>
      </c>
      <c r="H494" s="183">
        <v>15.771000000000001</v>
      </c>
      <c r="I494" s="184"/>
      <c r="L494" s="180"/>
      <c r="M494" s="185"/>
      <c r="N494" s="186"/>
      <c r="O494" s="186"/>
      <c r="P494" s="186"/>
      <c r="Q494" s="186"/>
      <c r="R494" s="186"/>
      <c r="S494" s="186"/>
      <c r="T494" s="187"/>
      <c r="AT494" s="181" t="s">
        <v>293</v>
      </c>
      <c r="AU494" s="181" t="s">
        <v>84</v>
      </c>
      <c r="AV494" s="13" t="s">
        <v>84</v>
      </c>
      <c r="AW494" s="13" t="s">
        <v>31</v>
      </c>
      <c r="AX494" s="13" t="s">
        <v>82</v>
      </c>
      <c r="AY494" s="181" t="s">
        <v>282</v>
      </c>
    </row>
    <row r="495" spans="1:65" s="2" customFormat="1" ht="20.5" customHeight="1">
      <c r="A495" s="32"/>
      <c r="B495" s="162"/>
      <c r="C495" s="163" t="s">
        <v>891</v>
      </c>
      <c r="D495" s="163" t="s">
        <v>284</v>
      </c>
      <c r="E495" s="164" t="s">
        <v>892</v>
      </c>
      <c r="F495" s="165" t="s">
        <v>893</v>
      </c>
      <c r="G495" s="166" t="s">
        <v>313</v>
      </c>
      <c r="H495" s="167">
        <v>23.433</v>
      </c>
      <c r="I495" s="168"/>
      <c r="J495" s="169">
        <f>ROUND(I495*H495,2)</f>
        <v>0</v>
      </c>
      <c r="K495" s="165" t="s">
        <v>288</v>
      </c>
      <c r="L495" s="33"/>
      <c r="M495" s="170" t="s">
        <v>1</v>
      </c>
      <c r="N495" s="171" t="s">
        <v>39</v>
      </c>
      <c r="O495" s="58"/>
      <c r="P495" s="172">
        <f>O495*H495</f>
        <v>0</v>
      </c>
      <c r="Q495" s="172">
        <v>1.6160000000000001</v>
      </c>
      <c r="R495" s="172">
        <f>Q495*H495</f>
        <v>37.867728</v>
      </c>
      <c r="S495" s="172">
        <v>0</v>
      </c>
      <c r="T495" s="173">
        <f>S495*H495</f>
        <v>0</v>
      </c>
      <c r="U495" s="32"/>
      <c r="V495" s="32"/>
      <c r="W495" s="32"/>
      <c r="X495" s="32"/>
      <c r="Y495" s="32"/>
      <c r="Z495" s="32"/>
      <c r="AA495" s="32"/>
      <c r="AB495" s="32"/>
      <c r="AC495" s="32"/>
      <c r="AD495" s="32"/>
      <c r="AE495" s="32"/>
      <c r="AR495" s="174" t="s">
        <v>289</v>
      </c>
      <c r="AT495" s="174" t="s">
        <v>284</v>
      </c>
      <c r="AU495" s="174" t="s">
        <v>84</v>
      </c>
      <c r="AY495" s="17" t="s">
        <v>282</v>
      </c>
      <c r="BE495" s="175">
        <f>IF(N495="základní",J495,0)</f>
        <v>0</v>
      </c>
      <c r="BF495" s="175">
        <f>IF(N495="snížená",J495,0)</f>
        <v>0</v>
      </c>
      <c r="BG495" s="175">
        <f>IF(N495="zákl. přenesená",J495,0)</f>
        <v>0</v>
      </c>
      <c r="BH495" s="175">
        <f>IF(N495="sníž. přenesená",J495,0)</f>
        <v>0</v>
      </c>
      <c r="BI495" s="175">
        <f>IF(N495="nulová",J495,0)</f>
        <v>0</v>
      </c>
      <c r="BJ495" s="17" t="s">
        <v>82</v>
      </c>
      <c r="BK495" s="175">
        <f>ROUND(I495*H495,2)</f>
        <v>0</v>
      </c>
      <c r="BL495" s="17" t="s">
        <v>289</v>
      </c>
      <c r="BM495" s="174" t="s">
        <v>894</v>
      </c>
    </row>
    <row r="496" spans="1:65" s="2" customFormat="1" ht="18">
      <c r="A496" s="32"/>
      <c r="B496" s="33"/>
      <c r="C496" s="32"/>
      <c r="D496" s="176" t="s">
        <v>291</v>
      </c>
      <c r="E496" s="32"/>
      <c r="F496" s="177" t="s">
        <v>895</v>
      </c>
      <c r="G496" s="32"/>
      <c r="H496" s="32"/>
      <c r="I496" s="97"/>
      <c r="J496" s="32"/>
      <c r="K496" s="32"/>
      <c r="L496" s="33"/>
      <c r="M496" s="178"/>
      <c r="N496" s="179"/>
      <c r="O496" s="58"/>
      <c r="P496" s="58"/>
      <c r="Q496" s="58"/>
      <c r="R496" s="58"/>
      <c r="S496" s="58"/>
      <c r="T496" s="59"/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/>
      <c r="AT496" s="17" t="s">
        <v>291</v>
      </c>
      <c r="AU496" s="17" t="s">
        <v>84</v>
      </c>
    </row>
    <row r="497" spans="1:65" s="13" customFormat="1" ht="20">
      <c r="B497" s="180"/>
      <c r="D497" s="176" t="s">
        <v>293</v>
      </c>
      <c r="E497" s="181" t="s">
        <v>1</v>
      </c>
      <c r="F497" s="182" t="s">
        <v>896</v>
      </c>
      <c r="H497" s="183">
        <v>23.433</v>
      </c>
      <c r="I497" s="184"/>
      <c r="L497" s="180"/>
      <c r="M497" s="185"/>
      <c r="N497" s="186"/>
      <c r="O497" s="186"/>
      <c r="P497" s="186"/>
      <c r="Q497" s="186"/>
      <c r="R497" s="186"/>
      <c r="S497" s="186"/>
      <c r="T497" s="187"/>
      <c r="AT497" s="181" t="s">
        <v>293</v>
      </c>
      <c r="AU497" s="181" t="s">
        <v>84</v>
      </c>
      <c r="AV497" s="13" t="s">
        <v>84</v>
      </c>
      <c r="AW497" s="13" t="s">
        <v>31</v>
      </c>
      <c r="AX497" s="13" t="s">
        <v>82</v>
      </c>
      <c r="AY497" s="181" t="s">
        <v>282</v>
      </c>
    </row>
    <row r="498" spans="1:65" s="2" customFormat="1" ht="20.5" customHeight="1">
      <c r="A498" s="32"/>
      <c r="B498" s="162"/>
      <c r="C498" s="163" t="s">
        <v>897</v>
      </c>
      <c r="D498" s="163" t="s">
        <v>284</v>
      </c>
      <c r="E498" s="164" t="s">
        <v>898</v>
      </c>
      <c r="F498" s="165" t="s">
        <v>899</v>
      </c>
      <c r="G498" s="166" t="s">
        <v>376</v>
      </c>
      <c r="H498" s="167">
        <v>0.69</v>
      </c>
      <c r="I498" s="168"/>
      <c r="J498" s="169">
        <f>ROUND(I498*H498,2)</f>
        <v>0</v>
      </c>
      <c r="K498" s="165" t="s">
        <v>288</v>
      </c>
      <c r="L498" s="33"/>
      <c r="M498" s="170" t="s">
        <v>1</v>
      </c>
      <c r="N498" s="171" t="s">
        <v>39</v>
      </c>
      <c r="O498" s="58"/>
      <c r="P498" s="172">
        <f>O498*H498</f>
        <v>0</v>
      </c>
      <c r="Q498" s="172">
        <v>1.06277</v>
      </c>
      <c r="R498" s="172">
        <f>Q498*H498</f>
        <v>0.73331129999999989</v>
      </c>
      <c r="S498" s="172">
        <v>0</v>
      </c>
      <c r="T498" s="173">
        <f>S498*H498</f>
        <v>0</v>
      </c>
      <c r="U498" s="32"/>
      <c r="V498" s="32"/>
      <c r="W498" s="32"/>
      <c r="X498" s="32"/>
      <c r="Y498" s="32"/>
      <c r="Z498" s="32"/>
      <c r="AA498" s="32"/>
      <c r="AB498" s="32"/>
      <c r="AC498" s="32"/>
      <c r="AD498" s="32"/>
      <c r="AE498" s="32"/>
      <c r="AR498" s="174" t="s">
        <v>289</v>
      </c>
      <c r="AT498" s="174" t="s">
        <v>284</v>
      </c>
      <c r="AU498" s="174" t="s">
        <v>84</v>
      </c>
      <c r="AY498" s="17" t="s">
        <v>282</v>
      </c>
      <c r="BE498" s="175">
        <f>IF(N498="základní",J498,0)</f>
        <v>0</v>
      </c>
      <c r="BF498" s="175">
        <f>IF(N498="snížená",J498,0)</f>
        <v>0</v>
      </c>
      <c r="BG498" s="175">
        <f>IF(N498="zákl. přenesená",J498,0)</f>
        <v>0</v>
      </c>
      <c r="BH498" s="175">
        <f>IF(N498="sníž. přenesená",J498,0)</f>
        <v>0</v>
      </c>
      <c r="BI498" s="175">
        <f>IF(N498="nulová",J498,0)</f>
        <v>0</v>
      </c>
      <c r="BJ498" s="17" t="s">
        <v>82</v>
      </c>
      <c r="BK498" s="175">
        <f>ROUND(I498*H498,2)</f>
        <v>0</v>
      </c>
      <c r="BL498" s="17" t="s">
        <v>289</v>
      </c>
      <c r="BM498" s="174" t="s">
        <v>900</v>
      </c>
    </row>
    <row r="499" spans="1:65" s="2" customFormat="1" ht="18">
      <c r="A499" s="32"/>
      <c r="B499" s="33"/>
      <c r="C499" s="32"/>
      <c r="D499" s="176" t="s">
        <v>291</v>
      </c>
      <c r="E499" s="32"/>
      <c r="F499" s="177" t="s">
        <v>901</v>
      </c>
      <c r="G499" s="32"/>
      <c r="H499" s="32"/>
      <c r="I499" s="97"/>
      <c r="J499" s="32"/>
      <c r="K499" s="32"/>
      <c r="L499" s="33"/>
      <c r="M499" s="178"/>
      <c r="N499" s="179"/>
      <c r="O499" s="58"/>
      <c r="P499" s="58"/>
      <c r="Q499" s="58"/>
      <c r="R499" s="58"/>
      <c r="S499" s="58"/>
      <c r="T499" s="59"/>
      <c r="U499" s="32"/>
      <c r="V499" s="32"/>
      <c r="W499" s="32"/>
      <c r="X499" s="32"/>
      <c r="Y499" s="32"/>
      <c r="Z499" s="32"/>
      <c r="AA499" s="32"/>
      <c r="AB499" s="32"/>
      <c r="AC499" s="32"/>
      <c r="AD499" s="32"/>
      <c r="AE499" s="32"/>
      <c r="AT499" s="17" t="s">
        <v>291</v>
      </c>
      <c r="AU499" s="17" t="s">
        <v>84</v>
      </c>
    </row>
    <row r="500" spans="1:65" s="13" customFormat="1" ht="10">
      <c r="B500" s="180"/>
      <c r="D500" s="176" t="s">
        <v>293</v>
      </c>
      <c r="E500" s="181" t="s">
        <v>1</v>
      </c>
      <c r="F500" s="182" t="s">
        <v>902</v>
      </c>
      <c r="H500" s="183">
        <v>0.55800000000000005</v>
      </c>
      <c r="I500" s="184"/>
      <c r="L500" s="180"/>
      <c r="M500" s="185"/>
      <c r="N500" s="186"/>
      <c r="O500" s="186"/>
      <c r="P500" s="186"/>
      <c r="Q500" s="186"/>
      <c r="R500" s="186"/>
      <c r="S500" s="186"/>
      <c r="T500" s="187"/>
      <c r="AT500" s="181" t="s">
        <v>293</v>
      </c>
      <c r="AU500" s="181" t="s">
        <v>84</v>
      </c>
      <c r="AV500" s="13" t="s">
        <v>84</v>
      </c>
      <c r="AW500" s="13" t="s">
        <v>31</v>
      </c>
      <c r="AX500" s="13" t="s">
        <v>74</v>
      </c>
      <c r="AY500" s="181" t="s">
        <v>282</v>
      </c>
    </row>
    <row r="501" spans="1:65" s="13" customFormat="1" ht="10">
      <c r="B501" s="180"/>
      <c r="D501" s="176" t="s">
        <v>293</v>
      </c>
      <c r="E501" s="181" t="s">
        <v>1</v>
      </c>
      <c r="F501" s="182" t="s">
        <v>903</v>
      </c>
      <c r="H501" s="183">
        <v>0.13200000000000001</v>
      </c>
      <c r="I501" s="184"/>
      <c r="L501" s="180"/>
      <c r="M501" s="185"/>
      <c r="N501" s="186"/>
      <c r="O501" s="186"/>
      <c r="P501" s="186"/>
      <c r="Q501" s="186"/>
      <c r="R501" s="186"/>
      <c r="S501" s="186"/>
      <c r="T501" s="187"/>
      <c r="AT501" s="181" t="s">
        <v>293</v>
      </c>
      <c r="AU501" s="181" t="s">
        <v>84</v>
      </c>
      <c r="AV501" s="13" t="s">
        <v>84</v>
      </c>
      <c r="AW501" s="13" t="s">
        <v>31</v>
      </c>
      <c r="AX501" s="13" t="s">
        <v>74</v>
      </c>
      <c r="AY501" s="181" t="s">
        <v>282</v>
      </c>
    </row>
    <row r="502" spans="1:65" s="15" customFormat="1" ht="10">
      <c r="B502" s="196"/>
      <c r="D502" s="176" t="s">
        <v>293</v>
      </c>
      <c r="E502" s="197" t="s">
        <v>1</v>
      </c>
      <c r="F502" s="198" t="s">
        <v>331</v>
      </c>
      <c r="H502" s="199">
        <v>0.69</v>
      </c>
      <c r="I502" s="200"/>
      <c r="L502" s="196"/>
      <c r="M502" s="201"/>
      <c r="N502" s="202"/>
      <c r="O502" s="202"/>
      <c r="P502" s="202"/>
      <c r="Q502" s="202"/>
      <c r="R502" s="202"/>
      <c r="S502" s="202"/>
      <c r="T502" s="203"/>
      <c r="AT502" s="197" t="s">
        <v>293</v>
      </c>
      <c r="AU502" s="197" t="s">
        <v>84</v>
      </c>
      <c r="AV502" s="15" t="s">
        <v>289</v>
      </c>
      <c r="AW502" s="15" t="s">
        <v>31</v>
      </c>
      <c r="AX502" s="15" t="s">
        <v>82</v>
      </c>
      <c r="AY502" s="197" t="s">
        <v>282</v>
      </c>
    </row>
    <row r="503" spans="1:65" s="2" customFormat="1" ht="20.5" customHeight="1">
      <c r="A503" s="32"/>
      <c r="B503" s="162"/>
      <c r="C503" s="163" t="s">
        <v>904</v>
      </c>
      <c r="D503" s="163" t="s">
        <v>284</v>
      </c>
      <c r="E503" s="164" t="s">
        <v>905</v>
      </c>
      <c r="F503" s="165" t="s">
        <v>906</v>
      </c>
      <c r="G503" s="166" t="s">
        <v>303</v>
      </c>
      <c r="H503" s="167">
        <v>297.358</v>
      </c>
      <c r="I503" s="168"/>
      <c r="J503" s="169">
        <f>ROUND(I503*H503,2)</f>
        <v>0</v>
      </c>
      <c r="K503" s="165" t="s">
        <v>288</v>
      </c>
      <c r="L503" s="33"/>
      <c r="M503" s="170" t="s">
        <v>1</v>
      </c>
      <c r="N503" s="171" t="s">
        <v>39</v>
      </c>
      <c r="O503" s="58"/>
      <c r="P503" s="172">
        <f>O503*H503</f>
        <v>0</v>
      </c>
      <c r="Q503" s="172">
        <v>1.2999999999999999E-4</v>
      </c>
      <c r="R503" s="172">
        <f>Q503*H503</f>
        <v>3.8656539999999996E-2</v>
      </c>
      <c r="S503" s="172">
        <v>0</v>
      </c>
      <c r="T503" s="173">
        <f>S503*H503</f>
        <v>0</v>
      </c>
      <c r="U503" s="32"/>
      <c r="V503" s="32"/>
      <c r="W503" s="32"/>
      <c r="X503" s="32"/>
      <c r="Y503" s="32"/>
      <c r="Z503" s="32"/>
      <c r="AA503" s="32"/>
      <c r="AB503" s="32"/>
      <c r="AC503" s="32"/>
      <c r="AD503" s="32"/>
      <c r="AE503" s="32"/>
      <c r="AR503" s="174" t="s">
        <v>289</v>
      </c>
      <c r="AT503" s="174" t="s">
        <v>284</v>
      </c>
      <c r="AU503" s="174" t="s">
        <v>84</v>
      </c>
      <c r="AY503" s="17" t="s">
        <v>282</v>
      </c>
      <c r="BE503" s="175">
        <f>IF(N503="základní",J503,0)</f>
        <v>0</v>
      </c>
      <c r="BF503" s="175">
        <f>IF(N503="snížená",J503,0)</f>
        <v>0</v>
      </c>
      <c r="BG503" s="175">
        <f>IF(N503="zákl. přenesená",J503,0)</f>
        <v>0</v>
      </c>
      <c r="BH503" s="175">
        <f>IF(N503="sníž. přenesená",J503,0)</f>
        <v>0</v>
      </c>
      <c r="BI503" s="175">
        <f>IF(N503="nulová",J503,0)</f>
        <v>0</v>
      </c>
      <c r="BJ503" s="17" t="s">
        <v>82</v>
      </c>
      <c r="BK503" s="175">
        <f>ROUND(I503*H503,2)</f>
        <v>0</v>
      </c>
      <c r="BL503" s="17" t="s">
        <v>289</v>
      </c>
      <c r="BM503" s="174" t="s">
        <v>907</v>
      </c>
    </row>
    <row r="504" spans="1:65" s="2" customFormat="1" ht="18">
      <c r="A504" s="32"/>
      <c r="B504" s="33"/>
      <c r="C504" s="32"/>
      <c r="D504" s="176" t="s">
        <v>291</v>
      </c>
      <c r="E504" s="32"/>
      <c r="F504" s="177" t="s">
        <v>908</v>
      </c>
      <c r="G504" s="32"/>
      <c r="H504" s="32"/>
      <c r="I504" s="97"/>
      <c r="J504" s="32"/>
      <c r="K504" s="32"/>
      <c r="L504" s="33"/>
      <c r="M504" s="178"/>
      <c r="N504" s="179"/>
      <c r="O504" s="58"/>
      <c r="P504" s="58"/>
      <c r="Q504" s="58"/>
      <c r="R504" s="58"/>
      <c r="S504" s="58"/>
      <c r="T504" s="59"/>
      <c r="U504" s="32"/>
      <c r="V504" s="32"/>
      <c r="W504" s="32"/>
      <c r="X504" s="32"/>
      <c r="Y504" s="32"/>
      <c r="Z504" s="32"/>
      <c r="AA504" s="32"/>
      <c r="AB504" s="32"/>
      <c r="AC504" s="32"/>
      <c r="AD504" s="32"/>
      <c r="AE504" s="32"/>
      <c r="AT504" s="17" t="s">
        <v>291</v>
      </c>
      <c r="AU504" s="17" t="s">
        <v>84</v>
      </c>
    </row>
    <row r="505" spans="1:65" s="13" customFormat="1" ht="10">
      <c r="B505" s="180"/>
      <c r="D505" s="176" t="s">
        <v>293</v>
      </c>
      <c r="E505" s="181" t="s">
        <v>1</v>
      </c>
      <c r="F505" s="182" t="s">
        <v>909</v>
      </c>
      <c r="H505" s="183">
        <v>297.358</v>
      </c>
      <c r="I505" s="184"/>
      <c r="L505" s="180"/>
      <c r="M505" s="185"/>
      <c r="N505" s="186"/>
      <c r="O505" s="186"/>
      <c r="P505" s="186"/>
      <c r="Q505" s="186"/>
      <c r="R505" s="186"/>
      <c r="S505" s="186"/>
      <c r="T505" s="187"/>
      <c r="AT505" s="181" t="s">
        <v>293</v>
      </c>
      <c r="AU505" s="181" t="s">
        <v>84</v>
      </c>
      <c r="AV505" s="13" t="s">
        <v>84</v>
      </c>
      <c r="AW505" s="13" t="s">
        <v>31</v>
      </c>
      <c r="AX505" s="13" t="s">
        <v>82</v>
      </c>
      <c r="AY505" s="181" t="s">
        <v>282</v>
      </c>
    </row>
    <row r="506" spans="1:65" s="2" customFormat="1" ht="31" customHeight="1">
      <c r="A506" s="32"/>
      <c r="B506" s="162"/>
      <c r="C506" s="163" t="s">
        <v>910</v>
      </c>
      <c r="D506" s="163" t="s">
        <v>284</v>
      </c>
      <c r="E506" s="164" t="s">
        <v>911</v>
      </c>
      <c r="F506" s="165" t="s">
        <v>912</v>
      </c>
      <c r="G506" s="166" t="s">
        <v>361</v>
      </c>
      <c r="H506" s="167">
        <v>215.66</v>
      </c>
      <c r="I506" s="168"/>
      <c r="J506" s="169">
        <f>ROUND(I506*H506,2)</f>
        <v>0</v>
      </c>
      <c r="K506" s="165" t="s">
        <v>288</v>
      </c>
      <c r="L506" s="33"/>
      <c r="M506" s="170" t="s">
        <v>1</v>
      </c>
      <c r="N506" s="171" t="s">
        <v>39</v>
      </c>
      <c r="O506" s="58"/>
      <c r="P506" s="172">
        <f>O506*H506</f>
        <v>0</v>
      </c>
      <c r="Q506" s="172">
        <v>2.0000000000000002E-5</v>
      </c>
      <c r="R506" s="172">
        <f>Q506*H506</f>
        <v>4.3132000000000005E-3</v>
      </c>
      <c r="S506" s="172">
        <v>0</v>
      </c>
      <c r="T506" s="173">
        <f>S506*H506</f>
        <v>0</v>
      </c>
      <c r="U506" s="32"/>
      <c r="V506" s="32"/>
      <c r="W506" s="32"/>
      <c r="X506" s="32"/>
      <c r="Y506" s="32"/>
      <c r="Z506" s="32"/>
      <c r="AA506" s="32"/>
      <c r="AB506" s="32"/>
      <c r="AC506" s="32"/>
      <c r="AD506" s="32"/>
      <c r="AE506" s="32"/>
      <c r="AR506" s="174" t="s">
        <v>289</v>
      </c>
      <c r="AT506" s="174" t="s">
        <v>284</v>
      </c>
      <c r="AU506" s="174" t="s">
        <v>84</v>
      </c>
      <c r="AY506" s="17" t="s">
        <v>282</v>
      </c>
      <c r="BE506" s="175">
        <f>IF(N506="základní",J506,0)</f>
        <v>0</v>
      </c>
      <c r="BF506" s="175">
        <f>IF(N506="snížená",J506,0)</f>
        <v>0</v>
      </c>
      <c r="BG506" s="175">
        <f>IF(N506="zákl. přenesená",J506,0)</f>
        <v>0</v>
      </c>
      <c r="BH506" s="175">
        <f>IF(N506="sníž. přenesená",J506,0)</f>
        <v>0</v>
      </c>
      <c r="BI506" s="175">
        <f>IF(N506="nulová",J506,0)</f>
        <v>0</v>
      </c>
      <c r="BJ506" s="17" t="s">
        <v>82</v>
      </c>
      <c r="BK506" s="175">
        <f>ROUND(I506*H506,2)</f>
        <v>0</v>
      </c>
      <c r="BL506" s="17" t="s">
        <v>289</v>
      </c>
      <c r="BM506" s="174" t="s">
        <v>913</v>
      </c>
    </row>
    <row r="507" spans="1:65" s="2" customFormat="1" ht="27">
      <c r="A507" s="32"/>
      <c r="B507" s="33"/>
      <c r="C507" s="32"/>
      <c r="D507" s="176" t="s">
        <v>291</v>
      </c>
      <c r="E507" s="32"/>
      <c r="F507" s="177" t="s">
        <v>914</v>
      </c>
      <c r="G507" s="32"/>
      <c r="H507" s="32"/>
      <c r="I507" s="97"/>
      <c r="J507" s="32"/>
      <c r="K507" s="32"/>
      <c r="L507" s="33"/>
      <c r="M507" s="178"/>
      <c r="N507" s="179"/>
      <c r="O507" s="58"/>
      <c r="P507" s="58"/>
      <c r="Q507" s="58"/>
      <c r="R507" s="58"/>
      <c r="S507" s="58"/>
      <c r="T507" s="59"/>
      <c r="U507" s="32"/>
      <c r="V507" s="32"/>
      <c r="W507" s="32"/>
      <c r="X507" s="32"/>
      <c r="Y507" s="32"/>
      <c r="Z507" s="32"/>
      <c r="AA507" s="32"/>
      <c r="AB507" s="32"/>
      <c r="AC507" s="32"/>
      <c r="AD507" s="32"/>
      <c r="AE507" s="32"/>
      <c r="AT507" s="17" t="s">
        <v>291</v>
      </c>
      <c r="AU507" s="17" t="s">
        <v>84</v>
      </c>
    </row>
    <row r="508" spans="1:65" s="13" customFormat="1" ht="10">
      <c r="B508" s="180"/>
      <c r="D508" s="176" t="s">
        <v>293</v>
      </c>
      <c r="E508" s="181" t="s">
        <v>181</v>
      </c>
      <c r="F508" s="182" t="s">
        <v>915</v>
      </c>
      <c r="H508" s="183">
        <v>215.66</v>
      </c>
      <c r="I508" s="184"/>
      <c r="L508" s="180"/>
      <c r="M508" s="185"/>
      <c r="N508" s="186"/>
      <c r="O508" s="186"/>
      <c r="P508" s="186"/>
      <c r="Q508" s="186"/>
      <c r="R508" s="186"/>
      <c r="S508" s="186"/>
      <c r="T508" s="187"/>
      <c r="AT508" s="181" t="s">
        <v>293</v>
      </c>
      <c r="AU508" s="181" t="s">
        <v>84</v>
      </c>
      <c r="AV508" s="13" t="s">
        <v>84</v>
      </c>
      <c r="AW508" s="13" t="s">
        <v>31</v>
      </c>
      <c r="AX508" s="13" t="s">
        <v>82</v>
      </c>
      <c r="AY508" s="181" t="s">
        <v>282</v>
      </c>
    </row>
    <row r="509" spans="1:65" s="2" customFormat="1" ht="31" customHeight="1">
      <c r="A509" s="32"/>
      <c r="B509" s="162"/>
      <c r="C509" s="163" t="s">
        <v>916</v>
      </c>
      <c r="D509" s="163" t="s">
        <v>284</v>
      </c>
      <c r="E509" s="164" t="s">
        <v>917</v>
      </c>
      <c r="F509" s="165" t="s">
        <v>918</v>
      </c>
      <c r="G509" s="166" t="s">
        <v>381</v>
      </c>
      <c r="H509" s="167">
        <v>17</v>
      </c>
      <c r="I509" s="168"/>
      <c r="J509" s="169">
        <f>ROUND(I509*H509,2)</f>
        <v>0</v>
      </c>
      <c r="K509" s="165" t="s">
        <v>288</v>
      </c>
      <c r="L509" s="33"/>
      <c r="M509" s="170" t="s">
        <v>1</v>
      </c>
      <c r="N509" s="171" t="s">
        <v>39</v>
      </c>
      <c r="O509" s="58"/>
      <c r="P509" s="172">
        <f>O509*H509</f>
        <v>0</v>
      </c>
      <c r="Q509" s="172">
        <v>4.8000000000000001E-4</v>
      </c>
      <c r="R509" s="172">
        <f>Q509*H509</f>
        <v>8.1600000000000006E-3</v>
      </c>
      <c r="S509" s="172">
        <v>0</v>
      </c>
      <c r="T509" s="173">
        <f>S509*H509</f>
        <v>0</v>
      </c>
      <c r="U509" s="32"/>
      <c r="V509" s="32"/>
      <c r="W509" s="32"/>
      <c r="X509" s="32"/>
      <c r="Y509" s="32"/>
      <c r="Z509" s="32"/>
      <c r="AA509" s="32"/>
      <c r="AB509" s="32"/>
      <c r="AC509" s="32"/>
      <c r="AD509" s="32"/>
      <c r="AE509" s="32"/>
      <c r="AR509" s="174" t="s">
        <v>289</v>
      </c>
      <c r="AT509" s="174" t="s">
        <v>284</v>
      </c>
      <c r="AU509" s="174" t="s">
        <v>84</v>
      </c>
      <c r="AY509" s="17" t="s">
        <v>282</v>
      </c>
      <c r="BE509" s="175">
        <f>IF(N509="základní",J509,0)</f>
        <v>0</v>
      </c>
      <c r="BF509" s="175">
        <f>IF(N509="snížená",J509,0)</f>
        <v>0</v>
      </c>
      <c r="BG509" s="175">
        <f>IF(N509="zákl. přenesená",J509,0)</f>
        <v>0</v>
      </c>
      <c r="BH509" s="175">
        <f>IF(N509="sníž. přenesená",J509,0)</f>
        <v>0</v>
      </c>
      <c r="BI509" s="175">
        <f>IF(N509="nulová",J509,0)</f>
        <v>0</v>
      </c>
      <c r="BJ509" s="17" t="s">
        <v>82</v>
      </c>
      <c r="BK509" s="175">
        <f>ROUND(I509*H509,2)</f>
        <v>0</v>
      </c>
      <c r="BL509" s="17" t="s">
        <v>289</v>
      </c>
      <c r="BM509" s="174" t="s">
        <v>919</v>
      </c>
    </row>
    <row r="510" spans="1:65" s="2" customFormat="1" ht="36">
      <c r="A510" s="32"/>
      <c r="B510" s="33"/>
      <c r="C510" s="32"/>
      <c r="D510" s="176" t="s">
        <v>291</v>
      </c>
      <c r="E510" s="32"/>
      <c r="F510" s="177" t="s">
        <v>920</v>
      </c>
      <c r="G510" s="32"/>
      <c r="H510" s="32"/>
      <c r="I510" s="97"/>
      <c r="J510" s="32"/>
      <c r="K510" s="32"/>
      <c r="L510" s="33"/>
      <c r="M510" s="178"/>
      <c r="N510" s="179"/>
      <c r="O510" s="58"/>
      <c r="P510" s="58"/>
      <c r="Q510" s="58"/>
      <c r="R510" s="58"/>
      <c r="S510" s="58"/>
      <c r="T510" s="59"/>
      <c r="U510" s="32"/>
      <c r="V510" s="32"/>
      <c r="W510" s="32"/>
      <c r="X510" s="32"/>
      <c r="Y510" s="32"/>
      <c r="Z510" s="32"/>
      <c r="AA510" s="32"/>
      <c r="AB510" s="32"/>
      <c r="AC510" s="32"/>
      <c r="AD510" s="32"/>
      <c r="AE510" s="32"/>
      <c r="AT510" s="17" t="s">
        <v>291</v>
      </c>
      <c r="AU510" s="17" t="s">
        <v>84</v>
      </c>
    </row>
    <row r="511" spans="1:65" s="13" customFormat="1" ht="10">
      <c r="B511" s="180"/>
      <c r="D511" s="176" t="s">
        <v>293</v>
      </c>
      <c r="E511" s="181" t="s">
        <v>1</v>
      </c>
      <c r="F511" s="182" t="s">
        <v>921</v>
      </c>
      <c r="H511" s="183">
        <v>17</v>
      </c>
      <c r="I511" s="184"/>
      <c r="L511" s="180"/>
      <c r="M511" s="185"/>
      <c r="N511" s="186"/>
      <c r="O511" s="186"/>
      <c r="P511" s="186"/>
      <c r="Q511" s="186"/>
      <c r="R511" s="186"/>
      <c r="S511" s="186"/>
      <c r="T511" s="187"/>
      <c r="AT511" s="181" t="s">
        <v>293</v>
      </c>
      <c r="AU511" s="181" t="s">
        <v>84</v>
      </c>
      <c r="AV511" s="13" t="s">
        <v>84</v>
      </c>
      <c r="AW511" s="13" t="s">
        <v>31</v>
      </c>
      <c r="AX511" s="13" t="s">
        <v>82</v>
      </c>
      <c r="AY511" s="181" t="s">
        <v>282</v>
      </c>
    </row>
    <row r="512" spans="1:65" s="2" customFormat="1" ht="20.5" customHeight="1">
      <c r="A512" s="32"/>
      <c r="B512" s="162"/>
      <c r="C512" s="204" t="s">
        <v>922</v>
      </c>
      <c r="D512" s="204" t="s">
        <v>373</v>
      </c>
      <c r="E512" s="205" t="s">
        <v>923</v>
      </c>
      <c r="F512" s="206" t="s">
        <v>924</v>
      </c>
      <c r="G512" s="207" t="s">
        <v>381</v>
      </c>
      <c r="H512" s="208">
        <v>6</v>
      </c>
      <c r="I512" s="209"/>
      <c r="J512" s="210">
        <f>ROUND(I512*H512,2)</f>
        <v>0</v>
      </c>
      <c r="K512" s="206" t="s">
        <v>288</v>
      </c>
      <c r="L512" s="211"/>
      <c r="M512" s="212" t="s">
        <v>1</v>
      </c>
      <c r="N512" s="213" t="s">
        <v>39</v>
      </c>
      <c r="O512" s="58"/>
      <c r="P512" s="172">
        <f>O512*H512</f>
        <v>0</v>
      </c>
      <c r="Q512" s="172">
        <v>1.225E-2</v>
      </c>
      <c r="R512" s="172">
        <f>Q512*H512</f>
        <v>7.350000000000001E-2</v>
      </c>
      <c r="S512" s="172">
        <v>0</v>
      </c>
      <c r="T512" s="173">
        <f>S512*H512</f>
        <v>0</v>
      </c>
      <c r="U512" s="32"/>
      <c r="V512" s="32"/>
      <c r="W512" s="32"/>
      <c r="X512" s="32"/>
      <c r="Y512" s="32"/>
      <c r="Z512" s="32"/>
      <c r="AA512" s="32"/>
      <c r="AB512" s="32"/>
      <c r="AC512" s="32"/>
      <c r="AD512" s="32"/>
      <c r="AE512" s="32"/>
      <c r="AR512" s="174" t="s">
        <v>338</v>
      </c>
      <c r="AT512" s="174" t="s">
        <v>373</v>
      </c>
      <c r="AU512" s="174" t="s">
        <v>84</v>
      </c>
      <c r="AY512" s="17" t="s">
        <v>282</v>
      </c>
      <c r="BE512" s="175">
        <f>IF(N512="základní",J512,0)</f>
        <v>0</v>
      </c>
      <c r="BF512" s="175">
        <f>IF(N512="snížená",J512,0)</f>
        <v>0</v>
      </c>
      <c r="BG512" s="175">
        <f>IF(N512="zákl. přenesená",J512,0)</f>
        <v>0</v>
      </c>
      <c r="BH512" s="175">
        <f>IF(N512="sníž. přenesená",J512,0)</f>
        <v>0</v>
      </c>
      <c r="BI512" s="175">
        <f>IF(N512="nulová",J512,0)</f>
        <v>0</v>
      </c>
      <c r="BJ512" s="17" t="s">
        <v>82</v>
      </c>
      <c r="BK512" s="175">
        <f>ROUND(I512*H512,2)</f>
        <v>0</v>
      </c>
      <c r="BL512" s="17" t="s">
        <v>289</v>
      </c>
      <c r="BM512" s="174" t="s">
        <v>925</v>
      </c>
    </row>
    <row r="513" spans="1:65" s="2" customFormat="1" ht="18">
      <c r="A513" s="32"/>
      <c r="B513" s="33"/>
      <c r="C513" s="32"/>
      <c r="D513" s="176" t="s">
        <v>291</v>
      </c>
      <c r="E513" s="32"/>
      <c r="F513" s="177" t="s">
        <v>924</v>
      </c>
      <c r="G513" s="32"/>
      <c r="H513" s="32"/>
      <c r="I513" s="97"/>
      <c r="J513" s="32"/>
      <c r="K513" s="32"/>
      <c r="L513" s="33"/>
      <c r="M513" s="178"/>
      <c r="N513" s="179"/>
      <c r="O513" s="58"/>
      <c r="P513" s="58"/>
      <c r="Q513" s="58"/>
      <c r="R513" s="58"/>
      <c r="S513" s="58"/>
      <c r="T513" s="59"/>
      <c r="U513" s="32"/>
      <c r="V513" s="32"/>
      <c r="W513" s="32"/>
      <c r="X513" s="32"/>
      <c r="Y513" s="32"/>
      <c r="Z513" s="32"/>
      <c r="AA513" s="32"/>
      <c r="AB513" s="32"/>
      <c r="AC513" s="32"/>
      <c r="AD513" s="32"/>
      <c r="AE513" s="32"/>
      <c r="AT513" s="17" t="s">
        <v>291</v>
      </c>
      <c r="AU513" s="17" t="s">
        <v>84</v>
      </c>
    </row>
    <row r="514" spans="1:65" s="2" customFormat="1" ht="20.5" customHeight="1">
      <c r="A514" s="32"/>
      <c r="B514" s="162"/>
      <c r="C514" s="204" t="s">
        <v>926</v>
      </c>
      <c r="D514" s="204" t="s">
        <v>373</v>
      </c>
      <c r="E514" s="205" t="s">
        <v>927</v>
      </c>
      <c r="F514" s="206" t="s">
        <v>928</v>
      </c>
      <c r="G514" s="207" t="s">
        <v>381</v>
      </c>
      <c r="H514" s="208">
        <v>6</v>
      </c>
      <c r="I514" s="209"/>
      <c r="J514" s="210">
        <f>ROUND(I514*H514,2)</f>
        <v>0</v>
      </c>
      <c r="K514" s="206" t="s">
        <v>288</v>
      </c>
      <c r="L514" s="211"/>
      <c r="M514" s="212" t="s">
        <v>1</v>
      </c>
      <c r="N514" s="213" t="s">
        <v>39</v>
      </c>
      <c r="O514" s="58"/>
      <c r="P514" s="172">
        <f>O514*H514</f>
        <v>0</v>
      </c>
      <c r="Q514" s="172">
        <v>1.2489999999999999E-2</v>
      </c>
      <c r="R514" s="172">
        <f>Q514*H514</f>
        <v>7.4939999999999993E-2</v>
      </c>
      <c r="S514" s="172">
        <v>0</v>
      </c>
      <c r="T514" s="173">
        <f>S514*H514</f>
        <v>0</v>
      </c>
      <c r="U514" s="32"/>
      <c r="V514" s="32"/>
      <c r="W514" s="32"/>
      <c r="X514" s="32"/>
      <c r="Y514" s="32"/>
      <c r="Z514" s="32"/>
      <c r="AA514" s="32"/>
      <c r="AB514" s="32"/>
      <c r="AC514" s="32"/>
      <c r="AD514" s="32"/>
      <c r="AE514" s="32"/>
      <c r="AR514" s="174" t="s">
        <v>338</v>
      </c>
      <c r="AT514" s="174" t="s">
        <v>373</v>
      </c>
      <c r="AU514" s="174" t="s">
        <v>84</v>
      </c>
      <c r="AY514" s="17" t="s">
        <v>282</v>
      </c>
      <c r="BE514" s="175">
        <f>IF(N514="základní",J514,0)</f>
        <v>0</v>
      </c>
      <c r="BF514" s="175">
        <f>IF(N514="snížená",J514,0)</f>
        <v>0</v>
      </c>
      <c r="BG514" s="175">
        <f>IF(N514="zákl. přenesená",J514,0)</f>
        <v>0</v>
      </c>
      <c r="BH514" s="175">
        <f>IF(N514="sníž. přenesená",J514,0)</f>
        <v>0</v>
      </c>
      <c r="BI514" s="175">
        <f>IF(N514="nulová",J514,0)</f>
        <v>0</v>
      </c>
      <c r="BJ514" s="17" t="s">
        <v>82</v>
      </c>
      <c r="BK514" s="175">
        <f>ROUND(I514*H514,2)</f>
        <v>0</v>
      </c>
      <c r="BL514" s="17" t="s">
        <v>289</v>
      </c>
      <c r="BM514" s="174" t="s">
        <v>929</v>
      </c>
    </row>
    <row r="515" spans="1:65" s="2" customFormat="1" ht="18">
      <c r="A515" s="32"/>
      <c r="B515" s="33"/>
      <c r="C515" s="32"/>
      <c r="D515" s="176" t="s">
        <v>291</v>
      </c>
      <c r="E515" s="32"/>
      <c r="F515" s="177" t="s">
        <v>928</v>
      </c>
      <c r="G515" s="32"/>
      <c r="H515" s="32"/>
      <c r="I515" s="97"/>
      <c r="J515" s="32"/>
      <c r="K515" s="32"/>
      <c r="L515" s="33"/>
      <c r="M515" s="178"/>
      <c r="N515" s="179"/>
      <c r="O515" s="58"/>
      <c r="P515" s="58"/>
      <c r="Q515" s="58"/>
      <c r="R515" s="58"/>
      <c r="S515" s="58"/>
      <c r="T515" s="59"/>
      <c r="U515" s="32"/>
      <c r="V515" s="32"/>
      <c r="W515" s="32"/>
      <c r="X515" s="32"/>
      <c r="Y515" s="32"/>
      <c r="Z515" s="32"/>
      <c r="AA515" s="32"/>
      <c r="AB515" s="32"/>
      <c r="AC515" s="32"/>
      <c r="AD515" s="32"/>
      <c r="AE515" s="32"/>
      <c r="AT515" s="17" t="s">
        <v>291</v>
      </c>
      <c r="AU515" s="17" t="s">
        <v>84</v>
      </c>
    </row>
    <row r="516" spans="1:65" s="2" customFormat="1" ht="20.5" customHeight="1">
      <c r="A516" s="32"/>
      <c r="B516" s="162"/>
      <c r="C516" s="204" t="s">
        <v>930</v>
      </c>
      <c r="D516" s="204" t="s">
        <v>373</v>
      </c>
      <c r="E516" s="205" t="s">
        <v>931</v>
      </c>
      <c r="F516" s="206" t="s">
        <v>932</v>
      </c>
      <c r="G516" s="207" t="s">
        <v>381</v>
      </c>
      <c r="H516" s="208">
        <v>2</v>
      </c>
      <c r="I516" s="209"/>
      <c r="J516" s="210">
        <f>ROUND(I516*H516,2)</f>
        <v>0</v>
      </c>
      <c r="K516" s="206" t="s">
        <v>288</v>
      </c>
      <c r="L516" s="211"/>
      <c r="M516" s="212" t="s">
        <v>1</v>
      </c>
      <c r="N516" s="213" t="s">
        <v>39</v>
      </c>
      <c r="O516" s="58"/>
      <c r="P516" s="172">
        <f>O516*H516</f>
        <v>0</v>
      </c>
      <c r="Q516" s="172">
        <v>1.3599999999999999E-2</v>
      </c>
      <c r="R516" s="172">
        <f>Q516*H516</f>
        <v>2.7199999999999998E-2</v>
      </c>
      <c r="S516" s="172">
        <v>0</v>
      </c>
      <c r="T516" s="173">
        <f>S516*H516</f>
        <v>0</v>
      </c>
      <c r="U516" s="32"/>
      <c r="V516" s="32"/>
      <c r="W516" s="32"/>
      <c r="X516" s="32"/>
      <c r="Y516" s="32"/>
      <c r="Z516" s="32"/>
      <c r="AA516" s="32"/>
      <c r="AB516" s="32"/>
      <c r="AC516" s="32"/>
      <c r="AD516" s="32"/>
      <c r="AE516" s="32"/>
      <c r="AR516" s="174" t="s">
        <v>338</v>
      </c>
      <c r="AT516" s="174" t="s">
        <v>373</v>
      </c>
      <c r="AU516" s="174" t="s">
        <v>84</v>
      </c>
      <c r="AY516" s="17" t="s">
        <v>282</v>
      </c>
      <c r="BE516" s="175">
        <f>IF(N516="základní",J516,0)</f>
        <v>0</v>
      </c>
      <c r="BF516" s="175">
        <f>IF(N516="snížená",J516,0)</f>
        <v>0</v>
      </c>
      <c r="BG516" s="175">
        <f>IF(N516="zákl. přenesená",J516,0)</f>
        <v>0</v>
      </c>
      <c r="BH516" s="175">
        <f>IF(N516="sníž. přenesená",J516,0)</f>
        <v>0</v>
      </c>
      <c r="BI516" s="175">
        <f>IF(N516="nulová",J516,0)</f>
        <v>0</v>
      </c>
      <c r="BJ516" s="17" t="s">
        <v>82</v>
      </c>
      <c r="BK516" s="175">
        <f>ROUND(I516*H516,2)</f>
        <v>0</v>
      </c>
      <c r="BL516" s="17" t="s">
        <v>289</v>
      </c>
      <c r="BM516" s="174" t="s">
        <v>933</v>
      </c>
    </row>
    <row r="517" spans="1:65" s="2" customFormat="1" ht="18">
      <c r="A517" s="32"/>
      <c r="B517" s="33"/>
      <c r="C517" s="32"/>
      <c r="D517" s="176" t="s">
        <v>291</v>
      </c>
      <c r="E517" s="32"/>
      <c r="F517" s="177" t="s">
        <v>932</v>
      </c>
      <c r="G517" s="32"/>
      <c r="H517" s="32"/>
      <c r="I517" s="97"/>
      <c r="J517" s="32"/>
      <c r="K517" s="32"/>
      <c r="L517" s="33"/>
      <c r="M517" s="178"/>
      <c r="N517" s="179"/>
      <c r="O517" s="58"/>
      <c r="P517" s="58"/>
      <c r="Q517" s="58"/>
      <c r="R517" s="58"/>
      <c r="S517" s="58"/>
      <c r="T517" s="59"/>
      <c r="U517" s="32"/>
      <c r="V517" s="32"/>
      <c r="W517" s="32"/>
      <c r="X517" s="32"/>
      <c r="Y517" s="32"/>
      <c r="Z517" s="32"/>
      <c r="AA517" s="32"/>
      <c r="AB517" s="32"/>
      <c r="AC517" s="32"/>
      <c r="AD517" s="32"/>
      <c r="AE517" s="32"/>
      <c r="AT517" s="17" t="s">
        <v>291</v>
      </c>
      <c r="AU517" s="17" t="s">
        <v>84</v>
      </c>
    </row>
    <row r="518" spans="1:65" s="2" customFormat="1" ht="31" customHeight="1">
      <c r="A518" s="32"/>
      <c r="B518" s="162"/>
      <c r="C518" s="204" t="s">
        <v>934</v>
      </c>
      <c r="D518" s="204" t="s">
        <v>373</v>
      </c>
      <c r="E518" s="205" t="s">
        <v>935</v>
      </c>
      <c r="F518" s="206" t="s">
        <v>936</v>
      </c>
      <c r="G518" s="207" t="s">
        <v>381</v>
      </c>
      <c r="H518" s="208">
        <v>2</v>
      </c>
      <c r="I518" s="209"/>
      <c r="J518" s="210">
        <f>ROUND(I518*H518,2)</f>
        <v>0</v>
      </c>
      <c r="K518" s="206" t="s">
        <v>1</v>
      </c>
      <c r="L518" s="211"/>
      <c r="M518" s="212" t="s">
        <v>1</v>
      </c>
      <c r="N518" s="213" t="s">
        <v>39</v>
      </c>
      <c r="O518" s="58"/>
      <c r="P518" s="172">
        <f>O518*H518</f>
        <v>0</v>
      </c>
      <c r="Q518" s="172">
        <v>1.2489999999999999E-2</v>
      </c>
      <c r="R518" s="172">
        <f>Q518*H518</f>
        <v>2.4979999999999999E-2</v>
      </c>
      <c r="S518" s="172">
        <v>0</v>
      </c>
      <c r="T518" s="173">
        <f>S518*H518</f>
        <v>0</v>
      </c>
      <c r="U518" s="32"/>
      <c r="V518" s="32"/>
      <c r="W518" s="32"/>
      <c r="X518" s="32"/>
      <c r="Y518" s="32"/>
      <c r="Z518" s="32"/>
      <c r="AA518" s="32"/>
      <c r="AB518" s="32"/>
      <c r="AC518" s="32"/>
      <c r="AD518" s="32"/>
      <c r="AE518" s="32"/>
      <c r="AR518" s="174" t="s">
        <v>338</v>
      </c>
      <c r="AT518" s="174" t="s">
        <v>373</v>
      </c>
      <c r="AU518" s="174" t="s">
        <v>84</v>
      </c>
      <c r="AY518" s="17" t="s">
        <v>282</v>
      </c>
      <c r="BE518" s="175">
        <f>IF(N518="základní",J518,0)</f>
        <v>0</v>
      </c>
      <c r="BF518" s="175">
        <f>IF(N518="snížená",J518,0)</f>
        <v>0</v>
      </c>
      <c r="BG518" s="175">
        <f>IF(N518="zákl. přenesená",J518,0)</f>
        <v>0</v>
      </c>
      <c r="BH518" s="175">
        <f>IF(N518="sníž. přenesená",J518,0)</f>
        <v>0</v>
      </c>
      <c r="BI518" s="175">
        <f>IF(N518="nulová",J518,0)</f>
        <v>0</v>
      </c>
      <c r="BJ518" s="17" t="s">
        <v>82</v>
      </c>
      <c r="BK518" s="175">
        <f>ROUND(I518*H518,2)</f>
        <v>0</v>
      </c>
      <c r="BL518" s="17" t="s">
        <v>289</v>
      </c>
      <c r="BM518" s="174" t="s">
        <v>937</v>
      </c>
    </row>
    <row r="519" spans="1:65" s="2" customFormat="1" ht="18">
      <c r="A519" s="32"/>
      <c r="B519" s="33"/>
      <c r="C519" s="32"/>
      <c r="D519" s="176" t="s">
        <v>291</v>
      </c>
      <c r="E519" s="32"/>
      <c r="F519" s="177" t="s">
        <v>936</v>
      </c>
      <c r="G519" s="32"/>
      <c r="H519" s="32"/>
      <c r="I519" s="97"/>
      <c r="J519" s="32"/>
      <c r="K519" s="32"/>
      <c r="L519" s="33"/>
      <c r="M519" s="178"/>
      <c r="N519" s="179"/>
      <c r="O519" s="58"/>
      <c r="P519" s="58"/>
      <c r="Q519" s="58"/>
      <c r="R519" s="58"/>
      <c r="S519" s="58"/>
      <c r="T519" s="59"/>
      <c r="U519" s="32"/>
      <c r="V519" s="32"/>
      <c r="W519" s="32"/>
      <c r="X519" s="32"/>
      <c r="Y519" s="32"/>
      <c r="Z519" s="32"/>
      <c r="AA519" s="32"/>
      <c r="AB519" s="32"/>
      <c r="AC519" s="32"/>
      <c r="AD519" s="32"/>
      <c r="AE519" s="32"/>
      <c r="AT519" s="17" t="s">
        <v>291</v>
      </c>
      <c r="AU519" s="17" t="s">
        <v>84</v>
      </c>
    </row>
    <row r="520" spans="1:65" s="2" customFormat="1" ht="31" customHeight="1">
      <c r="A520" s="32"/>
      <c r="B520" s="162"/>
      <c r="C520" s="204" t="s">
        <v>938</v>
      </c>
      <c r="D520" s="204" t="s">
        <v>373</v>
      </c>
      <c r="E520" s="205" t="s">
        <v>939</v>
      </c>
      <c r="F520" s="206" t="s">
        <v>940</v>
      </c>
      <c r="G520" s="207" t="s">
        <v>381</v>
      </c>
      <c r="H520" s="208">
        <v>1</v>
      </c>
      <c r="I520" s="209"/>
      <c r="J520" s="210">
        <f>ROUND(I520*H520,2)</f>
        <v>0</v>
      </c>
      <c r="K520" s="206" t="s">
        <v>1</v>
      </c>
      <c r="L520" s="211"/>
      <c r="M520" s="212" t="s">
        <v>1</v>
      </c>
      <c r="N520" s="213" t="s">
        <v>39</v>
      </c>
      <c r="O520" s="58"/>
      <c r="P520" s="172">
        <f>O520*H520</f>
        <v>0</v>
      </c>
      <c r="Q520" s="172">
        <v>1.272E-2</v>
      </c>
      <c r="R520" s="172">
        <f>Q520*H520</f>
        <v>1.272E-2</v>
      </c>
      <c r="S520" s="172">
        <v>0</v>
      </c>
      <c r="T520" s="173">
        <f>S520*H520</f>
        <v>0</v>
      </c>
      <c r="U520" s="32"/>
      <c r="V520" s="32"/>
      <c r="W520" s="32"/>
      <c r="X520" s="32"/>
      <c r="Y520" s="32"/>
      <c r="Z520" s="32"/>
      <c r="AA520" s="32"/>
      <c r="AB520" s="32"/>
      <c r="AC520" s="32"/>
      <c r="AD520" s="32"/>
      <c r="AE520" s="32"/>
      <c r="AR520" s="174" t="s">
        <v>338</v>
      </c>
      <c r="AT520" s="174" t="s">
        <v>373</v>
      </c>
      <c r="AU520" s="174" t="s">
        <v>84</v>
      </c>
      <c r="AY520" s="17" t="s">
        <v>282</v>
      </c>
      <c r="BE520" s="175">
        <f>IF(N520="základní",J520,0)</f>
        <v>0</v>
      </c>
      <c r="BF520" s="175">
        <f>IF(N520="snížená",J520,0)</f>
        <v>0</v>
      </c>
      <c r="BG520" s="175">
        <f>IF(N520="zákl. přenesená",J520,0)</f>
        <v>0</v>
      </c>
      <c r="BH520" s="175">
        <f>IF(N520="sníž. přenesená",J520,0)</f>
        <v>0</v>
      </c>
      <c r="BI520" s="175">
        <f>IF(N520="nulová",J520,0)</f>
        <v>0</v>
      </c>
      <c r="BJ520" s="17" t="s">
        <v>82</v>
      </c>
      <c r="BK520" s="175">
        <f>ROUND(I520*H520,2)</f>
        <v>0</v>
      </c>
      <c r="BL520" s="17" t="s">
        <v>289</v>
      </c>
      <c r="BM520" s="174" t="s">
        <v>941</v>
      </c>
    </row>
    <row r="521" spans="1:65" s="2" customFormat="1" ht="18">
      <c r="A521" s="32"/>
      <c r="B521" s="33"/>
      <c r="C521" s="32"/>
      <c r="D521" s="176" t="s">
        <v>291</v>
      </c>
      <c r="E521" s="32"/>
      <c r="F521" s="177" t="s">
        <v>940</v>
      </c>
      <c r="G521" s="32"/>
      <c r="H521" s="32"/>
      <c r="I521" s="97"/>
      <c r="J521" s="32"/>
      <c r="K521" s="32"/>
      <c r="L521" s="33"/>
      <c r="M521" s="178"/>
      <c r="N521" s="179"/>
      <c r="O521" s="58"/>
      <c r="P521" s="58"/>
      <c r="Q521" s="58"/>
      <c r="R521" s="58"/>
      <c r="S521" s="58"/>
      <c r="T521" s="59"/>
      <c r="U521" s="32"/>
      <c r="V521" s="32"/>
      <c r="W521" s="32"/>
      <c r="X521" s="32"/>
      <c r="Y521" s="32"/>
      <c r="Z521" s="32"/>
      <c r="AA521" s="32"/>
      <c r="AB521" s="32"/>
      <c r="AC521" s="32"/>
      <c r="AD521" s="32"/>
      <c r="AE521" s="32"/>
      <c r="AT521" s="17" t="s">
        <v>291</v>
      </c>
      <c r="AU521" s="17" t="s">
        <v>84</v>
      </c>
    </row>
    <row r="522" spans="1:65" s="2" customFormat="1" ht="20.5" customHeight="1">
      <c r="A522" s="32"/>
      <c r="B522" s="162"/>
      <c r="C522" s="163" t="s">
        <v>942</v>
      </c>
      <c r="D522" s="163" t="s">
        <v>284</v>
      </c>
      <c r="E522" s="164" t="s">
        <v>943</v>
      </c>
      <c r="F522" s="165" t="s">
        <v>944</v>
      </c>
      <c r="G522" s="166" t="s">
        <v>381</v>
      </c>
      <c r="H522" s="167">
        <v>6</v>
      </c>
      <c r="I522" s="168"/>
      <c r="J522" s="169">
        <f>ROUND(I522*H522,2)</f>
        <v>0</v>
      </c>
      <c r="K522" s="165" t="s">
        <v>288</v>
      </c>
      <c r="L522" s="33"/>
      <c r="M522" s="170" t="s">
        <v>1</v>
      </c>
      <c r="N522" s="171" t="s">
        <v>39</v>
      </c>
      <c r="O522" s="58"/>
      <c r="P522" s="172">
        <f>O522*H522</f>
        <v>0</v>
      </c>
      <c r="Q522" s="172">
        <v>0</v>
      </c>
      <c r="R522" s="172">
        <f>Q522*H522</f>
        <v>0</v>
      </c>
      <c r="S522" s="172">
        <v>0</v>
      </c>
      <c r="T522" s="173">
        <f>S522*H522</f>
        <v>0</v>
      </c>
      <c r="U522" s="32"/>
      <c r="V522" s="32"/>
      <c r="W522" s="32"/>
      <c r="X522" s="32"/>
      <c r="Y522" s="32"/>
      <c r="Z522" s="32"/>
      <c r="AA522" s="32"/>
      <c r="AB522" s="32"/>
      <c r="AC522" s="32"/>
      <c r="AD522" s="32"/>
      <c r="AE522" s="32"/>
      <c r="AR522" s="174" t="s">
        <v>289</v>
      </c>
      <c r="AT522" s="174" t="s">
        <v>284</v>
      </c>
      <c r="AU522" s="174" t="s">
        <v>84</v>
      </c>
      <c r="AY522" s="17" t="s">
        <v>282</v>
      </c>
      <c r="BE522" s="175">
        <f>IF(N522="základní",J522,0)</f>
        <v>0</v>
      </c>
      <c r="BF522" s="175">
        <f>IF(N522="snížená",J522,0)</f>
        <v>0</v>
      </c>
      <c r="BG522" s="175">
        <f>IF(N522="zákl. přenesená",J522,0)</f>
        <v>0</v>
      </c>
      <c r="BH522" s="175">
        <f>IF(N522="sníž. přenesená",J522,0)</f>
        <v>0</v>
      </c>
      <c r="BI522" s="175">
        <f>IF(N522="nulová",J522,0)</f>
        <v>0</v>
      </c>
      <c r="BJ522" s="17" t="s">
        <v>82</v>
      </c>
      <c r="BK522" s="175">
        <f>ROUND(I522*H522,2)</f>
        <v>0</v>
      </c>
      <c r="BL522" s="17" t="s">
        <v>289</v>
      </c>
      <c r="BM522" s="174" t="s">
        <v>945</v>
      </c>
    </row>
    <row r="523" spans="1:65" s="2" customFormat="1" ht="18">
      <c r="A523" s="32"/>
      <c r="B523" s="33"/>
      <c r="C523" s="32"/>
      <c r="D523" s="176" t="s">
        <v>291</v>
      </c>
      <c r="E523" s="32"/>
      <c r="F523" s="177" t="s">
        <v>946</v>
      </c>
      <c r="G523" s="32"/>
      <c r="H523" s="32"/>
      <c r="I523" s="97"/>
      <c r="J523" s="32"/>
      <c r="K523" s="32"/>
      <c r="L523" s="33"/>
      <c r="M523" s="178"/>
      <c r="N523" s="179"/>
      <c r="O523" s="58"/>
      <c r="P523" s="58"/>
      <c r="Q523" s="58"/>
      <c r="R523" s="58"/>
      <c r="S523" s="58"/>
      <c r="T523" s="59"/>
      <c r="U523" s="32"/>
      <c r="V523" s="32"/>
      <c r="W523" s="32"/>
      <c r="X523" s="32"/>
      <c r="Y523" s="32"/>
      <c r="Z523" s="32"/>
      <c r="AA523" s="32"/>
      <c r="AB523" s="32"/>
      <c r="AC523" s="32"/>
      <c r="AD523" s="32"/>
      <c r="AE523" s="32"/>
      <c r="AT523" s="17" t="s">
        <v>291</v>
      </c>
      <c r="AU523" s="17" t="s">
        <v>84</v>
      </c>
    </row>
    <row r="524" spans="1:65" s="2" customFormat="1" ht="20.5" customHeight="1">
      <c r="A524" s="32"/>
      <c r="B524" s="162"/>
      <c r="C524" s="204" t="s">
        <v>947</v>
      </c>
      <c r="D524" s="204" t="s">
        <v>373</v>
      </c>
      <c r="E524" s="205" t="s">
        <v>948</v>
      </c>
      <c r="F524" s="206" t="s">
        <v>949</v>
      </c>
      <c r="G524" s="207" t="s">
        <v>381</v>
      </c>
      <c r="H524" s="208">
        <v>4</v>
      </c>
      <c r="I524" s="209"/>
      <c r="J524" s="210">
        <f>ROUND(I524*H524,2)</f>
        <v>0</v>
      </c>
      <c r="K524" s="206" t="s">
        <v>288</v>
      </c>
      <c r="L524" s="211"/>
      <c r="M524" s="212" t="s">
        <v>1</v>
      </c>
      <c r="N524" s="213" t="s">
        <v>39</v>
      </c>
      <c r="O524" s="58"/>
      <c r="P524" s="172">
        <f>O524*H524</f>
        <v>0</v>
      </c>
      <c r="Q524" s="172">
        <v>1.2999999999999999E-3</v>
      </c>
      <c r="R524" s="172">
        <f>Q524*H524</f>
        <v>5.1999999999999998E-3</v>
      </c>
      <c r="S524" s="172">
        <v>0</v>
      </c>
      <c r="T524" s="173">
        <f>S524*H524</f>
        <v>0</v>
      </c>
      <c r="U524" s="32"/>
      <c r="V524" s="32"/>
      <c r="W524" s="32"/>
      <c r="X524" s="32"/>
      <c r="Y524" s="32"/>
      <c r="Z524" s="32"/>
      <c r="AA524" s="32"/>
      <c r="AB524" s="32"/>
      <c r="AC524" s="32"/>
      <c r="AD524" s="32"/>
      <c r="AE524" s="32"/>
      <c r="AR524" s="174" t="s">
        <v>338</v>
      </c>
      <c r="AT524" s="174" t="s">
        <v>373</v>
      </c>
      <c r="AU524" s="174" t="s">
        <v>84</v>
      </c>
      <c r="AY524" s="17" t="s">
        <v>282</v>
      </c>
      <c r="BE524" s="175">
        <f>IF(N524="základní",J524,0)</f>
        <v>0</v>
      </c>
      <c r="BF524" s="175">
        <f>IF(N524="snížená",J524,0)</f>
        <v>0</v>
      </c>
      <c r="BG524" s="175">
        <f>IF(N524="zákl. přenesená",J524,0)</f>
        <v>0</v>
      </c>
      <c r="BH524" s="175">
        <f>IF(N524="sníž. přenesená",J524,0)</f>
        <v>0</v>
      </c>
      <c r="BI524" s="175">
        <f>IF(N524="nulová",J524,0)</f>
        <v>0</v>
      </c>
      <c r="BJ524" s="17" t="s">
        <v>82</v>
      </c>
      <c r="BK524" s="175">
        <f>ROUND(I524*H524,2)</f>
        <v>0</v>
      </c>
      <c r="BL524" s="17" t="s">
        <v>289</v>
      </c>
      <c r="BM524" s="174" t="s">
        <v>950</v>
      </c>
    </row>
    <row r="525" spans="1:65" s="2" customFormat="1" ht="10">
      <c r="A525" s="32"/>
      <c r="B525" s="33"/>
      <c r="C525" s="32"/>
      <c r="D525" s="176" t="s">
        <v>291</v>
      </c>
      <c r="E525" s="32"/>
      <c r="F525" s="177" t="s">
        <v>949</v>
      </c>
      <c r="G525" s="32"/>
      <c r="H525" s="32"/>
      <c r="I525" s="97"/>
      <c r="J525" s="32"/>
      <c r="K525" s="32"/>
      <c r="L525" s="33"/>
      <c r="M525" s="178"/>
      <c r="N525" s="179"/>
      <c r="O525" s="58"/>
      <c r="P525" s="58"/>
      <c r="Q525" s="58"/>
      <c r="R525" s="58"/>
      <c r="S525" s="58"/>
      <c r="T525" s="59"/>
      <c r="U525" s="32"/>
      <c r="V525" s="32"/>
      <c r="W525" s="32"/>
      <c r="X525" s="32"/>
      <c r="Y525" s="32"/>
      <c r="Z525" s="32"/>
      <c r="AA525" s="32"/>
      <c r="AB525" s="32"/>
      <c r="AC525" s="32"/>
      <c r="AD525" s="32"/>
      <c r="AE525" s="32"/>
      <c r="AT525" s="17" t="s">
        <v>291</v>
      </c>
      <c r="AU525" s="17" t="s">
        <v>84</v>
      </c>
    </row>
    <row r="526" spans="1:65" s="2" customFormat="1" ht="20.5" customHeight="1">
      <c r="A526" s="32"/>
      <c r="B526" s="162"/>
      <c r="C526" s="204" t="s">
        <v>951</v>
      </c>
      <c r="D526" s="204" t="s">
        <v>373</v>
      </c>
      <c r="E526" s="205" t="s">
        <v>952</v>
      </c>
      <c r="F526" s="206" t="s">
        <v>953</v>
      </c>
      <c r="G526" s="207" t="s">
        <v>381</v>
      </c>
      <c r="H526" s="208">
        <v>1</v>
      </c>
      <c r="I526" s="209"/>
      <c r="J526" s="210">
        <f>ROUND(I526*H526,2)</f>
        <v>0</v>
      </c>
      <c r="K526" s="206" t="s">
        <v>288</v>
      </c>
      <c r="L526" s="211"/>
      <c r="M526" s="212" t="s">
        <v>1</v>
      </c>
      <c r="N526" s="213" t="s">
        <v>39</v>
      </c>
      <c r="O526" s="58"/>
      <c r="P526" s="172">
        <f>O526*H526</f>
        <v>0</v>
      </c>
      <c r="Q526" s="172">
        <v>6.0000000000000002E-5</v>
      </c>
      <c r="R526" s="172">
        <f>Q526*H526</f>
        <v>6.0000000000000002E-5</v>
      </c>
      <c r="S526" s="172">
        <v>0</v>
      </c>
      <c r="T526" s="173">
        <f>S526*H526</f>
        <v>0</v>
      </c>
      <c r="U526" s="32"/>
      <c r="V526" s="32"/>
      <c r="W526" s="32"/>
      <c r="X526" s="32"/>
      <c r="Y526" s="32"/>
      <c r="Z526" s="32"/>
      <c r="AA526" s="32"/>
      <c r="AB526" s="32"/>
      <c r="AC526" s="32"/>
      <c r="AD526" s="32"/>
      <c r="AE526" s="32"/>
      <c r="AR526" s="174" t="s">
        <v>338</v>
      </c>
      <c r="AT526" s="174" t="s">
        <v>373</v>
      </c>
      <c r="AU526" s="174" t="s">
        <v>84</v>
      </c>
      <c r="AY526" s="17" t="s">
        <v>282</v>
      </c>
      <c r="BE526" s="175">
        <f>IF(N526="základní",J526,0)</f>
        <v>0</v>
      </c>
      <c r="BF526" s="175">
        <f>IF(N526="snížená",J526,0)</f>
        <v>0</v>
      </c>
      <c r="BG526" s="175">
        <f>IF(N526="zákl. přenesená",J526,0)</f>
        <v>0</v>
      </c>
      <c r="BH526" s="175">
        <f>IF(N526="sníž. přenesená",J526,0)</f>
        <v>0</v>
      </c>
      <c r="BI526" s="175">
        <f>IF(N526="nulová",J526,0)</f>
        <v>0</v>
      </c>
      <c r="BJ526" s="17" t="s">
        <v>82</v>
      </c>
      <c r="BK526" s="175">
        <f>ROUND(I526*H526,2)</f>
        <v>0</v>
      </c>
      <c r="BL526" s="17" t="s">
        <v>289</v>
      </c>
      <c r="BM526" s="174" t="s">
        <v>954</v>
      </c>
    </row>
    <row r="527" spans="1:65" s="2" customFormat="1" ht="18">
      <c r="A527" s="32"/>
      <c r="B527" s="33"/>
      <c r="C527" s="32"/>
      <c r="D527" s="176" t="s">
        <v>291</v>
      </c>
      <c r="E527" s="32"/>
      <c r="F527" s="177" t="s">
        <v>953</v>
      </c>
      <c r="G527" s="32"/>
      <c r="H527" s="32"/>
      <c r="I527" s="97"/>
      <c r="J527" s="32"/>
      <c r="K527" s="32"/>
      <c r="L527" s="33"/>
      <c r="M527" s="178"/>
      <c r="N527" s="179"/>
      <c r="O527" s="58"/>
      <c r="P527" s="58"/>
      <c r="Q527" s="58"/>
      <c r="R527" s="58"/>
      <c r="S527" s="58"/>
      <c r="T527" s="59"/>
      <c r="U527" s="32"/>
      <c r="V527" s="32"/>
      <c r="W527" s="32"/>
      <c r="X527" s="32"/>
      <c r="Y527" s="32"/>
      <c r="Z527" s="32"/>
      <c r="AA527" s="32"/>
      <c r="AB527" s="32"/>
      <c r="AC527" s="32"/>
      <c r="AD527" s="32"/>
      <c r="AE527" s="32"/>
      <c r="AT527" s="17" t="s">
        <v>291</v>
      </c>
      <c r="AU527" s="17" t="s">
        <v>84</v>
      </c>
    </row>
    <row r="528" spans="1:65" s="2" customFormat="1" ht="20.5" customHeight="1">
      <c r="A528" s="32"/>
      <c r="B528" s="162"/>
      <c r="C528" s="204" t="s">
        <v>955</v>
      </c>
      <c r="D528" s="204" t="s">
        <v>373</v>
      </c>
      <c r="E528" s="205" t="s">
        <v>956</v>
      </c>
      <c r="F528" s="206" t="s">
        <v>957</v>
      </c>
      <c r="G528" s="207" t="s">
        <v>381</v>
      </c>
      <c r="H528" s="208">
        <v>1</v>
      </c>
      <c r="I528" s="209"/>
      <c r="J528" s="210">
        <f>ROUND(I528*H528,2)</f>
        <v>0</v>
      </c>
      <c r="K528" s="206" t="s">
        <v>288</v>
      </c>
      <c r="L528" s="211"/>
      <c r="M528" s="212" t="s">
        <v>1</v>
      </c>
      <c r="N528" s="213" t="s">
        <v>39</v>
      </c>
      <c r="O528" s="58"/>
      <c r="P528" s="172">
        <f>O528*H528</f>
        <v>0</v>
      </c>
      <c r="Q528" s="172">
        <v>5.0000000000000002E-5</v>
      </c>
      <c r="R528" s="172">
        <f>Q528*H528</f>
        <v>5.0000000000000002E-5</v>
      </c>
      <c r="S528" s="172">
        <v>0</v>
      </c>
      <c r="T528" s="173">
        <f>S528*H528</f>
        <v>0</v>
      </c>
      <c r="U528" s="32"/>
      <c r="V528" s="32"/>
      <c r="W528" s="32"/>
      <c r="X528" s="32"/>
      <c r="Y528" s="32"/>
      <c r="Z528" s="32"/>
      <c r="AA528" s="32"/>
      <c r="AB528" s="32"/>
      <c r="AC528" s="32"/>
      <c r="AD528" s="32"/>
      <c r="AE528" s="32"/>
      <c r="AR528" s="174" t="s">
        <v>338</v>
      </c>
      <c r="AT528" s="174" t="s">
        <v>373</v>
      </c>
      <c r="AU528" s="174" t="s">
        <v>84</v>
      </c>
      <c r="AY528" s="17" t="s">
        <v>282</v>
      </c>
      <c r="BE528" s="175">
        <f>IF(N528="základní",J528,0)</f>
        <v>0</v>
      </c>
      <c r="BF528" s="175">
        <f>IF(N528="snížená",J528,0)</f>
        <v>0</v>
      </c>
      <c r="BG528" s="175">
        <f>IF(N528="zákl. přenesená",J528,0)</f>
        <v>0</v>
      </c>
      <c r="BH528" s="175">
        <f>IF(N528="sníž. přenesená",J528,0)</f>
        <v>0</v>
      </c>
      <c r="BI528" s="175">
        <f>IF(N528="nulová",J528,0)</f>
        <v>0</v>
      </c>
      <c r="BJ528" s="17" t="s">
        <v>82</v>
      </c>
      <c r="BK528" s="175">
        <f>ROUND(I528*H528,2)</f>
        <v>0</v>
      </c>
      <c r="BL528" s="17" t="s">
        <v>289</v>
      </c>
      <c r="BM528" s="174" t="s">
        <v>958</v>
      </c>
    </row>
    <row r="529" spans="1:65" s="2" customFormat="1" ht="18">
      <c r="A529" s="32"/>
      <c r="B529" s="33"/>
      <c r="C529" s="32"/>
      <c r="D529" s="176" t="s">
        <v>291</v>
      </c>
      <c r="E529" s="32"/>
      <c r="F529" s="177" t="s">
        <v>957</v>
      </c>
      <c r="G529" s="32"/>
      <c r="H529" s="32"/>
      <c r="I529" s="97"/>
      <c r="J529" s="32"/>
      <c r="K529" s="32"/>
      <c r="L529" s="33"/>
      <c r="M529" s="178"/>
      <c r="N529" s="179"/>
      <c r="O529" s="58"/>
      <c r="P529" s="58"/>
      <c r="Q529" s="58"/>
      <c r="R529" s="58"/>
      <c r="S529" s="58"/>
      <c r="T529" s="59"/>
      <c r="U529" s="32"/>
      <c r="V529" s="32"/>
      <c r="W529" s="32"/>
      <c r="X529" s="32"/>
      <c r="Y529" s="32"/>
      <c r="Z529" s="32"/>
      <c r="AA529" s="32"/>
      <c r="AB529" s="32"/>
      <c r="AC529" s="32"/>
      <c r="AD529" s="32"/>
      <c r="AE529" s="32"/>
      <c r="AT529" s="17" t="s">
        <v>291</v>
      </c>
      <c r="AU529" s="17" t="s">
        <v>84</v>
      </c>
    </row>
    <row r="530" spans="1:65" s="12" customFormat="1" ht="22.75" customHeight="1">
      <c r="B530" s="149"/>
      <c r="D530" s="150" t="s">
        <v>73</v>
      </c>
      <c r="E530" s="160" t="s">
        <v>344</v>
      </c>
      <c r="F530" s="160" t="s">
        <v>959</v>
      </c>
      <c r="I530" s="152"/>
      <c r="J530" s="161">
        <f>BK530</f>
        <v>0</v>
      </c>
      <c r="L530" s="149"/>
      <c r="M530" s="154"/>
      <c r="N530" s="155"/>
      <c r="O530" s="155"/>
      <c r="P530" s="156">
        <f>SUM(P531:P680)</f>
        <v>0</v>
      </c>
      <c r="Q530" s="155"/>
      <c r="R530" s="156">
        <f>SUM(R531:R680)</f>
        <v>8.2713786900000024</v>
      </c>
      <c r="S530" s="155"/>
      <c r="T530" s="157">
        <f>SUM(T531:T680)</f>
        <v>91.924684600000006</v>
      </c>
      <c r="AR530" s="150" t="s">
        <v>82</v>
      </c>
      <c r="AT530" s="158" t="s">
        <v>73</v>
      </c>
      <c r="AU530" s="158" t="s">
        <v>82</v>
      </c>
      <c r="AY530" s="150" t="s">
        <v>282</v>
      </c>
      <c r="BK530" s="159">
        <f>SUM(BK531:BK680)</f>
        <v>0</v>
      </c>
    </row>
    <row r="531" spans="1:65" s="2" customFormat="1" ht="31" customHeight="1">
      <c r="A531" s="32"/>
      <c r="B531" s="162"/>
      <c r="C531" s="163" t="s">
        <v>960</v>
      </c>
      <c r="D531" s="163" t="s">
        <v>284</v>
      </c>
      <c r="E531" s="164" t="s">
        <v>961</v>
      </c>
      <c r="F531" s="165" t="s">
        <v>962</v>
      </c>
      <c r="G531" s="166" t="s">
        <v>361</v>
      </c>
      <c r="H531" s="167">
        <v>17</v>
      </c>
      <c r="I531" s="168"/>
      <c r="J531" s="169">
        <f>ROUND(I531*H531,2)</f>
        <v>0</v>
      </c>
      <c r="K531" s="165" t="s">
        <v>288</v>
      </c>
      <c r="L531" s="33"/>
      <c r="M531" s="170" t="s">
        <v>1</v>
      </c>
      <c r="N531" s="171" t="s">
        <v>39</v>
      </c>
      <c r="O531" s="58"/>
      <c r="P531" s="172">
        <f>O531*H531</f>
        <v>0</v>
      </c>
      <c r="Q531" s="172">
        <v>0.15540000000000001</v>
      </c>
      <c r="R531" s="172">
        <f>Q531*H531</f>
        <v>2.6418000000000004</v>
      </c>
      <c r="S531" s="172">
        <v>0</v>
      </c>
      <c r="T531" s="173">
        <f>S531*H531</f>
        <v>0</v>
      </c>
      <c r="U531" s="32"/>
      <c r="V531" s="32"/>
      <c r="W531" s="32"/>
      <c r="X531" s="32"/>
      <c r="Y531" s="32"/>
      <c r="Z531" s="32"/>
      <c r="AA531" s="32"/>
      <c r="AB531" s="32"/>
      <c r="AC531" s="32"/>
      <c r="AD531" s="32"/>
      <c r="AE531" s="32"/>
      <c r="AR531" s="174" t="s">
        <v>289</v>
      </c>
      <c r="AT531" s="174" t="s">
        <v>284</v>
      </c>
      <c r="AU531" s="174" t="s">
        <v>84</v>
      </c>
      <c r="AY531" s="17" t="s">
        <v>282</v>
      </c>
      <c r="BE531" s="175">
        <f>IF(N531="základní",J531,0)</f>
        <v>0</v>
      </c>
      <c r="BF531" s="175">
        <f>IF(N531="snížená",J531,0)</f>
        <v>0</v>
      </c>
      <c r="BG531" s="175">
        <f>IF(N531="zákl. přenesená",J531,0)</f>
        <v>0</v>
      </c>
      <c r="BH531" s="175">
        <f>IF(N531="sníž. přenesená",J531,0)</f>
        <v>0</v>
      </c>
      <c r="BI531" s="175">
        <f>IF(N531="nulová",J531,0)</f>
        <v>0</v>
      </c>
      <c r="BJ531" s="17" t="s">
        <v>82</v>
      </c>
      <c r="BK531" s="175">
        <f>ROUND(I531*H531,2)</f>
        <v>0</v>
      </c>
      <c r="BL531" s="17" t="s">
        <v>289</v>
      </c>
      <c r="BM531" s="174" t="s">
        <v>963</v>
      </c>
    </row>
    <row r="532" spans="1:65" s="2" customFormat="1" ht="36">
      <c r="A532" s="32"/>
      <c r="B532" s="33"/>
      <c r="C532" s="32"/>
      <c r="D532" s="176" t="s">
        <v>291</v>
      </c>
      <c r="E532" s="32"/>
      <c r="F532" s="177" t="s">
        <v>964</v>
      </c>
      <c r="G532" s="32"/>
      <c r="H532" s="32"/>
      <c r="I532" s="97"/>
      <c r="J532" s="32"/>
      <c r="K532" s="32"/>
      <c r="L532" s="33"/>
      <c r="M532" s="178"/>
      <c r="N532" s="179"/>
      <c r="O532" s="58"/>
      <c r="P532" s="58"/>
      <c r="Q532" s="58"/>
      <c r="R532" s="58"/>
      <c r="S532" s="58"/>
      <c r="T532" s="59"/>
      <c r="U532" s="32"/>
      <c r="V532" s="32"/>
      <c r="W532" s="32"/>
      <c r="X532" s="32"/>
      <c r="Y532" s="32"/>
      <c r="Z532" s="32"/>
      <c r="AA532" s="32"/>
      <c r="AB532" s="32"/>
      <c r="AC532" s="32"/>
      <c r="AD532" s="32"/>
      <c r="AE532" s="32"/>
      <c r="AT532" s="17" t="s">
        <v>291</v>
      </c>
      <c r="AU532" s="17" t="s">
        <v>84</v>
      </c>
    </row>
    <row r="533" spans="1:65" s="2" customFormat="1" ht="20.5" customHeight="1">
      <c r="A533" s="32"/>
      <c r="B533" s="162"/>
      <c r="C533" s="204" t="s">
        <v>965</v>
      </c>
      <c r="D533" s="204" t="s">
        <v>373</v>
      </c>
      <c r="E533" s="205" t="s">
        <v>966</v>
      </c>
      <c r="F533" s="206" t="s">
        <v>967</v>
      </c>
      <c r="G533" s="207" t="s">
        <v>361</v>
      </c>
      <c r="H533" s="208">
        <v>17.170000000000002</v>
      </c>
      <c r="I533" s="209"/>
      <c r="J533" s="210">
        <f>ROUND(I533*H533,2)</f>
        <v>0</v>
      </c>
      <c r="K533" s="206" t="s">
        <v>288</v>
      </c>
      <c r="L533" s="211"/>
      <c r="M533" s="212" t="s">
        <v>1</v>
      </c>
      <c r="N533" s="213" t="s">
        <v>39</v>
      </c>
      <c r="O533" s="58"/>
      <c r="P533" s="172">
        <f>O533*H533</f>
        <v>0</v>
      </c>
      <c r="Q533" s="172">
        <v>0.08</v>
      </c>
      <c r="R533" s="172">
        <f>Q533*H533</f>
        <v>1.3736000000000002</v>
      </c>
      <c r="S533" s="172">
        <v>0</v>
      </c>
      <c r="T533" s="173">
        <f>S533*H533</f>
        <v>0</v>
      </c>
      <c r="U533" s="32"/>
      <c r="V533" s="32"/>
      <c r="W533" s="32"/>
      <c r="X533" s="32"/>
      <c r="Y533" s="32"/>
      <c r="Z533" s="32"/>
      <c r="AA533" s="32"/>
      <c r="AB533" s="32"/>
      <c r="AC533" s="32"/>
      <c r="AD533" s="32"/>
      <c r="AE533" s="32"/>
      <c r="AR533" s="174" t="s">
        <v>338</v>
      </c>
      <c r="AT533" s="174" t="s">
        <v>373</v>
      </c>
      <c r="AU533" s="174" t="s">
        <v>84</v>
      </c>
      <c r="AY533" s="17" t="s">
        <v>282</v>
      </c>
      <c r="BE533" s="175">
        <f>IF(N533="základní",J533,0)</f>
        <v>0</v>
      </c>
      <c r="BF533" s="175">
        <f>IF(N533="snížená",J533,0)</f>
        <v>0</v>
      </c>
      <c r="BG533" s="175">
        <f>IF(N533="zákl. přenesená",J533,0)</f>
        <v>0</v>
      </c>
      <c r="BH533" s="175">
        <f>IF(N533="sníž. přenesená",J533,0)</f>
        <v>0</v>
      </c>
      <c r="BI533" s="175">
        <f>IF(N533="nulová",J533,0)</f>
        <v>0</v>
      </c>
      <c r="BJ533" s="17" t="s">
        <v>82</v>
      </c>
      <c r="BK533" s="175">
        <f>ROUND(I533*H533,2)</f>
        <v>0</v>
      </c>
      <c r="BL533" s="17" t="s">
        <v>289</v>
      </c>
      <c r="BM533" s="174" t="s">
        <v>968</v>
      </c>
    </row>
    <row r="534" spans="1:65" s="2" customFormat="1" ht="10">
      <c r="A534" s="32"/>
      <c r="B534" s="33"/>
      <c r="C534" s="32"/>
      <c r="D534" s="176" t="s">
        <v>291</v>
      </c>
      <c r="E534" s="32"/>
      <c r="F534" s="177" t="s">
        <v>967</v>
      </c>
      <c r="G534" s="32"/>
      <c r="H534" s="32"/>
      <c r="I534" s="97"/>
      <c r="J534" s="32"/>
      <c r="K534" s="32"/>
      <c r="L534" s="33"/>
      <c r="M534" s="178"/>
      <c r="N534" s="179"/>
      <c r="O534" s="58"/>
      <c r="P534" s="58"/>
      <c r="Q534" s="58"/>
      <c r="R534" s="58"/>
      <c r="S534" s="58"/>
      <c r="T534" s="59"/>
      <c r="U534" s="32"/>
      <c r="V534" s="32"/>
      <c r="W534" s="32"/>
      <c r="X534" s="32"/>
      <c r="Y534" s="32"/>
      <c r="Z534" s="32"/>
      <c r="AA534" s="32"/>
      <c r="AB534" s="32"/>
      <c r="AC534" s="32"/>
      <c r="AD534" s="32"/>
      <c r="AE534" s="32"/>
      <c r="AT534" s="17" t="s">
        <v>291</v>
      </c>
      <c r="AU534" s="17" t="s">
        <v>84</v>
      </c>
    </row>
    <row r="535" spans="1:65" s="13" customFormat="1" ht="10">
      <c r="B535" s="180"/>
      <c r="D535" s="176" t="s">
        <v>293</v>
      </c>
      <c r="E535" s="181" t="s">
        <v>1</v>
      </c>
      <c r="F535" s="182" t="s">
        <v>509</v>
      </c>
      <c r="H535" s="183">
        <v>17.170000000000002</v>
      </c>
      <c r="I535" s="184"/>
      <c r="L535" s="180"/>
      <c r="M535" s="185"/>
      <c r="N535" s="186"/>
      <c r="O535" s="186"/>
      <c r="P535" s="186"/>
      <c r="Q535" s="186"/>
      <c r="R535" s="186"/>
      <c r="S535" s="186"/>
      <c r="T535" s="187"/>
      <c r="AT535" s="181" t="s">
        <v>293</v>
      </c>
      <c r="AU535" s="181" t="s">
        <v>84</v>
      </c>
      <c r="AV535" s="13" t="s">
        <v>84</v>
      </c>
      <c r="AW535" s="13" t="s">
        <v>31</v>
      </c>
      <c r="AX535" s="13" t="s">
        <v>82</v>
      </c>
      <c r="AY535" s="181" t="s">
        <v>282</v>
      </c>
    </row>
    <row r="536" spans="1:65" s="2" customFormat="1" ht="31" customHeight="1">
      <c r="A536" s="32"/>
      <c r="B536" s="162"/>
      <c r="C536" s="163" t="s">
        <v>969</v>
      </c>
      <c r="D536" s="163" t="s">
        <v>284</v>
      </c>
      <c r="E536" s="164" t="s">
        <v>970</v>
      </c>
      <c r="F536" s="165" t="s">
        <v>971</v>
      </c>
      <c r="G536" s="166" t="s">
        <v>361</v>
      </c>
      <c r="H536" s="167">
        <v>15.05</v>
      </c>
      <c r="I536" s="168"/>
      <c r="J536" s="169">
        <f>ROUND(I536*H536,2)</f>
        <v>0</v>
      </c>
      <c r="K536" s="165" t="s">
        <v>288</v>
      </c>
      <c r="L536" s="33"/>
      <c r="M536" s="170" t="s">
        <v>1</v>
      </c>
      <c r="N536" s="171" t="s">
        <v>39</v>
      </c>
      <c r="O536" s="58"/>
      <c r="P536" s="172">
        <f>O536*H536</f>
        <v>0</v>
      </c>
      <c r="Q536" s="172">
        <v>0.1295</v>
      </c>
      <c r="R536" s="172">
        <f>Q536*H536</f>
        <v>1.9489750000000001</v>
      </c>
      <c r="S536" s="172">
        <v>0</v>
      </c>
      <c r="T536" s="173">
        <f>S536*H536</f>
        <v>0</v>
      </c>
      <c r="U536" s="32"/>
      <c r="V536" s="32"/>
      <c r="W536" s="32"/>
      <c r="X536" s="32"/>
      <c r="Y536" s="32"/>
      <c r="Z536" s="32"/>
      <c r="AA536" s="32"/>
      <c r="AB536" s="32"/>
      <c r="AC536" s="32"/>
      <c r="AD536" s="32"/>
      <c r="AE536" s="32"/>
      <c r="AR536" s="174" t="s">
        <v>289</v>
      </c>
      <c r="AT536" s="174" t="s">
        <v>284</v>
      </c>
      <c r="AU536" s="174" t="s">
        <v>84</v>
      </c>
      <c r="AY536" s="17" t="s">
        <v>282</v>
      </c>
      <c r="BE536" s="175">
        <f>IF(N536="základní",J536,0)</f>
        <v>0</v>
      </c>
      <c r="BF536" s="175">
        <f>IF(N536="snížená",J536,0)</f>
        <v>0</v>
      </c>
      <c r="BG536" s="175">
        <f>IF(N536="zákl. přenesená",J536,0)</f>
        <v>0</v>
      </c>
      <c r="BH536" s="175">
        <f>IF(N536="sníž. přenesená",J536,0)</f>
        <v>0</v>
      </c>
      <c r="BI536" s="175">
        <f>IF(N536="nulová",J536,0)</f>
        <v>0</v>
      </c>
      <c r="BJ536" s="17" t="s">
        <v>82</v>
      </c>
      <c r="BK536" s="175">
        <f>ROUND(I536*H536,2)</f>
        <v>0</v>
      </c>
      <c r="BL536" s="17" t="s">
        <v>289</v>
      </c>
      <c r="BM536" s="174" t="s">
        <v>972</v>
      </c>
    </row>
    <row r="537" spans="1:65" s="2" customFormat="1" ht="36">
      <c r="A537" s="32"/>
      <c r="B537" s="33"/>
      <c r="C537" s="32"/>
      <c r="D537" s="176" t="s">
        <v>291</v>
      </c>
      <c r="E537" s="32"/>
      <c r="F537" s="177" t="s">
        <v>973</v>
      </c>
      <c r="G537" s="32"/>
      <c r="H537" s="32"/>
      <c r="I537" s="97"/>
      <c r="J537" s="32"/>
      <c r="K537" s="32"/>
      <c r="L537" s="33"/>
      <c r="M537" s="178"/>
      <c r="N537" s="179"/>
      <c r="O537" s="58"/>
      <c r="P537" s="58"/>
      <c r="Q537" s="58"/>
      <c r="R537" s="58"/>
      <c r="S537" s="58"/>
      <c r="T537" s="59"/>
      <c r="U537" s="32"/>
      <c r="V537" s="32"/>
      <c r="W537" s="32"/>
      <c r="X537" s="32"/>
      <c r="Y537" s="32"/>
      <c r="Z537" s="32"/>
      <c r="AA537" s="32"/>
      <c r="AB537" s="32"/>
      <c r="AC537" s="32"/>
      <c r="AD537" s="32"/>
      <c r="AE537" s="32"/>
      <c r="AT537" s="17" t="s">
        <v>291</v>
      </c>
      <c r="AU537" s="17" t="s">
        <v>84</v>
      </c>
    </row>
    <row r="538" spans="1:65" s="13" customFormat="1" ht="10">
      <c r="B538" s="180"/>
      <c r="D538" s="176" t="s">
        <v>293</v>
      </c>
      <c r="E538" s="181" t="s">
        <v>1</v>
      </c>
      <c r="F538" s="182" t="s">
        <v>974</v>
      </c>
      <c r="H538" s="183">
        <v>15.05</v>
      </c>
      <c r="I538" s="184"/>
      <c r="L538" s="180"/>
      <c r="M538" s="185"/>
      <c r="N538" s="186"/>
      <c r="O538" s="186"/>
      <c r="P538" s="186"/>
      <c r="Q538" s="186"/>
      <c r="R538" s="186"/>
      <c r="S538" s="186"/>
      <c r="T538" s="187"/>
      <c r="AT538" s="181" t="s">
        <v>293</v>
      </c>
      <c r="AU538" s="181" t="s">
        <v>84</v>
      </c>
      <c r="AV538" s="13" t="s">
        <v>84</v>
      </c>
      <c r="AW538" s="13" t="s">
        <v>31</v>
      </c>
      <c r="AX538" s="13" t="s">
        <v>82</v>
      </c>
      <c r="AY538" s="181" t="s">
        <v>282</v>
      </c>
    </row>
    <row r="539" spans="1:65" s="2" customFormat="1" ht="20.5" customHeight="1">
      <c r="A539" s="32"/>
      <c r="B539" s="162"/>
      <c r="C539" s="204" t="s">
        <v>975</v>
      </c>
      <c r="D539" s="204" t="s">
        <v>373</v>
      </c>
      <c r="E539" s="205" t="s">
        <v>976</v>
      </c>
      <c r="F539" s="206" t="s">
        <v>977</v>
      </c>
      <c r="G539" s="207" t="s">
        <v>361</v>
      </c>
      <c r="H539" s="208">
        <v>15.201000000000001</v>
      </c>
      <c r="I539" s="209"/>
      <c r="J539" s="210">
        <f>ROUND(I539*H539,2)</f>
        <v>0</v>
      </c>
      <c r="K539" s="206" t="s">
        <v>288</v>
      </c>
      <c r="L539" s="211"/>
      <c r="M539" s="212" t="s">
        <v>1</v>
      </c>
      <c r="N539" s="213" t="s">
        <v>39</v>
      </c>
      <c r="O539" s="58"/>
      <c r="P539" s="172">
        <f>O539*H539</f>
        <v>0</v>
      </c>
      <c r="Q539" s="172">
        <v>4.4999999999999998E-2</v>
      </c>
      <c r="R539" s="172">
        <f>Q539*H539</f>
        <v>0.68404500000000001</v>
      </c>
      <c r="S539" s="172">
        <v>0</v>
      </c>
      <c r="T539" s="173">
        <f>S539*H539</f>
        <v>0</v>
      </c>
      <c r="U539" s="32"/>
      <c r="V539" s="32"/>
      <c r="W539" s="32"/>
      <c r="X539" s="32"/>
      <c r="Y539" s="32"/>
      <c r="Z539" s="32"/>
      <c r="AA539" s="32"/>
      <c r="AB539" s="32"/>
      <c r="AC539" s="32"/>
      <c r="AD539" s="32"/>
      <c r="AE539" s="32"/>
      <c r="AR539" s="174" t="s">
        <v>338</v>
      </c>
      <c r="AT539" s="174" t="s">
        <v>373</v>
      </c>
      <c r="AU539" s="174" t="s">
        <v>84</v>
      </c>
      <c r="AY539" s="17" t="s">
        <v>282</v>
      </c>
      <c r="BE539" s="175">
        <f>IF(N539="základní",J539,0)</f>
        <v>0</v>
      </c>
      <c r="BF539" s="175">
        <f>IF(N539="snížená",J539,0)</f>
        <v>0</v>
      </c>
      <c r="BG539" s="175">
        <f>IF(N539="zákl. přenesená",J539,0)</f>
        <v>0</v>
      </c>
      <c r="BH539" s="175">
        <f>IF(N539="sníž. přenesená",J539,0)</f>
        <v>0</v>
      </c>
      <c r="BI539" s="175">
        <f>IF(N539="nulová",J539,0)</f>
        <v>0</v>
      </c>
      <c r="BJ539" s="17" t="s">
        <v>82</v>
      </c>
      <c r="BK539" s="175">
        <f>ROUND(I539*H539,2)</f>
        <v>0</v>
      </c>
      <c r="BL539" s="17" t="s">
        <v>289</v>
      </c>
      <c r="BM539" s="174" t="s">
        <v>978</v>
      </c>
    </row>
    <row r="540" spans="1:65" s="2" customFormat="1" ht="18">
      <c r="A540" s="32"/>
      <c r="B540" s="33"/>
      <c r="C540" s="32"/>
      <c r="D540" s="176" t="s">
        <v>291</v>
      </c>
      <c r="E540" s="32"/>
      <c r="F540" s="177" t="s">
        <v>977</v>
      </c>
      <c r="G540" s="32"/>
      <c r="H540" s="32"/>
      <c r="I540" s="97"/>
      <c r="J540" s="32"/>
      <c r="K540" s="32"/>
      <c r="L540" s="33"/>
      <c r="M540" s="178"/>
      <c r="N540" s="179"/>
      <c r="O540" s="58"/>
      <c r="P540" s="58"/>
      <c r="Q540" s="58"/>
      <c r="R540" s="58"/>
      <c r="S540" s="58"/>
      <c r="T540" s="59"/>
      <c r="U540" s="32"/>
      <c r="V540" s="32"/>
      <c r="W540" s="32"/>
      <c r="X540" s="32"/>
      <c r="Y540" s="32"/>
      <c r="Z540" s="32"/>
      <c r="AA540" s="32"/>
      <c r="AB540" s="32"/>
      <c r="AC540" s="32"/>
      <c r="AD540" s="32"/>
      <c r="AE540" s="32"/>
      <c r="AT540" s="17" t="s">
        <v>291</v>
      </c>
      <c r="AU540" s="17" t="s">
        <v>84</v>
      </c>
    </row>
    <row r="541" spans="1:65" s="13" customFormat="1" ht="10">
      <c r="B541" s="180"/>
      <c r="D541" s="176" t="s">
        <v>293</v>
      </c>
      <c r="E541" s="181" t="s">
        <v>1</v>
      </c>
      <c r="F541" s="182" t="s">
        <v>979</v>
      </c>
      <c r="H541" s="183">
        <v>15.201000000000001</v>
      </c>
      <c r="I541" s="184"/>
      <c r="L541" s="180"/>
      <c r="M541" s="185"/>
      <c r="N541" s="186"/>
      <c r="O541" s="186"/>
      <c r="P541" s="186"/>
      <c r="Q541" s="186"/>
      <c r="R541" s="186"/>
      <c r="S541" s="186"/>
      <c r="T541" s="187"/>
      <c r="AT541" s="181" t="s">
        <v>293</v>
      </c>
      <c r="AU541" s="181" t="s">
        <v>84</v>
      </c>
      <c r="AV541" s="13" t="s">
        <v>84</v>
      </c>
      <c r="AW541" s="13" t="s">
        <v>31</v>
      </c>
      <c r="AX541" s="13" t="s">
        <v>82</v>
      </c>
      <c r="AY541" s="181" t="s">
        <v>282</v>
      </c>
    </row>
    <row r="542" spans="1:65" s="2" customFormat="1" ht="31" customHeight="1">
      <c r="A542" s="32"/>
      <c r="B542" s="162"/>
      <c r="C542" s="163" t="s">
        <v>980</v>
      </c>
      <c r="D542" s="163" t="s">
        <v>284</v>
      </c>
      <c r="E542" s="164" t="s">
        <v>981</v>
      </c>
      <c r="F542" s="165" t="s">
        <v>982</v>
      </c>
      <c r="G542" s="166" t="s">
        <v>303</v>
      </c>
      <c r="H542" s="167">
        <v>384.72</v>
      </c>
      <c r="I542" s="168"/>
      <c r="J542" s="169">
        <f>ROUND(I542*H542,2)</f>
        <v>0</v>
      </c>
      <c r="K542" s="165" t="s">
        <v>288</v>
      </c>
      <c r="L542" s="33"/>
      <c r="M542" s="170" t="s">
        <v>1</v>
      </c>
      <c r="N542" s="171" t="s">
        <v>39</v>
      </c>
      <c r="O542" s="58"/>
      <c r="P542" s="172">
        <f>O542*H542</f>
        <v>0</v>
      </c>
      <c r="Q542" s="172">
        <v>0</v>
      </c>
      <c r="R542" s="172">
        <f>Q542*H542</f>
        <v>0</v>
      </c>
      <c r="S542" s="172">
        <v>0</v>
      </c>
      <c r="T542" s="173">
        <f>S542*H542</f>
        <v>0</v>
      </c>
      <c r="U542" s="32"/>
      <c r="V542" s="32"/>
      <c r="W542" s="32"/>
      <c r="X542" s="32"/>
      <c r="Y542" s="32"/>
      <c r="Z542" s="32"/>
      <c r="AA542" s="32"/>
      <c r="AB542" s="32"/>
      <c r="AC542" s="32"/>
      <c r="AD542" s="32"/>
      <c r="AE542" s="32"/>
      <c r="AR542" s="174" t="s">
        <v>289</v>
      </c>
      <c r="AT542" s="174" t="s">
        <v>284</v>
      </c>
      <c r="AU542" s="174" t="s">
        <v>84</v>
      </c>
      <c r="AY542" s="17" t="s">
        <v>282</v>
      </c>
      <c r="BE542" s="175">
        <f>IF(N542="základní",J542,0)</f>
        <v>0</v>
      </c>
      <c r="BF542" s="175">
        <f>IF(N542="snížená",J542,0)</f>
        <v>0</v>
      </c>
      <c r="BG542" s="175">
        <f>IF(N542="zákl. přenesená",J542,0)</f>
        <v>0</v>
      </c>
      <c r="BH542" s="175">
        <f>IF(N542="sníž. přenesená",J542,0)</f>
        <v>0</v>
      </c>
      <c r="BI542" s="175">
        <f>IF(N542="nulová",J542,0)</f>
        <v>0</v>
      </c>
      <c r="BJ542" s="17" t="s">
        <v>82</v>
      </c>
      <c r="BK542" s="175">
        <f>ROUND(I542*H542,2)</f>
        <v>0</v>
      </c>
      <c r="BL542" s="17" t="s">
        <v>289</v>
      </c>
      <c r="BM542" s="174" t="s">
        <v>983</v>
      </c>
    </row>
    <row r="543" spans="1:65" s="2" customFormat="1" ht="36">
      <c r="A543" s="32"/>
      <c r="B543" s="33"/>
      <c r="C543" s="32"/>
      <c r="D543" s="176" t="s">
        <v>291</v>
      </c>
      <c r="E543" s="32"/>
      <c r="F543" s="177" t="s">
        <v>984</v>
      </c>
      <c r="G543" s="32"/>
      <c r="H543" s="32"/>
      <c r="I543" s="97"/>
      <c r="J543" s="32"/>
      <c r="K543" s="32"/>
      <c r="L543" s="33"/>
      <c r="M543" s="178"/>
      <c r="N543" s="179"/>
      <c r="O543" s="58"/>
      <c r="P543" s="58"/>
      <c r="Q543" s="58"/>
      <c r="R543" s="58"/>
      <c r="S543" s="58"/>
      <c r="T543" s="59"/>
      <c r="U543" s="32"/>
      <c r="V543" s="32"/>
      <c r="W543" s="32"/>
      <c r="X543" s="32"/>
      <c r="Y543" s="32"/>
      <c r="Z543" s="32"/>
      <c r="AA543" s="32"/>
      <c r="AB543" s="32"/>
      <c r="AC543" s="32"/>
      <c r="AD543" s="32"/>
      <c r="AE543" s="32"/>
      <c r="AT543" s="17" t="s">
        <v>291</v>
      </c>
      <c r="AU543" s="17" t="s">
        <v>84</v>
      </c>
    </row>
    <row r="544" spans="1:65" s="13" customFormat="1" ht="10">
      <c r="B544" s="180"/>
      <c r="D544" s="176" t="s">
        <v>293</v>
      </c>
      <c r="E544" s="181" t="s">
        <v>1</v>
      </c>
      <c r="F544" s="182" t="s">
        <v>985</v>
      </c>
      <c r="H544" s="183">
        <v>112.97</v>
      </c>
      <c r="I544" s="184"/>
      <c r="L544" s="180"/>
      <c r="M544" s="185"/>
      <c r="N544" s="186"/>
      <c r="O544" s="186"/>
      <c r="P544" s="186"/>
      <c r="Q544" s="186"/>
      <c r="R544" s="186"/>
      <c r="S544" s="186"/>
      <c r="T544" s="187"/>
      <c r="AT544" s="181" t="s">
        <v>293</v>
      </c>
      <c r="AU544" s="181" t="s">
        <v>84</v>
      </c>
      <c r="AV544" s="13" t="s">
        <v>84</v>
      </c>
      <c r="AW544" s="13" t="s">
        <v>31</v>
      </c>
      <c r="AX544" s="13" t="s">
        <v>74</v>
      </c>
      <c r="AY544" s="181" t="s">
        <v>282</v>
      </c>
    </row>
    <row r="545" spans="1:65" s="13" customFormat="1" ht="10">
      <c r="B545" s="180"/>
      <c r="D545" s="176" t="s">
        <v>293</v>
      </c>
      <c r="E545" s="181" t="s">
        <v>1</v>
      </c>
      <c r="F545" s="182" t="s">
        <v>986</v>
      </c>
      <c r="H545" s="183">
        <v>121.25</v>
      </c>
      <c r="I545" s="184"/>
      <c r="L545" s="180"/>
      <c r="M545" s="185"/>
      <c r="N545" s="186"/>
      <c r="O545" s="186"/>
      <c r="P545" s="186"/>
      <c r="Q545" s="186"/>
      <c r="R545" s="186"/>
      <c r="S545" s="186"/>
      <c r="T545" s="187"/>
      <c r="AT545" s="181" t="s">
        <v>293</v>
      </c>
      <c r="AU545" s="181" t="s">
        <v>84</v>
      </c>
      <c r="AV545" s="13" t="s">
        <v>84</v>
      </c>
      <c r="AW545" s="13" t="s">
        <v>31</v>
      </c>
      <c r="AX545" s="13" t="s">
        <v>74</v>
      </c>
      <c r="AY545" s="181" t="s">
        <v>282</v>
      </c>
    </row>
    <row r="546" spans="1:65" s="13" customFormat="1" ht="20">
      <c r="B546" s="180"/>
      <c r="D546" s="176" t="s">
        <v>293</v>
      </c>
      <c r="E546" s="181" t="s">
        <v>1</v>
      </c>
      <c r="F546" s="182" t="s">
        <v>987</v>
      </c>
      <c r="H546" s="183">
        <v>150.5</v>
      </c>
      <c r="I546" s="184"/>
      <c r="L546" s="180"/>
      <c r="M546" s="185"/>
      <c r="N546" s="186"/>
      <c r="O546" s="186"/>
      <c r="P546" s="186"/>
      <c r="Q546" s="186"/>
      <c r="R546" s="186"/>
      <c r="S546" s="186"/>
      <c r="T546" s="187"/>
      <c r="AT546" s="181" t="s">
        <v>293</v>
      </c>
      <c r="AU546" s="181" t="s">
        <v>84</v>
      </c>
      <c r="AV546" s="13" t="s">
        <v>84</v>
      </c>
      <c r="AW546" s="13" t="s">
        <v>31</v>
      </c>
      <c r="AX546" s="13" t="s">
        <v>74</v>
      </c>
      <c r="AY546" s="181" t="s">
        <v>282</v>
      </c>
    </row>
    <row r="547" spans="1:65" s="15" customFormat="1" ht="10">
      <c r="B547" s="196"/>
      <c r="D547" s="176" t="s">
        <v>293</v>
      </c>
      <c r="E547" s="197" t="s">
        <v>225</v>
      </c>
      <c r="F547" s="198" t="s">
        <v>331</v>
      </c>
      <c r="H547" s="199">
        <v>384.72</v>
      </c>
      <c r="I547" s="200"/>
      <c r="L547" s="196"/>
      <c r="M547" s="201"/>
      <c r="N547" s="202"/>
      <c r="O547" s="202"/>
      <c r="P547" s="202"/>
      <c r="Q547" s="202"/>
      <c r="R547" s="202"/>
      <c r="S547" s="202"/>
      <c r="T547" s="203"/>
      <c r="AT547" s="197" t="s">
        <v>293</v>
      </c>
      <c r="AU547" s="197" t="s">
        <v>84</v>
      </c>
      <c r="AV547" s="15" t="s">
        <v>289</v>
      </c>
      <c r="AW547" s="15" t="s">
        <v>31</v>
      </c>
      <c r="AX547" s="15" t="s">
        <v>82</v>
      </c>
      <c r="AY547" s="197" t="s">
        <v>282</v>
      </c>
    </row>
    <row r="548" spans="1:65" s="2" customFormat="1" ht="41.5" customHeight="1">
      <c r="A548" s="32"/>
      <c r="B548" s="162"/>
      <c r="C548" s="163" t="s">
        <v>988</v>
      </c>
      <c r="D548" s="163" t="s">
        <v>284</v>
      </c>
      <c r="E548" s="164" t="s">
        <v>989</v>
      </c>
      <c r="F548" s="165" t="s">
        <v>990</v>
      </c>
      <c r="G548" s="166" t="s">
        <v>303</v>
      </c>
      <c r="H548" s="167">
        <v>46166.400000000001</v>
      </c>
      <c r="I548" s="168"/>
      <c r="J548" s="169">
        <f>ROUND(I548*H548,2)</f>
        <v>0</v>
      </c>
      <c r="K548" s="165" t="s">
        <v>288</v>
      </c>
      <c r="L548" s="33"/>
      <c r="M548" s="170" t="s">
        <v>1</v>
      </c>
      <c r="N548" s="171" t="s">
        <v>39</v>
      </c>
      <c r="O548" s="58"/>
      <c r="P548" s="172">
        <f>O548*H548</f>
        <v>0</v>
      </c>
      <c r="Q548" s="172">
        <v>0</v>
      </c>
      <c r="R548" s="172">
        <f>Q548*H548</f>
        <v>0</v>
      </c>
      <c r="S548" s="172">
        <v>0</v>
      </c>
      <c r="T548" s="173">
        <f>S548*H548</f>
        <v>0</v>
      </c>
      <c r="U548" s="32"/>
      <c r="V548" s="32"/>
      <c r="W548" s="32"/>
      <c r="X548" s="32"/>
      <c r="Y548" s="32"/>
      <c r="Z548" s="32"/>
      <c r="AA548" s="32"/>
      <c r="AB548" s="32"/>
      <c r="AC548" s="32"/>
      <c r="AD548" s="32"/>
      <c r="AE548" s="32"/>
      <c r="AR548" s="174" t="s">
        <v>289</v>
      </c>
      <c r="AT548" s="174" t="s">
        <v>284</v>
      </c>
      <c r="AU548" s="174" t="s">
        <v>84</v>
      </c>
      <c r="AY548" s="17" t="s">
        <v>282</v>
      </c>
      <c r="BE548" s="175">
        <f>IF(N548="základní",J548,0)</f>
        <v>0</v>
      </c>
      <c r="BF548" s="175">
        <f>IF(N548="snížená",J548,0)</f>
        <v>0</v>
      </c>
      <c r="BG548" s="175">
        <f>IF(N548="zákl. přenesená",J548,0)</f>
        <v>0</v>
      </c>
      <c r="BH548" s="175">
        <f>IF(N548="sníž. přenesená",J548,0)</f>
        <v>0</v>
      </c>
      <c r="BI548" s="175">
        <f>IF(N548="nulová",J548,0)</f>
        <v>0</v>
      </c>
      <c r="BJ548" s="17" t="s">
        <v>82</v>
      </c>
      <c r="BK548" s="175">
        <f>ROUND(I548*H548,2)</f>
        <v>0</v>
      </c>
      <c r="BL548" s="17" t="s">
        <v>289</v>
      </c>
      <c r="BM548" s="174" t="s">
        <v>991</v>
      </c>
    </row>
    <row r="549" spans="1:65" s="2" customFormat="1" ht="36">
      <c r="A549" s="32"/>
      <c r="B549" s="33"/>
      <c r="C549" s="32"/>
      <c r="D549" s="176" t="s">
        <v>291</v>
      </c>
      <c r="E549" s="32"/>
      <c r="F549" s="177" t="s">
        <v>992</v>
      </c>
      <c r="G549" s="32"/>
      <c r="H549" s="32"/>
      <c r="I549" s="97"/>
      <c r="J549" s="32"/>
      <c r="K549" s="32"/>
      <c r="L549" s="33"/>
      <c r="M549" s="178"/>
      <c r="N549" s="179"/>
      <c r="O549" s="58"/>
      <c r="P549" s="58"/>
      <c r="Q549" s="58"/>
      <c r="R549" s="58"/>
      <c r="S549" s="58"/>
      <c r="T549" s="59"/>
      <c r="U549" s="32"/>
      <c r="V549" s="32"/>
      <c r="W549" s="32"/>
      <c r="X549" s="32"/>
      <c r="Y549" s="32"/>
      <c r="Z549" s="32"/>
      <c r="AA549" s="32"/>
      <c r="AB549" s="32"/>
      <c r="AC549" s="32"/>
      <c r="AD549" s="32"/>
      <c r="AE549" s="32"/>
      <c r="AT549" s="17" t="s">
        <v>291</v>
      </c>
      <c r="AU549" s="17" t="s">
        <v>84</v>
      </c>
    </row>
    <row r="550" spans="1:65" s="13" customFormat="1" ht="10">
      <c r="B550" s="180"/>
      <c r="D550" s="176" t="s">
        <v>293</v>
      </c>
      <c r="E550" s="181" t="s">
        <v>1</v>
      </c>
      <c r="F550" s="182" t="s">
        <v>993</v>
      </c>
      <c r="H550" s="183">
        <v>46166.400000000001</v>
      </c>
      <c r="I550" s="184"/>
      <c r="L550" s="180"/>
      <c r="M550" s="185"/>
      <c r="N550" s="186"/>
      <c r="O550" s="186"/>
      <c r="P550" s="186"/>
      <c r="Q550" s="186"/>
      <c r="R550" s="186"/>
      <c r="S550" s="186"/>
      <c r="T550" s="187"/>
      <c r="AT550" s="181" t="s">
        <v>293</v>
      </c>
      <c r="AU550" s="181" t="s">
        <v>84</v>
      </c>
      <c r="AV550" s="13" t="s">
        <v>84</v>
      </c>
      <c r="AW550" s="13" t="s">
        <v>31</v>
      </c>
      <c r="AX550" s="13" t="s">
        <v>82</v>
      </c>
      <c r="AY550" s="181" t="s">
        <v>282</v>
      </c>
    </row>
    <row r="551" spans="1:65" s="2" customFormat="1" ht="41.5" customHeight="1">
      <c r="A551" s="32"/>
      <c r="B551" s="162"/>
      <c r="C551" s="163" t="s">
        <v>994</v>
      </c>
      <c r="D551" s="163" t="s">
        <v>284</v>
      </c>
      <c r="E551" s="164" t="s">
        <v>995</v>
      </c>
      <c r="F551" s="165" t="s">
        <v>996</v>
      </c>
      <c r="G551" s="166" t="s">
        <v>303</v>
      </c>
      <c r="H551" s="167">
        <v>384.72</v>
      </c>
      <c r="I551" s="168"/>
      <c r="J551" s="169">
        <f>ROUND(I551*H551,2)</f>
        <v>0</v>
      </c>
      <c r="K551" s="165" t="s">
        <v>288</v>
      </c>
      <c r="L551" s="33"/>
      <c r="M551" s="170" t="s">
        <v>1</v>
      </c>
      <c r="N551" s="171" t="s">
        <v>39</v>
      </c>
      <c r="O551" s="58"/>
      <c r="P551" s="172">
        <f>O551*H551</f>
        <v>0</v>
      </c>
      <c r="Q551" s="172">
        <v>0</v>
      </c>
      <c r="R551" s="172">
        <f>Q551*H551</f>
        <v>0</v>
      </c>
      <c r="S551" s="172">
        <v>0</v>
      </c>
      <c r="T551" s="173">
        <f>S551*H551</f>
        <v>0</v>
      </c>
      <c r="U551" s="32"/>
      <c r="V551" s="32"/>
      <c r="W551" s="32"/>
      <c r="X551" s="32"/>
      <c r="Y551" s="32"/>
      <c r="Z551" s="32"/>
      <c r="AA551" s="32"/>
      <c r="AB551" s="32"/>
      <c r="AC551" s="32"/>
      <c r="AD551" s="32"/>
      <c r="AE551" s="32"/>
      <c r="AR551" s="174" t="s">
        <v>289</v>
      </c>
      <c r="AT551" s="174" t="s">
        <v>284</v>
      </c>
      <c r="AU551" s="174" t="s">
        <v>84</v>
      </c>
      <c r="AY551" s="17" t="s">
        <v>282</v>
      </c>
      <c r="BE551" s="175">
        <f>IF(N551="základní",J551,0)</f>
        <v>0</v>
      </c>
      <c r="BF551" s="175">
        <f>IF(N551="snížená",J551,0)</f>
        <v>0</v>
      </c>
      <c r="BG551" s="175">
        <f>IF(N551="zákl. přenesená",J551,0)</f>
        <v>0</v>
      </c>
      <c r="BH551" s="175">
        <f>IF(N551="sníž. přenesená",J551,0)</f>
        <v>0</v>
      </c>
      <c r="BI551" s="175">
        <f>IF(N551="nulová",J551,0)</f>
        <v>0</v>
      </c>
      <c r="BJ551" s="17" t="s">
        <v>82</v>
      </c>
      <c r="BK551" s="175">
        <f>ROUND(I551*H551,2)</f>
        <v>0</v>
      </c>
      <c r="BL551" s="17" t="s">
        <v>289</v>
      </c>
      <c r="BM551" s="174" t="s">
        <v>997</v>
      </c>
    </row>
    <row r="552" spans="1:65" s="2" customFormat="1" ht="36">
      <c r="A552" s="32"/>
      <c r="B552" s="33"/>
      <c r="C552" s="32"/>
      <c r="D552" s="176" t="s">
        <v>291</v>
      </c>
      <c r="E552" s="32"/>
      <c r="F552" s="177" t="s">
        <v>998</v>
      </c>
      <c r="G552" s="32"/>
      <c r="H552" s="32"/>
      <c r="I552" s="97"/>
      <c r="J552" s="32"/>
      <c r="K552" s="32"/>
      <c r="L552" s="33"/>
      <c r="M552" s="178"/>
      <c r="N552" s="179"/>
      <c r="O552" s="58"/>
      <c r="P552" s="58"/>
      <c r="Q552" s="58"/>
      <c r="R552" s="58"/>
      <c r="S552" s="58"/>
      <c r="T552" s="59"/>
      <c r="U552" s="32"/>
      <c r="V552" s="32"/>
      <c r="W552" s="32"/>
      <c r="X552" s="32"/>
      <c r="Y552" s="32"/>
      <c r="Z552" s="32"/>
      <c r="AA552" s="32"/>
      <c r="AB552" s="32"/>
      <c r="AC552" s="32"/>
      <c r="AD552" s="32"/>
      <c r="AE552" s="32"/>
      <c r="AT552" s="17" t="s">
        <v>291</v>
      </c>
      <c r="AU552" s="17" t="s">
        <v>84</v>
      </c>
    </row>
    <row r="553" spans="1:65" s="13" customFormat="1" ht="10">
      <c r="B553" s="180"/>
      <c r="D553" s="176" t="s">
        <v>293</v>
      </c>
      <c r="E553" s="181" t="s">
        <v>1</v>
      </c>
      <c r="F553" s="182" t="s">
        <v>225</v>
      </c>
      <c r="H553" s="183">
        <v>384.72</v>
      </c>
      <c r="I553" s="184"/>
      <c r="L553" s="180"/>
      <c r="M553" s="185"/>
      <c r="N553" s="186"/>
      <c r="O553" s="186"/>
      <c r="P553" s="186"/>
      <c r="Q553" s="186"/>
      <c r="R553" s="186"/>
      <c r="S553" s="186"/>
      <c r="T553" s="187"/>
      <c r="AT553" s="181" t="s">
        <v>293</v>
      </c>
      <c r="AU553" s="181" t="s">
        <v>84</v>
      </c>
      <c r="AV553" s="13" t="s">
        <v>84</v>
      </c>
      <c r="AW553" s="13" t="s">
        <v>31</v>
      </c>
      <c r="AX553" s="13" t="s">
        <v>82</v>
      </c>
      <c r="AY553" s="181" t="s">
        <v>282</v>
      </c>
    </row>
    <row r="554" spans="1:65" s="2" customFormat="1" ht="20.5" customHeight="1">
      <c r="A554" s="32"/>
      <c r="B554" s="162"/>
      <c r="C554" s="163" t="s">
        <v>999</v>
      </c>
      <c r="D554" s="163" t="s">
        <v>284</v>
      </c>
      <c r="E554" s="164" t="s">
        <v>1000</v>
      </c>
      <c r="F554" s="165" t="s">
        <v>1001</v>
      </c>
      <c r="G554" s="166" t="s">
        <v>303</v>
      </c>
      <c r="H554" s="167">
        <v>384.72</v>
      </c>
      <c r="I554" s="168"/>
      <c r="J554" s="169">
        <f>ROUND(I554*H554,2)</f>
        <v>0</v>
      </c>
      <c r="K554" s="165" t="s">
        <v>288</v>
      </c>
      <c r="L554" s="33"/>
      <c r="M554" s="170" t="s">
        <v>1</v>
      </c>
      <c r="N554" s="171" t="s">
        <v>39</v>
      </c>
      <c r="O554" s="58"/>
      <c r="P554" s="172">
        <f>O554*H554</f>
        <v>0</v>
      </c>
      <c r="Q554" s="172">
        <v>0</v>
      </c>
      <c r="R554" s="172">
        <f>Q554*H554</f>
        <v>0</v>
      </c>
      <c r="S554" s="172">
        <v>0</v>
      </c>
      <c r="T554" s="173">
        <f>S554*H554</f>
        <v>0</v>
      </c>
      <c r="U554" s="32"/>
      <c r="V554" s="32"/>
      <c r="W554" s="32"/>
      <c r="X554" s="32"/>
      <c r="Y554" s="32"/>
      <c r="Z554" s="32"/>
      <c r="AA554" s="32"/>
      <c r="AB554" s="32"/>
      <c r="AC554" s="32"/>
      <c r="AD554" s="32"/>
      <c r="AE554" s="32"/>
      <c r="AR554" s="174" t="s">
        <v>289</v>
      </c>
      <c r="AT554" s="174" t="s">
        <v>284</v>
      </c>
      <c r="AU554" s="174" t="s">
        <v>84</v>
      </c>
      <c r="AY554" s="17" t="s">
        <v>282</v>
      </c>
      <c r="BE554" s="175">
        <f>IF(N554="základní",J554,0)</f>
        <v>0</v>
      </c>
      <c r="BF554" s="175">
        <f>IF(N554="snížená",J554,0)</f>
        <v>0</v>
      </c>
      <c r="BG554" s="175">
        <f>IF(N554="zákl. přenesená",J554,0)</f>
        <v>0</v>
      </c>
      <c r="BH554" s="175">
        <f>IF(N554="sníž. přenesená",J554,0)</f>
        <v>0</v>
      </c>
      <c r="BI554" s="175">
        <f>IF(N554="nulová",J554,0)</f>
        <v>0</v>
      </c>
      <c r="BJ554" s="17" t="s">
        <v>82</v>
      </c>
      <c r="BK554" s="175">
        <f>ROUND(I554*H554,2)</f>
        <v>0</v>
      </c>
      <c r="BL554" s="17" t="s">
        <v>289</v>
      </c>
      <c r="BM554" s="174" t="s">
        <v>1002</v>
      </c>
    </row>
    <row r="555" spans="1:65" s="2" customFormat="1" ht="18">
      <c r="A555" s="32"/>
      <c r="B555" s="33"/>
      <c r="C555" s="32"/>
      <c r="D555" s="176" t="s">
        <v>291</v>
      </c>
      <c r="E555" s="32"/>
      <c r="F555" s="177" t="s">
        <v>1003</v>
      </c>
      <c r="G555" s="32"/>
      <c r="H555" s="32"/>
      <c r="I555" s="97"/>
      <c r="J555" s="32"/>
      <c r="K555" s="32"/>
      <c r="L555" s="33"/>
      <c r="M555" s="178"/>
      <c r="N555" s="179"/>
      <c r="O555" s="58"/>
      <c r="P555" s="58"/>
      <c r="Q555" s="58"/>
      <c r="R555" s="58"/>
      <c r="S555" s="58"/>
      <c r="T555" s="59"/>
      <c r="U555" s="32"/>
      <c r="V555" s="32"/>
      <c r="W555" s="32"/>
      <c r="X555" s="32"/>
      <c r="Y555" s="32"/>
      <c r="Z555" s="32"/>
      <c r="AA555" s="32"/>
      <c r="AB555" s="32"/>
      <c r="AC555" s="32"/>
      <c r="AD555" s="32"/>
      <c r="AE555" s="32"/>
      <c r="AT555" s="17" t="s">
        <v>291</v>
      </c>
      <c r="AU555" s="17" t="s">
        <v>84</v>
      </c>
    </row>
    <row r="556" spans="1:65" s="13" customFormat="1" ht="10">
      <c r="B556" s="180"/>
      <c r="D556" s="176" t="s">
        <v>293</v>
      </c>
      <c r="E556" s="181" t="s">
        <v>1</v>
      </c>
      <c r="F556" s="182" t="s">
        <v>225</v>
      </c>
      <c r="H556" s="183">
        <v>384.72</v>
      </c>
      <c r="I556" s="184"/>
      <c r="L556" s="180"/>
      <c r="M556" s="185"/>
      <c r="N556" s="186"/>
      <c r="O556" s="186"/>
      <c r="P556" s="186"/>
      <c r="Q556" s="186"/>
      <c r="R556" s="186"/>
      <c r="S556" s="186"/>
      <c r="T556" s="187"/>
      <c r="AT556" s="181" t="s">
        <v>293</v>
      </c>
      <c r="AU556" s="181" t="s">
        <v>84</v>
      </c>
      <c r="AV556" s="13" t="s">
        <v>84</v>
      </c>
      <c r="AW556" s="13" t="s">
        <v>31</v>
      </c>
      <c r="AX556" s="13" t="s">
        <v>82</v>
      </c>
      <c r="AY556" s="181" t="s">
        <v>282</v>
      </c>
    </row>
    <row r="557" spans="1:65" s="2" customFormat="1" ht="20.5" customHeight="1">
      <c r="A557" s="32"/>
      <c r="B557" s="162"/>
      <c r="C557" s="163" t="s">
        <v>1004</v>
      </c>
      <c r="D557" s="163" t="s">
        <v>284</v>
      </c>
      <c r="E557" s="164" t="s">
        <v>1005</v>
      </c>
      <c r="F557" s="165" t="s">
        <v>1006</v>
      </c>
      <c r="G557" s="166" t="s">
        <v>303</v>
      </c>
      <c r="H557" s="167">
        <v>46166.400000000001</v>
      </c>
      <c r="I557" s="168"/>
      <c r="J557" s="169">
        <f>ROUND(I557*H557,2)</f>
        <v>0</v>
      </c>
      <c r="K557" s="165" t="s">
        <v>288</v>
      </c>
      <c r="L557" s="33"/>
      <c r="M557" s="170" t="s">
        <v>1</v>
      </c>
      <c r="N557" s="171" t="s">
        <v>39</v>
      </c>
      <c r="O557" s="58"/>
      <c r="P557" s="172">
        <f>O557*H557</f>
        <v>0</v>
      </c>
      <c r="Q557" s="172">
        <v>0</v>
      </c>
      <c r="R557" s="172">
        <f>Q557*H557</f>
        <v>0</v>
      </c>
      <c r="S557" s="172">
        <v>0</v>
      </c>
      <c r="T557" s="173">
        <f>S557*H557</f>
        <v>0</v>
      </c>
      <c r="U557" s="32"/>
      <c r="V557" s="32"/>
      <c r="W557" s="32"/>
      <c r="X557" s="32"/>
      <c r="Y557" s="32"/>
      <c r="Z557" s="32"/>
      <c r="AA557" s="32"/>
      <c r="AB557" s="32"/>
      <c r="AC557" s="32"/>
      <c r="AD557" s="32"/>
      <c r="AE557" s="32"/>
      <c r="AR557" s="174" t="s">
        <v>289</v>
      </c>
      <c r="AT557" s="174" t="s">
        <v>284</v>
      </c>
      <c r="AU557" s="174" t="s">
        <v>84</v>
      </c>
      <c r="AY557" s="17" t="s">
        <v>282</v>
      </c>
      <c r="BE557" s="175">
        <f>IF(N557="základní",J557,0)</f>
        <v>0</v>
      </c>
      <c r="BF557" s="175">
        <f>IF(N557="snížená",J557,0)</f>
        <v>0</v>
      </c>
      <c r="BG557" s="175">
        <f>IF(N557="zákl. přenesená",J557,0)</f>
        <v>0</v>
      </c>
      <c r="BH557" s="175">
        <f>IF(N557="sníž. přenesená",J557,0)</f>
        <v>0</v>
      </c>
      <c r="BI557" s="175">
        <f>IF(N557="nulová",J557,0)</f>
        <v>0</v>
      </c>
      <c r="BJ557" s="17" t="s">
        <v>82</v>
      </c>
      <c r="BK557" s="175">
        <f>ROUND(I557*H557,2)</f>
        <v>0</v>
      </c>
      <c r="BL557" s="17" t="s">
        <v>289</v>
      </c>
      <c r="BM557" s="174" t="s">
        <v>1007</v>
      </c>
    </row>
    <row r="558" spans="1:65" s="2" customFormat="1" ht="18">
      <c r="A558" s="32"/>
      <c r="B558" s="33"/>
      <c r="C558" s="32"/>
      <c r="D558" s="176" t="s">
        <v>291</v>
      </c>
      <c r="E558" s="32"/>
      <c r="F558" s="177" t="s">
        <v>1008</v>
      </c>
      <c r="G558" s="32"/>
      <c r="H558" s="32"/>
      <c r="I558" s="97"/>
      <c r="J558" s="32"/>
      <c r="K558" s="32"/>
      <c r="L558" s="33"/>
      <c r="M558" s="178"/>
      <c r="N558" s="179"/>
      <c r="O558" s="58"/>
      <c r="P558" s="58"/>
      <c r="Q558" s="58"/>
      <c r="R558" s="58"/>
      <c r="S558" s="58"/>
      <c r="T558" s="59"/>
      <c r="U558" s="32"/>
      <c r="V558" s="32"/>
      <c r="W558" s="32"/>
      <c r="X558" s="32"/>
      <c r="Y558" s="32"/>
      <c r="Z558" s="32"/>
      <c r="AA558" s="32"/>
      <c r="AB558" s="32"/>
      <c r="AC558" s="32"/>
      <c r="AD558" s="32"/>
      <c r="AE558" s="32"/>
      <c r="AT558" s="17" t="s">
        <v>291</v>
      </c>
      <c r="AU558" s="17" t="s">
        <v>84</v>
      </c>
    </row>
    <row r="559" spans="1:65" s="13" customFormat="1" ht="10">
      <c r="B559" s="180"/>
      <c r="D559" s="176" t="s">
        <v>293</v>
      </c>
      <c r="E559" s="181" t="s">
        <v>1</v>
      </c>
      <c r="F559" s="182" t="s">
        <v>993</v>
      </c>
      <c r="H559" s="183">
        <v>46166.400000000001</v>
      </c>
      <c r="I559" s="184"/>
      <c r="L559" s="180"/>
      <c r="M559" s="185"/>
      <c r="N559" s="186"/>
      <c r="O559" s="186"/>
      <c r="P559" s="186"/>
      <c r="Q559" s="186"/>
      <c r="R559" s="186"/>
      <c r="S559" s="186"/>
      <c r="T559" s="187"/>
      <c r="AT559" s="181" t="s">
        <v>293</v>
      </c>
      <c r="AU559" s="181" t="s">
        <v>84</v>
      </c>
      <c r="AV559" s="13" t="s">
        <v>84</v>
      </c>
      <c r="AW559" s="13" t="s">
        <v>31</v>
      </c>
      <c r="AX559" s="13" t="s">
        <v>82</v>
      </c>
      <c r="AY559" s="181" t="s">
        <v>282</v>
      </c>
    </row>
    <row r="560" spans="1:65" s="2" customFormat="1" ht="20.5" customHeight="1">
      <c r="A560" s="32"/>
      <c r="B560" s="162"/>
      <c r="C560" s="163" t="s">
        <v>1009</v>
      </c>
      <c r="D560" s="163" t="s">
        <v>284</v>
      </c>
      <c r="E560" s="164" t="s">
        <v>1010</v>
      </c>
      <c r="F560" s="165" t="s">
        <v>1011</v>
      </c>
      <c r="G560" s="166" t="s">
        <v>303</v>
      </c>
      <c r="H560" s="167">
        <v>384.72</v>
      </c>
      <c r="I560" s="168"/>
      <c r="J560" s="169">
        <f>ROUND(I560*H560,2)</f>
        <v>0</v>
      </c>
      <c r="K560" s="165" t="s">
        <v>288</v>
      </c>
      <c r="L560" s="33"/>
      <c r="M560" s="170" t="s">
        <v>1</v>
      </c>
      <c r="N560" s="171" t="s">
        <v>39</v>
      </c>
      <c r="O560" s="58"/>
      <c r="P560" s="172">
        <f>O560*H560</f>
        <v>0</v>
      </c>
      <c r="Q560" s="172">
        <v>0</v>
      </c>
      <c r="R560" s="172">
        <f>Q560*H560</f>
        <v>0</v>
      </c>
      <c r="S560" s="172">
        <v>0</v>
      </c>
      <c r="T560" s="173">
        <f>S560*H560</f>
        <v>0</v>
      </c>
      <c r="U560" s="32"/>
      <c r="V560" s="32"/>
      <c r="W560" s="32"/>
      <c r="X560" s="32"/>
      <c r="Y560" s="32"/>
      <c r="Z560" s="32"/>
      <c r="AA560" s="32"/>
      <c r="AB560" s="32"/>
      <c r="AC560" s="32"/>
      <c r="AD560" s="32"/>
      <c r="AE560" s="32"/>
      <c r="AR560" s="174" t="s">
        <v>289</v>
      </c>
      <c r="AT560" s="174" t="s">
        <v>284</v>
      </c>
      <c r="AU560" s="174" t="s">
        <v>84</v>
      </c>
      <c r="AY560" s="17" t="s">
        <v>282</v>
      </c>
      <c r="BE560" s="175">
        <f>IF(N560="základní",J560,0)</f>
        <v>0</v>
      </c>
      <c r="BF560" s="175">
        <f>IF(N560="snížená",J560,0)</f>
        <v>0</v>
      </c>
      <c r="BG560" s="175">
        <f>IF(N560="zákl. přenesená",J560,0)</f>
        <v>0</v>
      </c>
      <c r="BH560" s="175">
        <f>IF(N560="sníž. přenesená",J560,0)</f>
        <v>0</v>
      </c>
      <c r="BI560" s="175">
        <f>IF(N560="nulová",J560,0)</f>
        <v>0</v>
      </c>
      <c r="BJ560" s="17" t="s">
        <v>82</v>
      </c>
      <c r="BK560" s="175">
        <f>ROUND(I560*H560,2)</f>
        <v>0</v>
      </c>
      <c r="BL560" s="17" t="s">
        <v>289</v>
      </c>
      <c r="BM560" s="174" t="s">
        <v>1012</v>
      </c>
    </row>
    <row r="561" spans="1:65" s="2" customFormat="1" ht="18">
      <c r="A561" s="32"/>
      <c r="B561" s="33"/>
      <c r="C561" s="32"/>
      <c r="D561" s="176" t="s">
        <v>291</v>
      </c>
      <c r="E561" s="32"/>
      <c r="F561" s="177" t="s">
        <v>1013</v>
      </c>
      <c r="G561" s="32"/>
      <c r="H561" s="32"/>
      <c r="I561" s="97"/>
      <c r="J561" s="32"/>
      <c r="K561" s="32"/>
      <c r="L561" s="33"/>
      <c r="M561" s="178"/>
      <c r="N561" s="179"/>
      <c r="O561" s="58"/>
      <c r="P561" s="58"/>
      <c r="Q561" s="58"/>
      <c r="R561" s="58"/>
      <c r="S561" s="58"/>
      <c r="T561" s="59"/>
      <c r="U561" s="32"/>
      <c r="V561" s="32"/>
      <c r="W561" s="32"/>
      <c r="X561" s="32"/>
      <c r="Y561" s="32"/>
      <c r="Z561" s="32"/>
      <c r="AA561" s="32"/>
      <c r="AB561" s="32"/>
      <c r="AC561" s="32"/>
      <c r="AD561" s="32"/>
      <c r="AE561" s="32"/>
      <c r="AT561" s="17" t="s">
        <v>291</v>
      </c>
      <c r="AU561" s="17" t="s">
        <v>84</v>
      </c>
    </row>
    <row r="562" spans="1:65" s="13" customFormat="1" ht="10">
      <c r="B562" s="180"/>
      <c r="D562" s="176" t="s">
        <v>293</v>
      </c>
      <c r="E562" s="181" t="s">
        <v>1</v>
      </c>
      <c r="F562" s="182" t="s">
        <v>225</v>
      </c>
      <c r="H562" s="183">
        <v>384.72</v>
      </c>
      <c r="I562" s="184"/>
      <c r="L562" s="180"/>
      <c r="M562" s="185"/>
      <c r="N562" s="186"/>
      <c r="O562" s="186"/>
      <c r="P562" s="186"/>
      <c r="Q562" s="186"/>
      <c r="R562" s="186"/>
      <c r="S562" s="186"/>
      <c r="T562" s="187"/>
      <c r="AT562" s="181" t="s">
        <v>293</v>
      </c>
      <c r="AU562" s="181" t="s">
        <v>84</v>
      </c>
      <c r="AV562" s="13" t="s">
        <v>84</v>
      </c>
      <c r="AW562" s="13" t="s">
        <v>31</v>
      </c>
      <c r="AX562" s="13" t="s">
        <v>82</v>
      </c>
      <c r="AY562" s="181" t="s">
        <v>282</v>
      </c>
    </row>
    <row r="563" spans="1:65" s="2" customFormat="1" ht="41.5" customHeight="1">
      <c r="A563" s="32"/>
      <c r="B563" s="162"/>
      <c r="C563" s="163" t="s">
        <v>1014</v>
      </c>
      <c r="D563" s="163" t="s">
        <v>284</v>
      </c>
      <c r="E563" s="164" t="s">
        <v>1015</v>
      </c>
      <c r="F563" s="165" t="s">
        <v>1016</v>
      </c>
      <c r="G563" s="166" t="s">
        <v>303</v>
      </c>
      <c r="H563" s="167">
        <v>71.816000000000003</v>
      </c>
      <c r="I563" s="168"/>
      <c r="J563" s="169">
        <f>ROUND(I563*H563,2)</f>
        <v>0</v>
      </c>
      <c r="K563" s="165" t="s">
        <v>288</v>
      </c>
      <c r="L563" s="33"/>
      <c r="M563" s="170" t="s">
        <v>1</v>
      </c>
      <c r="N563" s="171" t="s">
        <v>39</v>
      </c>
      <c r="O563" s="58"/>
      <c r="P563" s="172">
        <f>O563*H563</f>
        <v>0</v>
      </c>
      <c r="Q563" s="172">
        <v>1.2999999999999999E-4</v>
      </c>
      <c r="R563" s="172">
        <f>Q563*H563</f>
        <v>9.3360800000000001E-3</v>
      </c>
      <c r="S563" s="172">
        <v>0</v>
      </c>
      <c r="T563" s="173">
        <f>S563*H563</f>
        <v>0</v>
      </c>
      <c r="U563" s="32"/>
      <c r="V563" s="32"/>
      <c r="W563" s="32"/>
      <c r="X563" s="32"/>
      <c r="Y563" s="32"/>
      <c r="Z563" s="32"/>
      <c r="AA563" s="32"/>
      <c r="AB563" s="32"/>
      <c r="AC563" s="32"/>
      <c r="AD563" s="32"/>
      <c r="AE563" s="32"/>
      <c r="AR563" s="174" t="s">
        <v>289</v>
      </c>
      <c r="AT563" s="174" t="s">
        <v>284</v>
      </c>
      <c r="AU563" s="174" t="s">
        <v>84</v>
      </c>
      <c r="AY563" s="17" t="s">
        <v>282</v>
      </c>
      <c r="BE563" s="175">
        <f>IF(N563="základní",J563,0)</f>
        <v>0</v>
      </c>
      <c r="BF563" s="175">
        <f>IF(N563="snížená",J563,0)</f>
        <v>0</v>
      </c>
      <c r="BG563" s="175">
        <f>IF(N563="zákl. přenesená",J563,0)</f>
        <v>0</v>
      </c>
      <c r="BH563" s="175">
        <f>IF(N563="sníž. přenesená",J563,0)</f>
        <v>0</v>
      </c>
      <c r="BI563" s="175">
        <f>IF(N563="nulová",J563,0)</f>
        <v>0</v>
      </c>
      <c r="BJ563" s="17" t="s">
        <v>82</v>
      </c>
      <c r="BK563" s="175">
        <f>ROUND(I563*H563,2)</f>
        <v>0</v>
      </c>
      <c r="BL563" s="17" t="s">
        <v>289</v>
      </c>
      <c r="BM563" s="174" t="s">
        <v>1017</v>
      </c>
    </row>
    <row r="564" spans="1:65" s="2" customFormat="1" ht="27">
      <c r="A564" s="32"/>
      <c r="B564" s="33"/>
      <c r="C564" s="32"/>
      <c r="D564" s="176" t="s">
        <v>291</v>
      </c>
      <c r="E564" s="32"/>
      <c r="F564" s="177" t="s">
        <v>1018</v>
      </c>
      <c r="G564" s="32"/>
      <c r="H564" s="32"/>
      <c r="I564" s="97"/>
      <c r="J564" s="32"/>
      <c r="K564" s="32"/>
      <c r="L564" s="33"/>
      <c r="M564" s="178"/>
      <c r="N564" s="179"/>
      <c r="O564" s="58"/>
      <c r="P564" s="58"/>
      <c r="Q564" s="58"/>
      <c r="R564" s="58"/>
      <c r="S564" s="58"/>
      <c r="T564" s="59"/>
      <c r="U564" s="32"/>
      <c r="V564" s="32"/>
      <c r="W564" s="32"/>
      <c r="X564" s="32"/>
      <c r="Y564" s="32"/>
      <c r="Z564" s="32"/>
      <c r="AA564" s="32"/>
      <c r="AB564" s="32"/>
      <c r="AC564" s="32"/>
      <c r="AD564" s="32"/>
      <c r="AE564" s="32"/>
      <c r="AT564" s="17" t="s">
        <v>291</v>
      </c>
      <c r="AU564" s="17" t="s">
        <v>84</v>
      </c>
    </row>
    <row r="565" spans="1:65" s="13" customFormat="1" ht="10">
      <c r="B565" s="180"/>
      <c r="D565" s="176" t="s">
        <v>293</v>
      </c>
      <c r="E565" s="181" t="s">
        <v>1</v>
      </c>
      <c r="F565" s="182" t="s">
        <v>153</v>
      </c>
      <c r="H565" s="183">
        <v>71.816000000000003</v>
      </c>
      <c r="I565" s="184"/>
      <c r="L565" s="180"/>
      <c r="M565" s="185"/>
      <c r="N565" s="186"/>
      <c r="O565" s="186"/>
      <c r="P565" s="186"/>
      <c r="Q565" s="186"/>
      <c r="R565" s="186"/>
      <c r="S565" s="186"/>
      <c r="T565" s="187"/>
      <c r="AT565" s="181" t="s">
        <v>293</v>
      </c>
      <c r="AU565" s="181" t="s">
        <v>84</v>
      </c>
      <c r="AV565" s="13" t="s">
        <v>84</v>
      </c>
      <c r="AW565" s="13" t="s">
        <v>31</v>
      </c>
      <c r="AX565" s="13" t="s">
        <v>82</v>
      </c>
      <c r="AY565" s="181" t="s">
        <v>282</v>
      </c>
    </row>
    <row r="566" spans="1:65" s="2" customFormat="1" ht="20.5" customHeight="1">
      <c r="A566" s="32"/>
      <c r="B566" s="162"/>
      <c r="C566" s="163" t="s">
        <v>1019</v>
      </c>
      <c r="D566" s="163" t="s">
        <v>284</v>
      </c>
      <c r="E566" s="164" t="s">
        <v>1020</v>
      </c>
      <c r="F566" s="165" t="s">
        <v>1021</v>
      </c>
      <c r="G566" s="166" t="s">
        <v>303</v>
      </c>
      <c r="H566" s="167">
        <v>293.20400000000001</v>
      </c>
      <c r="I566" s="168"/>
      <c r="J566" s="169">
        <f>ROUND(I566*H566,2)</f>
        <v>0</v>
      </c>
      <c r="K566" s="165" t="s">
        <v>288</v>
      </c>
      <c r="L566" s="33"/>
      <c r="M566" s="170" t="s">
        <v>1</v>
      </c>
      <c r="N566" s="171" t="s">
        <v>39</v>
      </c>
      <c r="O566" s="58"/>
      <c r="P566" s="172">
        <f>O566*H566</f>
        <v>0</v>
      </c>
      <c r="Q566" s="172">
        <v>4.0000000000000003E-5</v>
      </c>
      <c r="R566" s="172">
        <f>Q566*H566</f>
        <v>1.1728160000000001E-2</v>
      </c>
      <c r="S566" s="172">
        <v>0</v>
      </c>
      <c r="T566" s="173">
        <f>S566*H566</f>
        <v>0</v>
      </c>
      <c r="U566" s="32"/>
      <c r="V566" s="32"/>
      <c r="W566" s="32"/>
      <c r="X566" s="32"/>
      <c r="Y566" s="32"/>
      <c r="Z566" s="32"/>
      <c r="AA566" s="32"/>
      <c r="AB566" s="32"/>
      <c r="AC566" s="32"/>
      <c r="AD566" s="32"/>
      <c r="AE566" s="32"/>
      <c r="AR566" s="174" t="s">
        <v>289</v>
      </c>
      <c r="AT566" s="174" t="s">
        <v>284</v>
      </c>
      <c r="AU566" s="174" t="s">
        <v>84</v>
      </c>
      <c r="AY566" s="17" t="s">
        <v>282</v>
      </c>
      <c r="BE566" s="175">
        <f>IF(N566="základní",J566,0)</f>
        <v>0</v>
      </c>
      <c r="BF566" s="175">
        <f>IF(N566="snížená",J566,0)</f>
        <v>0</v>
      </c>
      <c r="BG566" s="175">
        <f>IF(N566="zákl. přenesená",J566,0)</f>
        <v>0</v>
      </c>
      <c r="BH566" s="175">
        <f>IF(N566="sníž. přenesená",J566,0)</f>
        <v>0</v>
      </c>
      <c r="BI566" s="175">
        <f>IF(N566="nulová",J566,0)</f>
        <v>0</v>
      </c>
      <c r="BJ566" s="17" t="s">
        <v>82</v>
      </c>
      <c r="BK566" s="175">
        <f>ROUND(I566*H566,2)</f>
        <v>0</v>
      </c>
      <c r="BL566" s="17" t="s">
        <v>289</v>
      </c>
      <c r="BM566" s="174" t="s">
        <v>1022</v>
      </c>
    </row>
    <row r="567" spans="1:65" s="2" customFormat="1" ht="27">
      <c r="A567" s="32"/>
      <c r="B567" s="33"/>
      <c r="C567" s="32"/>
      <c r="D567" s="176" t="s">
        <v>291</v>
      </c>
      <c r="E567" s="32"/>
      <c r="F567" s="177" t="s">
        <v>1023</v>
      </c>
      <c r="G567" s="32"/>
      <c r="H567" s="32"/>
      <c r="I567" s="97"/>
      <c r="J567" s="32"/>
      <c r="K567" s="32"/>
      <c r="L567" s="33"/>
      <c r="M567" s="178"/>
      <c r="N567" s="179"/>
      <c r="O567" s="58"/>
      <c r="P567" s="58"/>
      <c r="Q567" s="58"/>
      <c r="R567" s="58"/>
      <c r="S567" s="58"/>
      <c r="T567" s="59"/>
      <c r="U567" s="32"/>
      <c r="V567" s="32"/>
      <c r="W567" s="32"/>
      <c r="X567" s="32"/>
      <c r="Y567" s="32"/>
      <c r="Z567" s="32"/>
      <c r="AA567" s="32"/>
      <c r="AB567" s="32"/>
      <c r="AC567" s="32"/>
      <c r="AD567" s="32"/>
      <c r="AE567" s="32"/>
      <c r="AT567" s="17" t="s">
        <v>291</v>
      </c>
      <c r="AU567" s="17" t="s">
        <v>84</v>
      </c>
    </row>
    <row r="568" spans="1:65" s="13" customFormat="1" ht="10">
      <c r="B568" s="180"/>
      <c r="D568" s="176" t="s">
        <v>293</v>
      </c>
      <c r="E568" s="181" t="s">
        <v>1</v>
      </c>
      <c r="F568" s="182" t="s">
        <v>1024</v>
      </c>
      <c r="H568" s="183">
        <v>81.427000000000007</v>
      </c>
      <c r="I568" s="184"/>
      <c r="L568" s="180"/>
      <c r="M568" s="185"/>
      <c r="N568" s="186"/>
      <c r="O568" s="186"/>
      <c r="P568" s="186"/>
      <c r="Q568" s="186"/>
      <c r="R568" s="186"/>
      <c r="S568" s="186"/>
      <c r="T568" s="187"/>
      <c r="AT568" s="181" t="s">
        <v>293</v>
      </c>
      <c r="AU568" s="181" t="s">
        <v>84</v>
      </c>
      <c r="AV568" s="13" t="s">
        <v>84</v>
      </c>
      <c r="AW568" s="13" t="s">
        <v>31</v>
      </c>
      <c r="AX568" s="13" t="s">
        <v>74</v>
      </c>
      <c r="AY568" s="181" t="s">
        <v>282</v>
      </c>
    </row>
    <row r="569" spans="1:65" s="13" customFormat="1" ht="10">
      <c r="B569" s="180"/>
      <c r="D569" s="176" t="s">
        <v>293</v>
      </c>
      <c r="E569" s="181" t="s">
        <v>1</v>
      </c>
      <c r="F569" s="182" t="s">
        <v>1025</v>
      </c>
      <c r="H569" s="183">
        <v>211.77699999999999</v>
      </c>
      <c r="I569" s="184"/>
      <c r="L569" s="180"/>
      <c r="M569" s="185"/>
      <c r="N569" s="186"/>
      <c r="O569" s="186"/>
      <c r="P569" s="186"/>
      <c r="Q569" s="186"/>
      <c r="R569" s="186"/>
      <c r="S569" s="186"/>
      <c r="T569" s="187"/>
      <c r="AT569" s="181" t="s">
        <v>293</v>
      </c>
      <c r="AU569" s="181" t="s">
        <v>84</v>
      </c>
      <c r="AV569" s="13" t="s">
        <v>84</v>
      </c>
      <c r="AW569" s="13" t="s">
        <v>31</v>
      </c>
      <c r="AX569" s="13" t="s">
        <v>74</v>
      </c>
      <c r="AY569" s="181" t="s">
        <v>282</v>
      </c>
    </row>
    <row r="570" spans="1:65" s="15" customFormat="1" ht="10">
      <c r="B570" s="196"/>
      <c r="D570" s="176" t="s">
        <v>293</v>
      </c>
      <c r="E570" s="197" t="s">
        <v>1</v>
      </c>
      <c r="F570" s="198" t="s">
        <v>331</v>
      </c>
      <c r="H570" s="199">
        <v>293.20400000000001</v>
      </c>
      <c r="I570" s="200"/>
      <c r="L570" s="196"/>
      <c r="M570" s="201"/>
      <c r="N570" s="202"/>
      <c r="O570" s="202"/>
      <c r="P570" s="202"/>
      <c r="Q570" s="202"/>
      <c r="R570" s="202"/>
      <c r="S570" s="202"/>
      <c r="T570" s="203"/>
      <c r="AT570" s="197" t="s">
        <v>293</v>
      </c>
      <c r="AU570" s="197" t="s">
        <v>84</v>
      </c>
      <c r="AV570" s="15" t="s">
        <v>289</v>
      </c>
      <c r="AW570" s="15" t="s">
        <v>31</v>
      </c>
      <c r="AX570" s="15" t="s">
        <v>82</v>
      </c>
      <c r="AY570" s="197" t="s">
        <v>282</v>
      </c>
    </row>
    <row r="571" spans="1:65" s="2" customFormat="1" ht="31" customHeight="1">
      <c r="A571" s="32"/>
      <c r="B571" s="162"/>
      <c r="C571" s="163" t="s">
        <v>1026</v>
      </c>
      <c r="D571" s="163" t="s">
        <v>284</v>
      </c>
      <c r="E571" s="164" t="s">
        <v>1027</v>
      </c>
      <c r="F571" s="165" t="s">
        <v>1028</v>
      </c>
      <c r="G571" s="166" t="s">
        <v>303</v>
      </c>
      <c r="H571" s="167">
        <v>4.5149999999999997</v>
      </c>
      <c r="I571" s="168"/>
      <c r="J571" s="169">
        <f>ROUND(I571*H571,2)</f>
        <v>0</v>
      </c>
      <c r="K571" s="165" t="s">
        <v>288</v>
      </c>
      <c r="L571" s="33"/>
      <c r="M571" s="170" t="s">
        <v>1</v>
      </c>
      <c r="N571" s="171" t="s">
        <v>39</v>
      </c>
      <c r="O571" s="58"/>
      <c r="P571" s="172">
        <f>O571*H571</f>
        <v>0</v>
      </c>
      <c r="Q571" s="172">
        <v>6.3000000000000003E-4</v>
      </c>
      <c r="R571" s="172">
        <f>Q571*H571</f>
        <v>2.8444500000000001E-3</v>
      </c>
      <c r="S571" s="172">
        <v>0</v>
      </c>
      <c r="T571" s="173">
        <f>S571*H571</f>
        <v>0</v>
      </c>
      <c r="U571" s="32"/>
      <c r="V571" s="32"/>
      <c r="W571" s="32"/>
      <c r="X571" s="32"/>
      <c r="Y571" s="32"/>
      <c r="Z571" s="32"/>
      <c r="AA571" s="32"/>
      <c r="AB571" s="32"/>
      <c r="AC571" s="32"/>
      <c r="AD571" s="32"/>
      <c r="AE571" s="32"/>
      <c r="AR571" s="174" t="s">
        <v>289</v>
      </c>
      <c r="AT571" s="174" t="s">
        <v>284</v>
      </c>
      <c r="AU571" s="174" t="s">
        <v>84</v>
      </c>
      <c r="AY571" s="17" t="s">
        <v>282</v>
      </c>
      <c r="BE571" s="175">
        <f>IF(N571="základní",J571,0)</f>
        <v>0</v>
      </c>
      <c r="BF571" s="175">
        <f>IF(N571="snížená",J571,0)</f>
        <v>0</v>
      </c>
      <c r="BG571" s="175">
        <f>IF(N571="zákl. přenesená",J571,0)</f>
        <v>0</v>
      </c>
      <c r="BH571" s="175">
        <f>IF(N571="sníž. přenesená",J571,0)</f>
        <v>0</v>
      </c>
      <c r="BI571" s="175">
        <f>IF(N571="nulová",J571,0)</f>
        <v>0</v>
      </c>
      <c r="BJ571" s="17" t="s">
        <v>82</v>
      </c>
      <c r="BK571" s="175">
        <f>ROUND(I571*H571,2)</f>
        <v>0</v>
      </c>
      <c r="BL571" s="17" t="s">
        <v>289</v>
      </c>
      <c r="BM571" s="174" t="s">
        <v>1029</v>
      </c>
    </row>
    <row r="572" spans="1:65" s="2" customFormat="1" ht="36">
      <c r="A572" s="32"/>
      <c r="B572" s="33"/>
      <c r="C572" s="32"/>
      <c r="D572" s="176" t="s">
        <v>291</v>
      </c>
      <c r="E572" s="32"/>
      <c r="F572" s="177" t="s">
        <v>1030</v>
      </c>
      <c r="G572" s="32"/>
      <c r="H572" s="32"/>
      <c r="I572" s="97"/>
      <c r="J572" s="32"/>
      <c r="K572" s="32"/>
      <c r="L572" s="33"/>
      <c r="M572" s="178"/>
      <c r="N572" s="179"/>
      <c r="O572" s="58"/>
      <c r="P572" s="58"/>
      <c r="Q572" s="58"/>
      <c r="R572" s="58"/>
      <c r="S572" s="58"/>
      <c r="T572" s="59"/>
      <c r="U572" s="32"/>
      <c r="V572" s="32"/>
      <c r="W572" s="32"/>
      <c r="X572" s="32"/>
      <c r="Y572" s="32"/>
      <c r="Z572" s="32"/>
      <c r="AA572" s="32"/>
      <c r="AB572" s="32"/>
      <c r="AC572" s="32"/>
      <c r="AD572" s="32"/>
      <c r="AE572" s="32"/>
      <c r="AT572" s="17" t="s">
        <v>291</v>
      </c>
      <c r="AU572" s="17" t="s">
        <v>84</v>
      </c>
    </row>
    <row r="573" spans="1:65" s="13" customFormat="1" ht="10">
      <c r="B573" s="180"/>
      <c r="D573" s="176" t="s">
        <v>293</v>
      </c>
      <c r="E573" s="181" t="s">
        <v>1</v>
      </c>
      <c r="F573" s="182" t="s">
        <v>1031</v>
      </c>
      <c r="H573" s="183">
        <v>4.5149999999999997</v>
      </c>
      <c r="I573" s="184"/>
      <c r="L573" s="180"/>
      <c r="M573" s="185"/>
      <c r="N573" s="186"/>
      <c r="O573" s="186"/>
      <c r="P573" s="186"/>
      <c r="Q573" s="186"/>
      <c r="R573" s="186"/>
      <c r="S573" s="186"/>
      <c r="T573" s="187"/>
      <c r="AT573" s="181" t="s">
        <v>293</v>
      </c>
      <c r="AU573" s="181" t="s">
        <v>84</v>
      </c>
      <c r="AV573" s="13" t="s">
        <v>84</v>
      </c>
      <c r="AW573" s="13" t="s">
        <v>31</v>
      </c>
      <c r="AX573" s="13" t="s">
        <v>82</v>
      </c>
      <c r="AY573" s="181" t="s">
        <v>282</v>
      </c>
    </row>
    <row r="574" spans="1:65" s="2" customFormat="1" ht="31" customHeight="1">
      <c r="A574" s="32"/>
      <c r="B574" s="162"/>
      <c r="C574" s="163" t="s">
        <v>1032</v>
      </c>
      <c r="D574" s="163" t="s">
        <v>284</v>
      </c>
      <c r="E574" s="164" t="s">
        <v>1033</v>
      </c>
      <c r="F574" s="165" t="s">
        <v>1034</v>
      </c>
      <c r="G574" s="166" t="s">
        <v>361</v>
      </c>
      <c r="H574" s="167">
        <v>5</v>
      </c>
      <c r="I574" s="168"/>
      <c r="J574" s="169">
        <f>ROUND(I574*H574,2)</f>
        <v>0</v>
      </c>
      <c r="K574" s="165" t="s">
        <v>288</v>
      </c>
      <c r="L574" s="33"/>
      <c r="M574" s="170" t="s">
        <v>1</v>
      </c>
      <c r="N574" s="171" t="s">
        <v>39</v>
      </c>
      <c r="O574" s="58"/>
      <c r="P574" s="172">
        <f>O574*H574</f>
        <v>0</v>
      </c>
      <c r="Q574" s="172">
        <v>1.6160000000000001E-2</v>
      </c>
      <c r="R574" s="172">
        <f>Q574*H574</f>
        <v>8.0800000000000011E-2</v>
      </c>
      <c r="S574" s="172">
        <v>0</v>
      </c>
      <c r="T574" s="173">
        <f>S574*H574</f>
        <v>0</v>
      </c>
      <c r="U574" s="32"/>
      <c r="V574" s="32"/>
      <c r="W574" s="32"/>
      <c r="X574" s="32"/>
      <c r="Y574" s="32"/>
      <c r="Z574" s="32"/>
      <c r="AA574" s="32"/>
      <c r="AB574" s="32"/>
      <c r="AC574" s="32"/>
      <c r="AD574" s="32"/>
      <c r="AE574" s="32"/>
      <c r="AR574" s="174" t="s">
        <v>289</v>
      </c>
      <c r="AT574" s="174" t="s">
        <v>284</v>
      </c>
      <c r="AU574" s="174" t="s">
        <v>84</v>
      </c>
      <c r="AY574" s="17" t="s">
        <v>282</v>
      </c>
      <c r="BE574" s="175">
        <f>IF(N574="základní",J574,0)</f>
        <v>0</v>
      </c>
      <c r="BF574" s="175">
        <f>IF(N574="snížená",J574,0)</f>
        <v>0</v>
      </c>
      <c r="BG574" s="175">
        <f>IF(N574="zákl. přenesená",J574,0)</f>
        <v>0</v>
      </c>
      <c r="BH574" s="175">
        <f>IF(N574="sníž. přenesená",J574,0)</f>
        <v>0</v>
      </c>
      <c r="BI574" s="175">
        <f>IF(N574="nulová",J574,0)</f>
        <v>0</v>
      </c>
      <c r="BJ574" s="17" t="s">
        <v>82</v>
      </c>
      <c r="BK574" s="175">
        <f>ROUND(I574*H574,2)</f>
        <v>0</v>
      </c>
      <c r="BL574" s="17" t="s">
        <v>289</v>
      </c>
      <c r="BM574" s="174" t="s">
        <v>1035</v>
      </c>
    </row>
    <row r="575" spans="1:65" s="2" customFormat="1" ht="45">
      <c r="A575" s="32"/>
      <c r="B575" s="33"/>
      <c r="C575" s="32"/>
      <c r="D575" s="176" t="s">
        <v>291</v>
      </c>
      <c r="E575" s="32"/>
      <c r="F575" s="177" t="s">
        <v>1036</v>
      </c>
      <c r="G575" s="32"/>
      <c r="H575" s="32"/>
      <c r="I575" s="97"/>
      <c r="J575" s="32"/>
      <c r="K575" s="32"/>
      <c r="L575" s="33"/>
      <c r="M575" s="178"/>
      <c r="N575" s="179"/>
      <c r="O575" s="58"/>
      <c r="P575" s="58"/>
      <c r="Q575" s="58"/>
      <c r="R575" s="58"/>
      <c r="S575" s="58"/>
      <c r="T575" s="59"/>
      <c r="U575" s="32"/>
      <c r="V575" s="32"/>
      <c r="W575" s="32"/>
      <c r="X575" s="32"/>
      <c r="Y575" s="32"/>
      <c r="Z575" s="32"/>
      <c r="AA575" s="32"/>
      <c r="AB575" s="32"/>
      <c r="AC575" s="32"/>
      <c r="AD575" s="32"/>
      <c r="AE575" s="32"/>
      <c r="AT575" s="17" t="s">
        <v>291</v>
      </c>
      <c r="AU575" s="17" t="s">
        <v>84</v>
      </c>
    </row>
    <row r="576" spans="1:65" s="2" customFormat="1" ht="31" customHeight="1">
      <c r="A576" s="32"/>
      <c r="B576" s="162"/>
      <c r="C576" s="163" t="s">
        <v>1037</v>
      </c>
      <c r="D576" s="163" t="s">
        <v>284</v>
      </c>
      <c r="E576" s="164" t="s">
        <v>1038</v>
      </c>
      <c r="F576" s="165" t="s">
        <v>1039</v>
      </c>
      <c r="G576" s="166" t="s">
        <v>361</v>
      </c>
      <c r="H576" s="167">
        <v>1</v>
      </c>
      <c r="I576" s="168"/>
      <c r="J576" s="169">
        <f>ROUND(I576*H576,2)</f>
        <v>0</v>
      </c>
      <c r="K576" s="165" t="s">
        <v>288</v>
      </c>
      <c r="L576" s="33"/>
      <c r="M576" s="170" t="s">
        <v>1</v>
      </c>
      <c r="N576" s="171" t="s">
        <v>39</v>
      </c>
      <c r="O576" s="58"/>
      <c r="P576" s="172">
        <f>O576*H576</f>
        <v>0</v>
      </c>
      <c r="Q576" s="172">
        <v>2.1010000000000001E-2</v>
      </c>
      <c r="R576" s="172">
        <f>Q576*H576</f>
        <v>2.1010000000000001E-2</v>
      </c>
      <c r="S576" s="172">
        <v>0</v>
      </c>
      <c r="T576" s="173">
        <f>S576*H576</f>
        <v>0</v>
      </c>
      <c r="U576" s="32"/>
      <c r="V576" s="32"/>
      <c r="W576" s="32"/>
      <c r="X576" s="32"/>
      <c r="Y576" s="32"/>
      <c r="Z576" s="32"/>
      <c r="AA576" s="32"/>
      <c r="AB576" s="32"/>
      <c r="AC576" s="32"/>
      <c r="AD576" s="32"/>
      <c r="AE576" s="32"/>
      <c r="AR576" s="174" t="s">
        <v>289</v>
      </c>
      <c r="AT576" s="174" t="s">
        <v>284</v>
      </c>
      <c r="AU576" s="174" t="s">
        <v>84</v>
      </c>
      <c r="AY576" s="17" t="s">
        <v>282</v>
      </c>
      <c r="BE576" s="175">
        <f>IF(N576="základní",J576,0)</f>
        <v>0</v>
      </c>
      <c r="BF576" s="175">
        <f>IF(N576="snížená",J576,0)</f>
        <v>0</v>
      </c>
      <c r="BG576" s="175">
        <f>IF(N576="zákl. přenesená",J576,0)</f>
        <v>0</v>
      </c>
      <c r="BH576" s="175">
        <f>IF(N576="sníž. přenesená",J576,0)</f>
        <v>0</v>
      </c>
      <c r="BI576" s="175">
        <f>IF(N576="nulová",J576,0)</f>
        <v>0</v>
      </c>
      <c r="BJ576" s="17" t="s">
        <v>82</v>
      </c>
      <c r="BK576" s="175">
        <f>ROUND(I576*H576,2)</f>
        <v>0</v>
      </c>
      <c r="BL576" s="17" t="s">
        <v>289</v>
      </c>
      <c r="BM576" s="174" t="s">
        <v>1040</v>
      </c>
    </row>
    <row r="577" spans="1:65" s="2" customFormat="1" ht="45">
      <c r="A577" s="32"/>
      <c r="B577" s="33"/>
      <c r="C577" s="32"/>
      <c r="D577" s="176" t="s">
        <v>291</v>
      </c>
      <c r="E577" s="32"/>
      <c r="F577" s="177" t="s">
        <v>1041</v>
      </c>
      <c r="G577" s="32"/>
      <c r="H577" s="32"/>
      <c r="I577" s="97"/>
      <c r="J577" s="32"/>
      <c r="K577" s="32"/>
      <c r="L577" s="33"/>
      <c r="M577" s="178"/>
      <c r="N577" s="179"/>
      <c r="O577" s="58"/>
      <c r="P577" s="58"/>
      <c r="Q577" s="58"/>
      <c r="R577" s="58"/>
      <c r="S577" s="58"/>
      <c r="T577" s="59"/>
      <c r="U577" s="32"/>
      <c r="V577" s="32"/>
      <c r="W577" s="32"/>
      <c r="X577" s="32"/>
      <c r="Y577" s="32"/>
      <c r="Z577" s="32"/>
      <c r="AA577" s="32"/>
      <c r="AB577" s="32"/>
      <c r="AC577" s="32"/>
      <c r="AD577" s="32"/>
      <c r="AE577" s="32"/>
      <c r="AT577" s="17" t="s">
        <v>291</v>
      </c>
      <c r="AU577" s="17" t="s">
        <v>84</v>
      </c>
    </row>
    <row r="578" spans="1:65" s="2" customFormat="1" ht="14.5" customHeight="1">
      <c r="A578" s="32"/>
      <c r="B578" s="162"/>
      <c r="C578" s="163" t="s">
        <v>1042</v>
      </c>
      <c r="D578" s="163" t="s">
        <v>284</v>
      </c>
      <c r="E578" s="164" t="s">
        <v>1043</v>
      </c>
      <c r="F578" s="165" t="s">
        <v>1044</v>
      </c>
      <c r="G578" s="166" t="s">
        <v>1045</v>
      </c>
      <c r="H578" s="167">
        <v>50</v>
      </c>
      <c r="I578" s="168"/>
      <c r="J578" s="169">
        <f>ROUND(I578*H578,2)</f>
        <v>0</v>
      </c>
      <c r="K578" s="165" t="s">
        <v>1</v>
      </c>
      <c r="L578" s="33"/>
      <c r="M578" s="170" t="s">
        <v>1</v>
      </c>
      <c r="N578" s="171" t="s">
        <v>39</v>
      </c>
      <c r="O578" s="58"/>
      <c r="P578" s="172">
        <f>O578*H578</f>
        <v>0</v>
      </c>
      <c r="Q578" s="172">
        <v>0</v>
      </c>
      <c r="R578" s="172">
        <f>Q578*H578</f>
        <v>0</v>
      </c>
      <c r="S578" s="172">
        <v>0</v>
      </c>
      <c r="T578" s="173">
        <f>S578*H578</f>
        <v>0</v>
      </c>
      <c r="U578" s="32"/>
      <c r="V578" s="32"/>
      <c r="W578" s="32"/>
      <c r="X578" s="32"/>
      <c r="Y578" s="32"/>
      <c r="Z578" s="32"/>
      <c r="AA578" s="32"/>
      <c r="AB578" s="32"/>
      <c r="AC578" s="32"/>
      <c r="AD578" s="32"/>
      <c r="AE578" s="32"/>
      <c r="AR578" s="174" t="s">
        <v>289</v>
      </c>
      <c r="AT578" s="174" t="s">
        <v>284</v>
      </c>
      <c r="AU578" s="174" t="s">
        <v>84</v>
      </c>
      <c r="AY578" s="17" t="s">
        <v>282</v>
      </c>
      <c r="BE578" s="175">
        <f>IF(N578="základní",J578,0)</f>
        <v>0</v>
      </c>
      <c r="BF578" s="175">
        <f>IF(N578="snížená",J578,0)</f>
        <v>0</v>
      </c>
      <c r="BG578" s="175">
        <f>IF(N578="zákl. přenesená",J578,0)</f>
        <v>0</v>
      </c>
      <c r="BH578" s="175">
        <f>IF(N578="sníž. přenesená",J578,0)</f>
        <v>0</v>
      </c>
      <c r="BI578" s="175">
        <f>IF(N578="nulová",J578,0)</f>
        <v>0</v>
      </c>
      <c r="BJ578" s="17" t="s">
        <v>82</v>
      </c>
      <c r="BK578" s="175">
        <f>ROUND(I578*H578,2)</f>
        <v>0</v>
      </c>
      <c r="BL578" s="17" t="s">
        <v>289</v>
      </c>
      <c r="BM578" s="174" t="s">
        <v>1046</v>
      </c>
    </row>
    <row r="579" spans="1:65" s="2" customFormat="1" ht="10">
      <c r="A579" s="32"/>
      <c r="B579" s="33"/>
      <c r="C579" s="32"/>
      <c r="D579" s="176" t="s">
        <v>291</v>
      </c>
      <c r="E579" s="32"/>
      <c r="F579" s="177" t="s">
        <v>1044</v>
      </c>
      <c r="G579" s="32"/>
      <c r="H579" s="32"/>
      <c r="I579" s="97"/>
      <c r="J579" s="32"/>
      <c r="K579" s="32"/>
      <c r="L579" s="33"/>
      <c r="M579" s="178"/>
      <c r="N579" s="179"/>
      <c r="O579" s="58"/>
      <c r="P579" s="58"/>
      <c r="Q579" s="58"/>
      <c r="R579" s="58"/>
      <c r="S579" s="58"/>
      <c r="T579" s="59"/>
      <c r="U579" s="32"/>
      <c r="V579" s="32"/>
      <c r="W579" s="32"/>
      <c r="X579" s="32"/>
      <c r="Y579" s="32"/>
      <c r="Z579" s="32"/>
      <c r="AA579" s="32"/>
      <c r="AB579" s="32"/>
      <c r="AC579" s="32"/>
      <c r="AD579" s="32"/>
      <c r="AE579" s="32"/>
      <c r="AT579" s="17" t="s">
        <v>291</v>
      </c>
      <c r="AU579" s="17" t="s">
        <v>84</v>
      </c>
    </row>
    <row r="580" spans="1:65" s="2" customFormat="1" ht="20.5" customHeight="1">
      <c r="A580" s="32"/>
      <c r="B580" s="162"/>
      <c r="C580" s="163" t="s">
        <v>1047</v>
      </c>
      <c r="D580" s="163" t="s">
        <v>284</v>
      </c>
      <c r="E580" s="164" t="s">
        <v>1048</v>
      </c>
      <c r="F580" s="165" t="s">
        <v>1049</v>
      </c>
      <c r="G580" s="166" t="s">
        <v>381</v>
      </c>
      <c r="H580" s="167">
        <v>2</v>
      </c>
      <c r="I580" s="168"/>
      <c r="J580" s="169">
        <f>ROUND(I580*H580,2)</f>
        <v>0</v>
      </c>
      <c r="K580" s="165" t="s">
        <v>1</v>
      </c>
      <c r="L580" s="33"/>
      <c r="M580" s="170" t="s">
        <v>1</v>
      </c>
      <c r="N580" s="171" t="s">
        <v>39</v>
      </c>
      <c r="O580" s="58"/>
      <c r="P580" s="172">
        <f>O580*H580</f>
        <v>0</v>
      </c>
      <c r="Q580" s="172">
        <v>0</v>
      </c>
      <c r="R580" s="172">
        <f>Q580*H580</f>
        <v>0</v>
      </c>
      <c r="S580" s="172">
        <v>0</v>
      </c>
      <c r="T580" s="173">
        <f>S580*H580</f>
        <v>0</v>
      </c>
      <c r="U580" s="32"/>
      <c r="V580" s="32"/>
      <c r="W580" s="32"/>
      <c r="X580" s="32"/>
      <c r="Y580" s="32"/>
      <c r="Z580" s="32"/>
      <c r="AA580" s="32"/>
      <c r="AB580" s="32"/>
      <c r="AC580" s="32"/>
      <c r="AD580" s="32"/>
      <c r="AE580" s="32"/>
      <c r="AR580" s="174" t="s">
        <v>289</v>
      </c>
      <c r="AT580" s="174" t="s">
        <v>284</v>
      </c>
      <c r="AU580" s="174" t="s">
        <v>84</v>
      </c>
      <c r="AY580" s="17" t="s">
        <v>282</v>
      </c>
      <c r="BE580" s="175">
        <f>IF(N580="základní",J580,0)</f>
        <v>0</v>
      </c>
      <c r="BF580" s="175">
        <f>IF(N580="snížená",J580,0)</f>
        <v>0</v>
      </c>
      <c r="BG580" s="175">
        <f>IF(N580="zákl. přenesená",J580,0)</f>
        <v>0</v>
      </c>
      <c r="BH580" s="175">
        <f>IF(N580="sníž. přenesená",J580,0)</f>
        <v>0</v>
      </c>
      <c r="BI580" s="175">
        <f>IF(N580="nulová",J580,0)</f>
        <v>0</v>
      </c>
      <c r="BJ580" s="17" t="s">
        <v>82</v>
      </c>
      <c r="BK580" s="175">
        <f>ROUND(I580*H580,2)</f>
        <v>0</v>
      </c>
      <c r="BL580" s="17" t="s">
        <v>289</v>
      </c>
      <c r="BM580" s="174" t="s">
        <v>1050</v>
      </c>
    </row>
    <row r="581" spans="1:65" s="2" customFormat="1" ht="18">
      <c r="A581" s="32"/>
      <c r="B581" s="33"/>
      <c r="C581" s="32"/>
      <c r="D581" s="176" t="s">
        <v>291</v>
      </c>
      <c r="E581" s="32"/>
      <c r="F581" s="177" t="s">
        <v>1049</v>
      </c>
      <c r="G581" s="32"/>
      <c r="H581" s="32"/>
      <c r="I581" s="97"/>
      <c r="J581" s="32"/>
      <c r="K581" s="32"/>
      <c r="L581" s="33"/>
      <c r="M581" s="178"/>
      <c r="N581" s="179"/>
      <c r="O581" s="58"/>
      <c r="P581" s="58"/>
      <c r="Q581" s="58"/>
      <c r="R581" s="58"/>
      <c r="S581" s="58"/>
      <c r="T581" s="59"/>
      <c r="U581" s="32"/>
      <c r="V581" s="32"/>
      <c r="W581" s="32"/>
      <c r="X581" s="32"/>
      <c r="Y581" s="32"/>
      <c r="Z581" s="32"/>
      <c r="AA581" s="32"/>
      <c r="AB581" s="32"/>
      <c r="AC581" s="32"/>
      <c r="AD581" s="32"/>
      <c r="AE581" s="32"/>
      <c r="AT581" s="17" t="s">
        <v>291</v>
      </c>
      <c r="AU581" s="17" t="s">
        <v>84</v>
      </c>
    </row>
    <row r="582" spans="1:65" s="2" customFormat="1" ht="31" customHeight="1">
      <c r="A582" s="32"/>
      <c r="B582" s="162"/>
      <c r="C582" s="163" t="s">
        <v>1051</v>
      </c>
      <c r="D582" s="163" t="s">
        <v>284</v>
      </c>
      <c r="E582" s="164" t="s">
        <v>1052</v>
      </c>
      <c r="F582" s="165" t="s">
        <v>1053</v>
      </c>
      <c r="G582" s="166" t="s">
        <v>381</v>
      </c>
      <c r="H582" s="167">
        <v>2</v>
      </c>
      <c r="I582" s="168"/>
      <c r="J582" s="169">
        <f>ROUND(I582*H582,2)</f>
        <v>0</v>
      </c>
      <c r="K582" s="165" t="s">
        <v>1</v>
      </c>
      <c r="L582" s="33"/>
      <c r="M582" s="170" t="s">
        <v>1</v>
      </c>
      <c r="N582" s="171" t="s">
        <v>39</v>
      </c>
      <c r="O582" s="58"/>
      <c r="P582" s="172">
        <f>O582*H582</f>
        <v>0</v>
      </c>
      <c r="Q582" s="172">
        <v>0</v>
      </c>
      <c r="R582" s="172">
        <f>Q582*H582</f>
        <v>0</v>
      </c>
      <c r="S582" s="172">
        <v>0</v>
      </c>
      <c r="T582" s="173">
        <f>S582*H582</f>
        <v>0</v>
      </c>
      <c r="U582" s="32"/>
      <c r="V582" s="32"/>
      <c r="W582" s="32"/>
      <c r="X582" s="32"/>
      <c r="Y582" s="32"/>
      <c r="Z582" s="32"/>
      <c r="AA582" s="32"/>
      <c r="AB582" s="32"/>
      <c r="AC582" s="32"/>
      <c r="AD582" s="32"/>
      <c r="AE582" s="32"/>
      <c r="AR582" s="174" t="s">
        <v>289</v>
      </c>
      <c r="AT582" s="174" t="s">
        <v>284</v>
      </c>
      <c r="AU582" s="174" t="s">
        <v>84</v>
      </c>
      <c r="AY582" s="17" t="s">
        <v>282</v>
      </c>
      <c r="BE582" s="175">
        <f>IF(N582="základní",J582,0)</f>
        <v>0</v>
      </c>
      <c r="BF582" s="175">
        <f>IF(N582="snížená",J582,0)</f>
        <v>0</v>
      </c>
      <c r="BG582" s="175">
        <f>IF(N582="zákl. přenesená",J582,0)</f>
        <v>0</v>
      </c>
      <c r="BH582" s="175">
        <f>IF(N582="sníž. přenesená",J582,0)</f>
        <v>0</v>
      </c>
      <c r="BI582" s="175">
        <f>IF(N582="nulová",J582,0)</f>
        <v>0</v>
      </c>
      <c r="BJ582" s="17" t="s">
        <v>82</v>
      </c>
      <c r="BK582" s="175">
        <f>ROUND(I582*H582,2)</f>
        <v>0</v>
      </c>
      <c r="BL582" s="17" t="s">
        <v>289</v>
      </c>
      <c r="BM582" s="174" t="s">
        <v>1054</v>
      </c>
    </row>
    <row r="583" spans="1:65" s="2" customFormat="1" ht="18">
      <c r="A583" s="32"/>
      <c r="B583" s="33"/>
      <c r="C583" s="32"/>
      <c r="D583" s="176" t="s">
        <v>291</v>
      </c>
      <c r="E583" s="32"/>
      <c r="F583" s="177" t="s">
        <v>1053</v>
      </c>
      <c r="G583" s="32"/>
      <c r="H583" s="32"/>
      <c r="I583" s="97"/>
      <c r="J583" s="32"/>
      <c r="K583" s="32"/>
      <c r="L583" s="33"/>
      <c r="M583" s="178"/>
      <c r="N583" s="179"/>
      <c r="O583" s="58"/>
      <c r="P583" s="58"/>
      <c r="Q583" s="58"/>
      <c r="R583" s="58"/>
      <c r="S583" s="58"/>
      <c r="T583" s="59"/>
      <c r="U583" s="32"/>
      <c r="V583" s="32"/>
      <c r="W583" s="32"/>
      <c r="X583" s="32"/>
      <c r="Y583" s="32"/>
      <c r="Z583" s="32"/>
      <c r="AA583" s="32"/>
      <c r="AB583" s="32"/>
      <c r="AC583" s="32"/>
      <c r="AD583" s="32"/>
      <c r="AE583" s="32"/>
      <c r="AT583" s="17" t="s">
        <v>291</v>
      </c>
      <c r="AU583" s="17" t="s">
        <v>84</v>
      </c>
    </row>
    <row r="584" spans="1:65" s="2" customFormat="1" ht="20.5" customHeight="1">
      <c r="A584" s="32"/>
      <c r="B584" s="162"/>
      <c r="C584" s="163" t="s">
        <v>1055</v>
      </c>
      <c r="D584" s="163" t="s">
        <v>284</v>
      </c>
      <c r="E584" s="164" t="s">
        <v>1056</v>
      </c>
      <c r="F584" s="165" t="s">
        <v>1057</v>
      </c>
      <c r="G584" s="166" t="s">
        <v>381</v>
      </c>
      <c r="H584" s="167">
        <v>10</v>
      </c>
      <c r="I584" s="168"/>
      <c r="J584" s="169">
        <f>ROUND(I584*H584,2)</f>
        <v>0</v>
      </c>
      <c r="K584" s="165" t="s">
        <v>1</v>
      </c>
      <c r="L584" s="33"/>
      <c r="M584" s="170" t="s">
        <v>1</v>
      </c>
      <c r="N584" s="171" t="s">
        <v>39</v>
      </c>
      <c r="O584" s="58"/>
      <c r="P584" s="172">
        <f>O584*H584</f>
        <v>0</v>
      </c>
      <c r="Q584" s="172">
        <v>0</v>
      </c>
      <c r="R584" s="172">
        <f>Q584*H584</f>
        <v>0</v>
      </c>
      <c r="S584" s="172">
        <v>0</v>
      </c>
      <c r="T584" s="173">
        <f>S584*H584</f>
        <v>0</v>
      </c>
      <c r="U584" s="32"/>
      <c r="V584" s="32"/>
      <c r="W584" s="32"/>
      <c r="X584" s="32"/>
      <c r="Y584" s="32"/>
      <c r="Z584" s="32"/>
      <c r="AA584" s="32"/>
      <c r="AB584" s="32"/>
      <c r="AC584" s="32"/>
      <c r="AD584" s="32"/>
      <c r="AE584" s="32"/>
      <c r="AR584" s="174" t="s">
        <v>289</v>
      </c>
      <c r="AT584" s="174" t="s">
        <v>284</v>
      </c>
      <c r="AU584" s="174" t="s">
        <v>84</v>
      </c>
      <c r="AY584" s="17" t="s">
        <v>282</v>
      </c>
      <c r="BE584" s="175">
        <f>IF(N584="základní",J584,0)</f>
        <v>0</v>
      </c>
      <c r="BF584" s="175">
        <f>IF(N584="snížená",J584,0)</f>
        <v>0</v>
      </c>
      <c r="BG584" s="175">
        <f>IF(N584="zákl. přenesená",J584,0)</f>
        <v>0</v>
      </c>
      <c r="BH584" s="175">
        <f>IF(N584="sníž. přenesená",J584,0)</f>
        <v>0</v>
      </c>
      <c r="BI584" s="175">
        <f>IF(N584="nulová",J584,0)</f>
        <v>0</v>
      </c>
      <c r="BJ584" s="17" t="s">
        <v>82</v>
      </c>
      <c r="BK584" s="175">
        <f>ROUND(I584*H584,2)</f>
        <v>0</v>
      </c>
      <c r="BL584" s="17" t="s">
        <v>289</v>
      </c>
      <c r="BM584" s="174" t="s">
        <v>1058</v>
      </c>
    </row>
    <row r="585" spans="1:65" s="2" customFormat="1" ht="18">
      <c r="A585" s="32"/>
      <c r="B585" s="33"/>
      <c r="C585" s="32"/>
      <c r="D585" s="176" t="s">
        <v>291</v>
      </c>
      <c r="E585" s="32"/>
      <c r="F585" s="177" t="s">
        <v>1057</v>
      </c>
      <c r="G585" s="32"/>
      <c r="H585" s="32"/>
      <c r="I585" s="97"/>
      <c r="J585" s="32"/>
      <c r="K585" s="32"/>
      <c r="L585" s="33"/>
      <c r="M585" s="178"/>
      <c r="N585" s="179"/>
      <c r="O585" s="58"/>
      <c r="P585" s="58"/>
      <c r="Q585" s="58"/>
      <c r="R585" s="58"/>
      <c r="S585" s="58"/>
      <c r="T585" s="59"/>
      <c r="U585" s="32"/>
      <c r="V585" s="32"/>
      <c r="W585" s="32"/>
      <c r="X585" s="32"/>
      <c r="Y585" s="32"/>
      <c r="Z585" s="32"/>
      <c r="AA585" s="32"/>
      <c r="AB585" s="32"/>
      <c r="AC585" s="32"/>
      <c r="AD585" s="32"/>
      <c r="AE585" s="32"/>
      <c r="AT585" s="17" t="s">
        <v>291</v>
      </c>
      <c r="AU585" s="17" t="s">
        <v>84</v>
      </c>
    </row>
    <row r="586" spans="1:65" s="2" customFormat="1" ht="31" customHeight="1">
      <c r="A586" s="32"/>
      <c r="B586" s="162"/>
      <c r="C586" s="163" t="s">
        <v>1059</v>
      </c>
      <c r="D586" s="163" t="s">
        <v>284</v>
      </c>
      <c r="E586" s="164" t="s">
        <v>1060</v>
      </c>
      <c r="F586" s="165" t="s">
        <v>1061</v>
      </c>
      <c r="G586" s="166" t="s">
        <v>381</v>
      </c>
      <c r="H586" s="167">
        <v>10</v>
      </c>
      <c r="I586" s="168"/>
      <c r="J586" s="169">
        <f>ROUND(I586*H586,2)</f>
        <v>0</v>
      </c>
      <c r="K586" s="165" t="s">
        <v>288</v>
      </c>
      <c r="L586" s="33"/>
      <c r="M586" s="170" t="s">
        <v>1</v>
      </c>
      <c r="N586" s="171" t="s">
        <v>39</v>
      </c>
      <c r="O586" s="58"/>
      <c r="P586" s="172">
        <f>O586*H586</f>
        <v>0</v>
      </c>
      <c r="Q586" s="172">
        <v>1.0000000000000001E-5</v>
      </c>
      <c r="R586" s="172">
        <f>Q586*H586</f>
        <v>1E-4</v>
      </c>
      <c r="S586" s="172">
        <v>0</v>
      </c>
      <c r="T586" s="173">
        <f>S586*H586</f>
        <v>0</v>
      </c>
      <c r="U586" s="32"/>
      <c r="V586" s="32"/>
      <c r="W586" s="32"/>
      <c r="X586" s="32"/>
      <c r="Y586" s="32"/>
      <c r="Z586" s="32"/>
      <c r="AA586" s="32"/>
      <c r="AB586" s="32"/>
      <c r="AC586" s="32"/>
      <c r="AD586" s="32"/>
      <c r="AE586" s="32"/>
      <c r="AR586" s="174" t="s">
        <v>289</v>
      </c>
      <c r="AT586" s="174" t="s">
        <v>284</v>
      </c>
      <c r="AU586" s="174" t="s">
        <v>84</v>
      </c>
      <c r="AY586" s="17" t="s">
        <v>282</v>
      </c>
      <c r="BE586" s="175">
        <f>IF(N586="základní",J586,0)</f>
        <v>0</v>
      </c>
      <c r="BF586" s="175">
        <f>IF(N586="snížená",J586,0)</f>
        <v>0</v>
      </c>
      <c r="BG586" s="175">
        <f>IF(N586="zákl. přenesená",J586,0)</f>
        <v>0</v>
      </c>
      <c r="BH586" s="175">
        <f>IF(N586="sníž. přenesená",J586,0)</f>
        <v>0</v>
      </c>
      <c r="BI586" s="175">
        <f>IF(N586="nulová",J586,0)</f>
        <v>0</v>
      </c>
      <c r="BJ586" s="17" t="s">
        <v>82</v>
      </c>
      <c r="BK586" s="175">
        <f>ROUND(I586*H586,2)</f>
        <v>0</v>
      </c>
      <c r="BL586" s="17" t="s">
        <v>289</v>
      </c>
      <c r="BM586" s="174" t="s">
        <v>1062</v>
      </c>
    </row>
    <row r="587" spans="1:65" s="2" customFormat="1" ht="27">
      <c r="A587" s="32"/>
      <c r="B587" s="33"/>
      <c r="C587" s="32"/>
      <c r="D587" s="176" t="s">
        <v>291</v>
      </c>
      <c r="E587" s="32"/>
      <c r="F587" s="177" t="s">
        <v>1063</v>
      </c>
      <c r="G587" s="32"/>
      <c r="H587" s="32"/>
      <c r="I587" s="97"/>
      <c r="J587" s="32"/>
      <c r="K587" s="32"/>
      <c r="L587" s="33"/>
      <c r="M587" s="178"/>
      <c r="N587" s="179"/>
      <c r="O587" s="58"/>
      <c r="P587" s="58"/>
      <c r="Q587" s="58"/>
      <c r="R587" s="58"/>
      <c r="S587" s="58"/>
      <c r="T587" s="59"/>
      <c r="U587" s="32"/>
      <c r="V587" s="32"/>
      <c r="W587" s="32"/>
      <c r="X587" s="32"/>
      <c r="Y587" s="32"/>
      <c r="Z587" s="32"/>
      <c r="AA587" s="32"/>
      <c r="AB587" s="32"/>
      <c r="AC587" s="32"/>
      <c r="AD587" s="32"/>
      <c r="AE587" s="32"/>
      <c r="AT587" s="17" t="s">
        <v>291</v>
      </c>
      <c r="AU587" s="17" t="s">
        <v>84</v>
      </c>
    </row>
    <row r="588" spans="1:65" s="2" customFormat="1" ht="31" customHeight="1">
      <c r="A588" s="32"/>
      <c r="B588" s="162"/>
      <c r="C588" s="163" t="s">
        <v>1064</v>
      </c>
      <c r="D588" s="163" t="s">
        <v>284</v>
      </c>
      <c r="E588" s="164" t="s">
        <v>1065</v>
      </c>
      <c r="F588" s="165" t="s">
        <v>1066</v>
      </c>
      <c r="G588" s="166" t="s">
        <v>313</v>
      </c>
      <c r="H588" s="167">
        <v>4.6520000000000001</v>
      </c>
      <c r="I588" s="168"/>
      <c r="J588" s="169">
        <f>ROUND(I588*H588,2)</f>
        <v>0</v>
      </c>
      <c r="K588" s="165" t="s">
        <v>288</v>
      </c>
      <c r="L588" s="33"/>
      <c r="M588" s="170" t="s">
        <v>1</v>
      </c>
      <c r="N588" s="171" t="s">
        <v>39</v>
      </c>
      <c r="O588" s="58"/>
      <c r="P588" s="172">
        <f>O588*H588</f>
        <v>0</v>
      </c>
      <c r="Q588" s="172">
        <v>0</v>
      </c>
      <c r="R588" s="172">
        <f>Q588*H588</f>
        <v>0</v>
      </c>
      <c r="S588" s="172">
        <v>2.27</v>
      </c>
      <c r="T588" s="173">
        <f>S588*H588</f>
        <v>10.560040000000001</v>
      </c>
      <c r="U588" s="32"/>
      <c r="V588" s="32"/>
      <c r="W588" s="32"/>
      <c r="X588" s="32"/>
      <c r="Y588" s="32"/>
      <c r="Z588" s="32"/>
      <c r="AA588" s="32"/>
      <c r="AB588" s="32"/>
      <c r="AC588" s="32"/>
      <c r="AD588" s="32"/>
      <c r="AE588" s="32"/>
      <c r="AR588" s="174" t="s">
        <v>289</v>
      </c>
      <c r="AT588" s="174" t="s">
        <v>284</v>
      </c>
      <c r="AU588" s="174" t="s">
        <v>84</v>
      </c>
      <c r="AY588" s="17" t="s">
        <v>282</v>
      </c>
      <c r="BE588" s="175">
        <f>IF(N588="základní",J588,0)</f>
        <v>0</v>
      </c>
      <c r="BF588" s="175">
        <f>IF(N588="snížená",J588,0)</f>
        <v>0</v>
      </c>
      <c r="BG588" s="175">
        <f>IF(N588="zákl. přenesená",J588,0)</f>
        <v>0</v>
      </c>
      <c r="BH588" s="175">
        <f>IF(N588="sníž. přenesená",J588,0)</f>
        <v>0</v>
      </c>
      <c r="BI588" s="175">
        <f>IF(N588="nulová",J588,0)</f>
        <v>0</v>
      </c>
      <c r="BJ588" s="17" t="s">
        <v>82</v>
      </c>
      <c r="BK588" s="175">
        <f>ROUND(I588*H588,2)</f>
        <v>0</v>
      </c>
      <c r="BL588" s="17" t="s">
        <v>289</v>
      </c>
      <c r="BM588" s="174" t="s">
        <v>1067</v>
      </c>
    </row>
    <row r="589" spans="1:65" s="2" customFormat="1" ht="36">
      <c r="A589" s="32"/>
      <c r="B589" s="33"/>
      <c r="C589" s="32"/>
      <c r="D589" s="176" t="s">
        <v>291</v>
      </c>
      <c r="E589" s="32"/>
      <c r="F589" s="177" t="s">
        <v>1068</v>
      </c>
      <c r="G589" s="32"/>
      <c r="H589" s="32"/>
      <c r="I589" s="97"/>
      <c r="J589" s="32"/>
      <c r="K589" s="32"/>
      <c r="L589" s="33"/>
      <c r="M589" s="178"/>
      <c r="N589" s="179"/>
      <c r="O589" s="58"/>
      <c r="P589" s="58"/>
      <c r="Q589" s="58"/>
      <c r="R589" s="58"/>
      <c r="S589" s="58"/>
      <c r="T589" s="59"/>
      <c r="U589" s="32"/>
      <c r="V589" s="32"/>
      <c r="W589" s="32"/>
      <c r="X589" s="32"/>
      <c r="Y589" s="32"/>
      <c r="Z589" s="32"/>
      <c r="AA589" s="32"/>
      <c r="AB589" s="32"/>
      <c r="AC589" s="32"/>
      <c r="AD589" s="32"/>
      <c r="AE589" s="32"/>
      <c r="AT589" s="17" t="s">
        <v>291</v>
      </c>
      <c r="AU589" s="17" t="s">
        <v>84</v>
      </c>
    </row>
    <row r="590" spans="1:65" s="13" customFormat="1" ht="20">
      <c r="B590" s="180"/>
      <c r="D590" s="176" t="s">
        <v>293</v>
      </c>
      <c r="E590" s="181" t="s">
        <v>1</v>
      </c>
      <c r="F590" s="182" t="s">
        <v>1069</v>
      </c>
      <c r="H590" s="183">
        <v>4.6520000000000001</v>
      </c>
      <c r="I590" s="184"/>
      <c r="L590" s="180"/>
      <c r="M590" s="185"/>
      <c r="N590" s="186"/>
      <c r="O590" s="186"/>
      <c r="P590" s="186"/>
      <c r="Q590" s="186"/>
      <c r="R590" s="186"/>
      <c r="S590" s="186"/>
      <c r="T590" s="187"/>
      <c r="AT590" s="181" t="s">
        <v>293</v>
      </c>
      <c r="AU590" s="181" t="s">
        <v>84</v>
      </c>
      <c r="AV590" s="13" t="s">
        <v>84</v>
      </c>
      <c r="AW590" s="13" t="s">
        <v>31</v>
      </c>
      <c r="AX590" s="13" t="s">
        <v>82</v>
      </c>
      <c r="AY590" s="181" t="s">
        <v>282</v>
      </c>
    </row>
    <row r="591" spans="1:65" s="2" customFormat="1" ht="20.5" customHeight="1">
      <c r="A591" s="32"/>
      <c r="B591" s="162"/>
      <c r="C591" s="163" t="s">
        <v>1070</v>
      </c>
      <c r="D591" s="163" t="s">
        <v>284</v>
      </c>
      <c r="E591" s="164" t="s">
        <v>1071</v>
      </c>
      <c r="F591" s="165" t="s">
        <v>1072</v>
      </c>
      <c r="G591" s="166" t="s">
        <v>303</v>
      </c>
      <c r="H591" s="167">
        <v>36.14</v>
      </c>
      <c r="I591" s="168"/>
      <c r="J591" s="169">
        <f>ROUND(I591*H591,2)</f>
        <v>0</v>
      </c>
      <c r="K591" s="165" t="s">
        <v>288</v>
      </c>
      <c r="L591" s="33"/>
      <c r="M591" s="170" t="s">
        <v>1</v>
      </c>
      <c r="N591" s="171" t="s">
        <v>39</v>
      </c>
      <c r="O591" s="58"/>
      <c r="P591" s="172">
        <f>O591*H591</f>
        <v>0</v>
      </c>
      <c r="Q591" s="172">
        <v>0</v>
      </c>
      <c r="R591" s="172">
        <f>Q591*H591</f>
        <v>0</v>
      </c>
      <c r="S591" s="172">
        <v>0.26100000000000001</v>
      </c>
      <c r="T591" s="173">
        <f>S591*H591</f>
        <v>9.4325400000000013</v>
      </c>
      <c r="U591" s="32"/>
      <c r="V591" s="32"/>
      <c r="W591" s="32"/>
      <c r="X591" s="32"/>
      <c r="Y591" s="32"/>
      <c r="Z591" s="32"/>
      <c r="AA591" s="32"/>
      <c r="AB591" s="32"/>
      <c r="AC591" s="32"/>
      <c r="AD591" s="32"/>
      <c r="AE591" s="32"/>
      <c r="AR591" s="174" t="s">
        <v>289</v>
      </c>
      <c r="AT591" s="174" t="s">
        <v>284</v>
      </c>
      <c r="AU591" s="174" t="s">
        <v>84</v>
      </c>
      <c r="AY591" s="17" t="s">
        <v>282</v>
      </c>
      <c r="BE591" s="175">
        <f>IF(N591="základní",J591,0)</f>
        <v>0</v>
      </c>
      <c r="BF591" s="175">
        <f>IF(N591="snížená",J591,0)</f>
        <v>0</v>
      </c>
      <c r="BG591" s="175">
        <f>IF(N591="zákl. přenesená",J591,0)</f>
        <v>0</v>
      </c>
      <c r="BH591" s="175">
        <f>IF(N591="sníž. přenesená",J591,0)</f>
        <v>0</v>
      </c>
      <c r="BI591" s="175">
        <f>IF(N591="nulová",J591,0)</f>
        <v>0</v>
      </c>
      <c r="BJ591" s="17" t="s">
        <v>82</v>
      </c>
      <c r="BK591" s="175">
        <f>ROUND(I591*H591,2)</f>
        <v>0</v>
      </c>
      <c r="BL591" s="17" t="s">
        <v>289</v>
      </c>
      <c r="BM591" s="174" t="s">
        <v>1073</v>
      </c>
    </row>
    <row r="592" spans="1:65" s="2" customFormat="1" ht="36">
      <c r="A592" s="32"/>
      <c r="B592" s="33"/>
      <c r="C592" s="32"/>
      <c r="D592" s="176" t="s">
        <v>291</v>
      </c>
      <c r="E592" s="32"/>
      <c r="F592" s="177" t="s">
        <v>1074</v>
      </c>
      <c r="G592" s="32"/>
      <c r="H592" s="32"/>
      <c r="I592" s="97"/>
      <c r="J592" s="32"/>
      <c r="K592" s="32"/>
      <c r="L592" s="33"/>
      <c r="M592" s="178"/>
      <c r="N592" s="179"/>
      <c r="O592" s="58"/>
      <c r="P592" s="58"/>
      <c r="Q592" s="58"/>
      <c r="R592" s="58"/>
      <c r="S592" s="58"/>
      <c r="T592" s="59"/>
      <c r="U592" s="32"/>
      <c r="V592" s="32"/>
      <c r="W592" s="32"/>
      <c r="X592" s="32"/>
      <c r="Y592" s="32"/>
      <c r="Z592" s="32"/>
      <c r="AA592" s="32"/>
      <c r="AB592" s="32"/>
      <c r="AC592" s="32"/>
      <c r="AD592" s="32"/>
      <c r="AE592" s="32"/>
      <c r="AT592" s="17" t="s">
        <v>291</v>
      </c>
      <c r="AU592" s="17" t="s">
        <v>84</v>
      </c>
    </row>
    <row r="593" spans="1:65" s="13" customFormat="1" ht="10">
      <c r="B593" s="180"/>
      <c r="D593" s="176" t="s">
        <v>293</v>
      </c>
      <c r="E593" s="181" t="s">
        <v>1</v>
      </c>
      <c r="F593" s="182" t="s">
        <v>1075</v>
      </c>
      <c r="H593" s="183">
        <v>36.14</v>
      </c>
      <c r="I593" s="184"/>
      <c r="L593" s="180"/>
      <c r="M593" s="185"/>
      <c r="N593" s="186"/>
      <c r="O593" s="186"/>
      <c r="P593" s="186"/>
      <c r="Q593" s="186"/>
      <c r="R593" s="186"/>
      <c r="S593" s="186"/>
      <c r="T593" s="187"/>
      <c r="AT593" s="181" t="s">
        <v>293</v>
      </c>
      <c r="AU593" s="181" t="s">
        <v>84</v>
      </c>
      <c r="AV593" s="13" t="s">
        <v>84</v>
      </c>
      <c r="AW593" s="13" t="s">
        <v>31</v>
      </c>
      <c r="AX593" s="13" t="s">
        <v>82</v>
      </c>
      <c r="AY593" s="181" t="s">
        <v>282</v>
      </c>
    </row>
    <row r="594" spans="1:65" s="2" customFormat="1" ht="31" customHeight="1">
      <c r="A594" s="32"/>
      <c r="B594" s="162"/>
      <c r="C594" s="163" t="s">
        <v>1076</v>
      </c>
      <c r="D594" s="163" t="s">
        <v>284</v>
      </c>
      <c r="E594" s="164" t="s">
        <v>1077</v>
      </c>
      <c r="F594" s="165" t="s">
        <v>1078</v>
      </c>
      <c r="G594" s="166" t="s">
        <v>313</v>
      </c>
      <c r="H594" s="167">
        <v>3.1219999999999999</v>
      </c>
      <c r="I594" s="168"/>
      <c r="J594" s="169">
        <f>ROUND(I594*H594,2)</f>
        <v>0</v>
      </c>
      <c r="K594" s="165" t="s">
        <v>288</v>
      </c>
      <c r="L594" s="33"/>
      <c r="M594" s="170" t="s">
        <v>1</v>
      </c>
      <c r="N594" s="171" t="s">
        <v>39</v>
      </c>
      <c r="O594" s="58"/>
      <c r="P594" s="172">
        <f>O594*H594</f>
        <v>0</v>
      </c>
      <c r="Q594" s="172">
        <v>0</v>
      </c>
      <c r="R594" s="172">
        <f>Q594*H594</f>
        <v>0</v>
      </c>
      <c r="S594" s="172">
        <v>1.8</v>
      </c>
      <c r="T594" s="173">
        <f>S594*H594</f>
        <v>5.6196000000000002</v>
      </c>
      <c r="U594" s="32"/>
      <c r="V594" s="32"/>
      <c r="W594" s="32"/>
      <c r="X594" s="32"/>
      <c r="Y594" s="32"/>
      <c r="Z594" s="32"/>
      <c r="AA594" s="32"/>
      <c r="AB594" s="32"/>
      <c r="AC594" s="32"/>
      <c r="AD594" s="32"/>
      <c r="AE594" s="32"/>
      <c r="AR594" s="174" t="s">
        <v>289</v>
      </c>
      <c r="AT594" s="174" t="s">
        <v>284</v>
      </c>
      <c r="AU594" s="174" t="s">
        <v>84</v>
      </c>
      <c r="AY594" s="17" t="s">
        <v>282</v>
      </c>
      <c r="BE594" s="175">
        <f>IF(N594="základní",J594,0)</f>
        <v>0</v>
      </c>
      <c r="BF594" s="175">
        <f>IF(N594="snížená",J594,0)</f>
        <v>0</v>
      </c>
      <c r="BG594" s="175">
        <f>IF(N594="zákl. přenesená",J594,0)</f>
        <v>0</v>
      </c>
      <c r="BH594" s="175">
        <f>IF(N594="sníž. přenesená",J594,0)</f>
        <v>0</v>
      </c>
      <c r="BI594" s="175">
        <f>IF(N594="nulová",J594,0)</f>
        <v>0</v>
      </c>
      <c r="BJ594" s="17" t="s">
        <v>82</v>
      </c>
      <c r="BK594" s="175">
        <f>ROUND(I594*H594,2)</f>
        <v>0</v>
      </c>
      <c r="BL594" s="17" t="s">
        <v>289</v>
      </c>
      <c r="BM594" s="174" t="s">
        <v>1079</v>
      </c>
    </row>
    <row r="595" spans="1:65" s="2" customFormat="1" ht="36">
      <c r="A595" s="32"/>
      <c r="B595" s="33"/>
      <c r="C595" s="32"/>
      <c r="D595" s="176" t="s">
        <v>291</v>
      </c>
      <c r="E595" s="32"/>
      <c r="F595" s="177" t="s">
        <v>1080</v>
      </c>
      <c r="G595" s="32"/>
      <c r="H595" s="32"/>
      <c r="I595" s="97"/>
      <c r="J595" s="32"/>
      <c r="K595" s="32"/>
      <c r="L595" s="33"/>
      <c r="M595" s="178"/>
      <c r="N595" s="179"/>
      <c r="O595" s="58"/>
      <c r="P595" s="58"/>
      <c r="Q595" s="58"/>
      <c r="R595" s="58"/>
      <c r="S595" s="58"/>
      <c r="T595" s="59"/>
      <c r="U595" s="32"/>
      <c r="V595" s="32"/>
      <c r="W595" s="32"/>
      <c r="X595" s="32"/>
      <c r="Y595" s="32"/>
      <c r="Z595" s="32"/>
      <c r="AA595" s="32"/>
      <c r="AB595" s="32"/>
      <c r="AC595" s="32"/>
      <c r="AD595" s="32"/>
      <c r="AE595" s="32"/>
      <c r="AT595" s="17" t="s">
        <v>291</v>
      </c>
      <c r="AU595" s="17" t="s">
        <v>84</v>
      </c>
    </row>
    <row r="596" spans="1:65" s="13" customFormat="1" ht="10">
      <c r="B596" s="180"/>
      <c r="D596" s="176" t="s">
        <v>293</v>
      </c>
      <c r="E596" s="181" t="s">
        <v>1</v>
      </c>
      <c r="F596" s="182" t="s">
        <v>1081</v>
      </c>
      <c r="H596" s="183">
        <v>3.1219999999999999</v>
      </c>
      <c r="I596" s="184"/>
      <c r="L596" s="180"/>
      <c r="M596" s="185"/>
      <c r="N596" s="186"/>
      <c r="O596" s="186"/>
      <c r="P596" s="186"/>
      <c r="Q596" s="186"/>
      <c r="R596" s="186"/>
      <c r="S596" s="186"/>
      <c r="T596" s="187"/>
      <c r="AT596" s="181" t="s">
        <v>293</v>
      </c>
      <c r="AU596" s="181" t="s">
        <v>84</v>
      </c>
      <c r="AV596" s="13" t="s">
        <v>84</v>
      </c>
      <c r="AW596" s="13" t="s">
        <v>31</v>
      </c>
      <c r="AX596" s="13" t="s">
        <v>82</v>
      </c>
      <c r="AY596" s="181" t="s">
        <v>282</v>
      </c>
    </row>
    <row r="597" spans="1:65" s="2" customFormat="1" ht="20.5" customHeight="1">
      <c r="A597" s="32"/>
      <c r="B597" s="162"/>
      <c r="C597" s="163" t="s">
        <v>1082</v>
      </c>
      <c r="D597" s="163" t="s">
        <v>284</v>
      </c>
      <c r="E597" s="164" t="s">
        <v>1083</v>
      </c>
      <c r="F597" s="165" t="s">
        <v>1084</v>
      </c>
      <c r="G597" s="166" t="s">
        <v>313</v>
      </c>
      <c r="H597" s="167">
        <v>1.804</v>
      </c>
      <c r="I597" s="168"/>
      <c r="J597" s="169">
        <f>ROUND(I597*H597,2)</f>
        <v>0</v>
      </c>
      <c r="K597" s="165" t="s">
        <v>288</v>
      </c>
      <c r="L597" s="33"/>
      <c r="M597" s="170" t="s">
        <v>1</v>
      </c>
      <c r="N597" s="171" t="s">
        <v>39</v>
      </c>
      <c r="O597" s="58"/>
      <c r="P597" s="172">
        <f>O597*H597</f>
        <v>0</v>
      </c>
      <c r="Q597" s="172">
        <v>0</v>
      </c>
      <c r="R597" s="172">
        <f>Q597*H597</f>
        <v>0</v>
      </c>
      <c r="S597" s="172">
        <v>1.5940000000000001</v>
      </c>
      <c r="T597" s="173">
        <f>S597*H597</f>
        <v>2.8755760000000001</v>
      </c>
      <c r="U597" s="32"/>
      <c r="V597" s="32"/>
      <c r="W597" s="32"/>
      <c r="X597" s="32"/>
      <c r="Y597" s="32"/>
      <c r="Z597" s="32"/>
      <c r="AA597" s="32"/>
      <c r="AB597" s="32"/>
      <c r="AC597" s="32"/>
      <c r="AD597" s="32"/>
      <c r="AE597" s="32"/>
      <c r="AR597" s="174" t="s">
        <v>289</v>
      </c>
      <c r="AT597" s="174" t="s">
        <v>284</v>
      </c>
      <c r="AU597" s="174" t="s">
        <v>84</v>
      </c>
      <c r="AY597" s="17" t="s">
        <v>282</v>
      </c>
      <c r="BE597" s="175">
        <f>IF(N597="základní",J597,0)</f>
        <v>0</v>
      </c>
      <c r="BF597" s="175">
        <f>IF(N597="snížená",J597,0)</f>
        <v>0</v>
      </c>
      <c r="BG597" s="175">
        <f>IF(N597="zákl. přenesená",J597,0)</f>
        <v>0</v>
      </c>
      <c r="BH597" s="175">
        <f>IF(N597="sníž. přenesená",J597,0)</f>
        <v>0</v>
      </c>
      <c r="BI597" s="175">
        <f>IF(N597="nulová",J597,0)</f>
        <v>0</v>
      </c>
      <c r="BJ597" s="17" t="s">
        <v>82</v>
      </c>
      <c r="BK597" s="175">
        <f>ROUND(I597*H597,2)</f>
        <v>0</v>
      </c>
      <c r="BL597" s="17" t="s">
        <v>289</v>
      </c>
      <c r="BM597" s="174" t="s">
        <v>1085</v>
      </c>
    </row>
    <row r="598" spans="1:65" s="2" customFormat="1" ht="45">
      <c r="A598" s="32"/>
      <c r="B598" s="33"/>
      <c r="C598" s="32"/>
      <c r="D598" s="176" t="s">
        <v>291</v>
      </c>
      <c r="E598" s="32"/>
      <c r="F598" s="177" t="s">
        <v>1086</v>
      </c>
      <c r="G598" s="32"/>
      <c r="H598" s="32"/>
      <c r="I598" s="97"/>
      <c r="J598" s="32"/>
      <c r="K598" s="32"/>
      <c r="L598" s="33"/>
      <c r="M598" s="178"/>
      <c r="N598" s="179"/>
      <c r="O598" s="58"/>
      <c r="P598" s="58"/>
      <c r="Q598" s="58"/>
      <c r="R598" s="58"/>
      <c r="S598" s="58"/>
      <c r="T598" s="59"/>
      <c r="U598" s="32"/>
      <c r="V598" s="32"/>
      <c r="W598" s="32"/>
      <c r="X598" s="32"/>
      <c r="Y598" s="32"/>
      <c r="Z598" s="32"/>
      <c r="AA598" s="32"/>
      <c r="AB598" s="32"/>
      <c r="AC598" s="32"/>
      <c r="AD598" s="32"/>
      <c r="AE598" s="32"/>
      <c r="AT598" s="17" t="s">
        <v>291</v>
      </c>
      <c r="AU598" s="17" t="s">
        <v>84</v>
      </c>
    </row>
    <row r="599" spans="1:65" s="13" customFormat="1" ht="10">
      <c r="B599" s="180"/>
      <c r="D599" s="176" t="s">
        <v>293</v>
      </c>
      <c r="E599" s="181" t="s">
        <v>1</v>
      </c>
      <c r="F599" s="182" t="s">
        <v>1087</v>
      </c>
      <c r="H599" s="183">
        <v>1.804</v>
      </c>
      <c r="I599" s="184"/>
      <c r="L599" s="180"/>
      <c r="M599" s="185"/>
      <c r="N599" s="186"/>
      <c r="O599" s="186"/>
      <c r="P599" s="186"/>
      <c r="Q599" s="186"/>
      <c r="R599" s="186"/>
      <c r="S599" s="186"/>
      <c r="T599" s="187"/>
      <c r="AT599" s="181" t="s">
        <v>293</v>
      </c>
      <c r="AU599" s="181" t="s">
        <v>84</v>
      </c>
      <c r="AV599" s="13" t="s">
        <v>84</v>
      </c>
      <c r="AW599" s="13" t="s">
        <v>31</v>
      </c>
      <c r="AX599" s="13" t="s">
        <v>82</v>
      </c>
      <c r="AY599" s="181" t="s">
        <v>282</v>
      </c>
    </row>
    <row r="600" spans="1:65" s="2" customFormat="1" ht="31" customHeight="1">
      <c r="A600" s="32"/>
      <c r="B600" s="162"/>
      <c r="C600" s="163" t="s">
        <v>1088</v>
      </c>
      <c r="D600" s="163" t="s">
        <v>284</v>
      </c>
      <c r="E600" s="164" t="s">
        <v>1089</v>
      </c>
      <c r="F600" s="165" t="s">
        <v>1090</v>
      </c>
      <c r="G600" s="166" t="s">
        <v>313</v>
      </c>
      <c r="H600" s="167">
        <v>6.9119999999999999</v>
      </c>
      <c r="I600" s="168"/>
      <c r="J600" s="169">
        <f>ROUND(I600*H600,2)</f>
        <v>0</v>
      </c>
      <c r="K600" s="165" t="s">
        <v>288</v>
      </c>
      <c r="L600" s="33"/>
      <c r="M600" s="170" t="s">
        <v>1</v>
      </c>
      <c r="N600" s="171" t="s">
        <v>39</v>
      </c>
      <c r="O600" s="58"/>
      <c r="P600" s="172">
        <f>O600*H600</f>
        <v>0</v>
      </c>
      <c r="Q600" s="172">
        <v>0</v>
      </c>
      <c r="R600" s="172">
        <f>Q600*H600</f>
        <v>0</v>
      </c>
      <c r="S600" s="172">
        <v>2.2000000000000002</v>
      </c>
      <c r="T600" s="173">
        <f>S600*H600</f>
        <v>15.2064</v>
      </c>
      <c r="U600" s="32"/>
      <c r="V600" s="32"/>
      <c r="W600" s="32"/>
      <c r="X600" s="32"/>
      <c r="Y600" s="32"/>
      <c r="Z600" s="32"/>
      <c r="AA600" s="32"/>
      <c r="AB600" s="32"/>
      <c r="AC600" s="32"/>
      <c r="AD600" s="32"/>
      <c r="AE600" s="32"/>
      <c r="AR600" s="174" t="s">
        <v>289</v>
      </c>
      <c r="AT600" s="174" t="s">
        <v>284</v>
      </c>
      <c r="AU600" s="174" t="s">
        <v>84</v>
      </c>
      <c r="AY600" s="17" t="s">
        <v>282</v>
      </c>
      <c r="BE600" s="175">
        <f>IF(N600="základní",J600,0)</f>
        <v>0</v>
      </c>
      <c r="BF600" s="175">
        <f>IF(N600="snížená",J600,0)</f>
        <v>0</v>
      </c>
      <c r="BG600" s="175">
        <f>IF(N600="zákl. přenesená",J600,0)</f>
        <v>0</v>
      </c>
      <c r="BH600" s="175">
        <f>IF(N600="sníž. přenesená",J600,0)</f>
        <v>0</v>
      </c>
      <c r="BI600" s="175">
        <f>IF(N600="nulová",J600,0)</f>
        <v>0</v>
      </c>
      <c r="BJ600" s="17" t="s">
        <v>82</v>
      </c>
      <c r="BK600" s="175">
        <f>ROUND(I600*H600,2)</f>
        <v>0</v>
      </c>
      <c r="BL600" s="17" t="s">
        <v>289</v>
      </c>
      <c r="BM600" s="174" t="s">
        <v>1091</v>
      </c>
    </row>
    <row r="601" spans="1:65" s="2" customFormat="1" ht="18">
      <c r="A601" s="32"/>
      <c r="B601" s="33"/>
      <c r="C601" s="32"/>
      <c r="D601" s="176" t="s">
        <v>291</v>
      </c>
      <c r="E601" s="32"/>
      <c r="F601" s="177" t="s">
        <v>1092</v>
      </c>
      <c r="G601" s="32"/>
      <c r="H601" s="32"/>
      <c r="I601" s="97"/>
      <c r="J601" s="32"/>
      <c r="K601" s="32"/>
      <c r="L601" s="33"/>
      <c r="M601" s="178"/>
      <c r="N601" s="179"/>
      <c r="O601" s="58"/>
      <c r="P601" s="58"/>
      <c r="Q601" s="58"/>
      <c r="R601" s="58"/>
      <c r="S601" s="58"/>
      <c r="T601" s="59"/>
      <c r="U601" s="32"/>
      <c r="V601" s="32"/>
      <c r="W601" s="32"/>
      <c r="X601" s="32"/>
      <c r="Y601" s="32"/>
      <c r="Z601" s="32"/>
      <c r="AA601" s="32"/>
      <c r="AB601" s="32"/>
      <c r="AC601" s="32"/>
      <c r="AD601" s="32"/>
      <c r="AE601" s="32"/>
      <c r="AT601" s="17" t="s">
        <v>291</v>
      </c>
      <c r="AU601" s="17" t="s">
        <v>84</v>
      </c>
    </row>
    <row r="602" spans="1:65" s="13" customFormat="1" ht="10">
      <c r="B602" s="180"/>
      <c r="D602" s="176" t="s">
        <v>293</v>
      </c>
      <c r="E602" s="181" t="s">
        <v>1</v>
      </c>
      <c r="F602" s="182" t="s">
        <v>1093</v>
      </c>
      <c r="H602" s="183">
        <v>6.9119999999999999</v>
      </c>
      <c r="I602" s="184"/>
      <c r="L602" s="180"/>
      <c r="M602" s="185"/>
      <c r="N602" s="186"/>
      <c r="O602" s="186"/>
      <c r="P602" s="186"/>
      <c r="Q602" s="186"/>
      <c r="R602" s="186"/>
      <c r="S602" s="186"/>
      <c r="T602" s="187"/>
      <c r="AT602" s="181" t="s">
        <v>293</v>
      </c>
      <c r="AU602" s="181" t="s">
        <v>84</v>
      </c>
      <c r="AV602" s="13" t="s">
        <v>84</v>
      </c>
      <c r="AW602" s="13" t="s">
        <v>31</v>
      </c>
      <c r="AX602" s="13" t="s">
        <v>82</v>
      </c>
      <c r="AY602" s="181" t="s">
        <v>282</v>
      </c>
    </row>
    <row r="603" spans="1:65" s="2" customFormat="1" ht="20.5" customHeight="1">
      <c r="A603" s="32"/>
      <c r="B603" s="162"/>
      <c r="C603" s="163" t="s">
        <v>1094</v>
      </c>
      <c r="D603" s="163" t="s">
        <v>284</v>
      </c>
      <c r="E603" s="164" t="s">
        <v>1095</v>
      </c>
      <c r="F603" s="165" t="s">
        <v>1096</v>
      </c>
      <c r="G603" s="166" t="s">
        <v>313</v>
      </c>
      <c r="H603" s="167">
        <v>4.4660000000000002</v>
      </c>
      <c r="I603" s="168"/>
      <c r="J603" s="169">
        <f>ROUND(I603*H603,2)</f>
        <v>0</v>
      </c>
      <c r="K603" s="165" t="s">
        <v>288</v>
      </c>
      <c r="L603" s="33"/>
      <c r="M603" s="170" t="s">
        <v>1</v>
      </c>
      <c r="N603" s="171" t="s">
        <v>39</v>
      </c>
      <c r="O603" s="58"/>
      <c r="P603" s="172">
        <f>O603*H603</f>
        <v>0</v>
      </c>
      <c r="Q603" s="172">
        <v>0</v>
      </c>
      <c r="R603" s="172">
        <f>Q603*H603</f>
        <v>0</v>
      </c>
      <c r="S603" s="172">
        <v>1.4</v>
      </c>
      <c r="T603" s="173">
        <f>S603*H603</f>
        <v>6.2523999999999997</v>
      </c>
      <c r="U603" s="32"/>
      <c r="V603" s="32"/>
      <c r="W603" s="32"/>
      <c r="X603" s="32"/>
      <c r="Y603" s="32"/>
      <c r="Z603" s="32"/>
      <c r="AA603" s="32"/>
      <c r="AB603" s="32"/>
      <c r="AC603" s="32"/>
      <c r="AD603" s="32"/>
      <c r="AE603" s="32"/>
      <c r="AR603" s="174" t="s">
        <v>289</v>
      </c>
      <c r="AT603" s="174" t="s">
        <v>284</v>
      </c>
      <c r="AU603" s="174" t="s">
        <v>84</v>
      </c>
      <c r="AY603" s="17" t="s">
        <v>282</v>
      </c>
      <c r="BE603" s="175">
        <f>IF(N603="základní",J603,0)</f>
        <v>0</v>
      </c>
      <c r="BF603" s="175">
        <f>IF(N603="snížená",J603,0)</f>
        <v>0</v>
      </c>
      <c r="BG603" s="175">
        <f>IF(N603="zákl. přenesená",J603,0)</f>
        <v>0</v>
      </c>
      <c r="BH603" s="175">
        <f>IF(N603="sníž. přenesená",J603,0)</f>
        <v>0</v>
      </c>
      <c r="BI603" s="175">
        <f>IF(N603="nulová",J603,0)</f>
        <v>0</v>
      </c>
      <c r="BJ603" s="17" t="s">
        <v>82</v>
      </c>
      <c r="BK603" s="175">
        <f>ROUND(I603*H603,2)</f>
        <v>0</v>
      </c>
      <c r="BL603" s="17" t="s">
        <v>289</v>
      </c>
      <c r="BM603" s="174" t="s">
        <v>1097</v>
      </c>
    </row>
    <row r="604" spans="1:65" s="2" customFormat="1" ht="27">
      <c r="A604" s="32"/>
      <c r="B604" s="33"/>
      <c r="C604" s="32"/>
      <c r="D604" s="176" t="s">
        <v>291</v>
      </c>
      <c r="E604" s="32"/>
      <c r="F604" s="177" t="s">
        <v>1098</v>
      </c>
      <c r="G604" s="32"/>
      <c r="H604" s="32"/>
      <c r="I604" s="97"/>
      <c r="J604" s="32"/>
      <c r="K604" s="32"/>
      <c r="L604" s="33"/>
      <c r="M604" s="178"/>
      <c r="N604" s="179"/>
      <c r="O604" s="58"/>
      <c r="P604" s="58"/>
      <c r="Q604" s="58"/>
      <c r="R604" s="58"/>
      <c r="S604" s="58"/>
      <c r="T604" s="59"/>
      <c r="U604" s="32"/>
      <c r="V604" s="32"/>
      <c r="W604" s="32"/>
      <c r="X604" s="32"/>
      <c r="Y604" s="32"/>
      <c r="Z604" s="32"/>
      <c r="AA604" s="32"/>
      <c r="AB604" s="32"/>
      <c r="AC604" s="32"/>
      <c r="AD604" s="32"/>
      <c r="AE604" s="32"/>
      <c r="AT604" s="17" t="s">
        <v>291</v>
      </c>
      <c r="AU604" s="17" t="s">
        <v>84</v>
      </c>
    </row>
    <row r="605" spans="1:65" s="13" customFormat="1" ht="10">
      <c r="B605" s="180"/>
      <c r="D605" s="176" t="s">
        <v>293</v>
      </c>
      <c r="E605" s="181" t="s">
        <v>1</v>
      </c>
      <c r="F605" s="182" t="s">
        <v>1099</v>
      </c>
      <c r="H605" s="183">
        <v>4.4660000000000002</v>
      </c>
      <c r="I605" s="184"/>
      <c r="L605" s="180"/>
      <c r="M605" s="185"/>
      <c r="N605" s="186"/>
      <c r="O605" s="186"/>
      <c r="P605" s="186"/>
      <c r="Q605" s="186"/>
      <c r="R605" s="186"/>
      <c r="S605" s="186"/>
      <c r="T605" s="187"/>
      <c r="AT605" s="181" t="s">
        <v>293</v>
      </c>
      <c r="AU605" s="181" t="s">
        <v>84</v>
      </c>
      <c r="AV605" s="13" t="s">
        <v>84</v>
      </c>
      <c r="AW605" s="13" t="s">
        <v>31</v>
      </c>
      <c r="AX605" s="13" t="s">
        <v>82</v>
      </c>
      <c r="AY605" s="181" t="s">
        <v>282</v>
      </c>
    </row>
    <row r="606" spans="1:65" s="2" customFormat="1" ht="20.5" customHeight="1">
      <c r="A606" s="32"/>
      <c r="B606" s="162"/>
      <c r="C606" s="163" t="s">
        <v>1100</v>
      </c>
      <c r="D606" s="163" t="s">
        <v>284</v>
      </c>
      <c r="E606" s="164" t="s">
        <v>1101</v>
      </c>
      <c r="F606" s="165" t="s">
        <v>1102</v>
      </c>
      <c r="G606" s="166" t="s">
        <v>313</v>
      </c>
      <c r="H606" s="167">
        <v>6.9119999999999999</v>
      </c>
      <c r="I606" s="168"/>
      <c r="J606" s="169">
        <f>ROUND(I606*H606,2)</f>
        <v>0</v>
      </c>
      <c r="K606" s="165" t="s">
        <v>288</v>
      </c>
      <c r="L606" s="33"/>
      <c r="M606" s="170" t="s">
        <v>1</v>
      </c>
      <c r="N606" s="171" t="s">
        <v>39</v>
      </c>
      <c r="O606" s="58"/>
      <c r="P606" s="172">
        <f>O606*H606</f>
        <v>0</v>
      </c>
      <c r="Q606" s="172">
        <v>0</v>
      </c>
      <c r="R606" s="172">
        <f>Q606*H606</f>
        <v>0</v>
      </c>
      <c r="S606" s="172">
        <v>1.4</v>
      </c>
      <c r="T606" s="173">
        <f>S606*H606</f>
        <v>9.6768000000000001</v>
      </c>
      <c r="U606" s="32"/>
      <c r="V606" s="32"/>
      <c r="W606" s="32"/>
      <c r="X606" s="32"/>
      <c r="Y606" s="32"/>
      <c r="Z606" s="32"/>
      <c r="AA606" s="32"/>
      <c r="AB606" s="32"/>
      <c r="AC606" s="32"/>
      <c r="AD606" s="32"/>
      <c r="AE606" s="32"/>
      <c r="AR606" s="174" t="s">
        <v>289</v>
      </c>
      <c r="AT606" s="174" t="s">
        <v>284</v>
      </c>
      <c r="AU606" s="174" t="s">
        <v>84</v>
      </c>
      <c r="AY606" s="17" t="s">
        <v>282</v>
      </c>
      <c r="BE606" s="175">
        <f>IF(N606="základní",J606,0)</f>
        <v>0</v>
      </c>
      <c r="BF606" s="175">
        <f>IF(N606="snížená",J606,0)</f>
        <v>0</v>
      </c>
      <c r="BG606" s="175">
        <f>IF(N606="zákl. přenesená",J606,0)</f>
        <v>0</v>
      </c>
      <c r="BH606" s="175">
        <f>IF(N606="sníž. přenesená",J606,0)</f>
        <v>0</v>
      </c>
      <c r="BI606" s="175">
        <f>IF(N606="nulová",J606,0)</f>
        <v>0</v>
      </c>
      <c r="BJ606" s="17" t="s">
        <v>82</v>
      </c>
      <c r="BK606" s="175">
        <f>ROUND(I606*H606,2)</f>
        <v>0</v>
      </c>
      <c r="BL606" s="17" t="s">
        <v>289</v>
      </c>
      <c r="BM606" s="174" t="s">
        <v>1103</v>
      </c>
    </row>
    <row r="607" spans="1:65" s="2" customFormat="1" ht="27">
      <c r="A607" s="32"/>
      <c r="B607" s="33"/>
      <c r="C607" s="32"/>
      <c r="D607" s="176" t="s">
        <v>291</v>
      </c>
      <c r="E607" s="32"/>
      <c r="F607" s="177" t="s">
        <v>1104</v>
      </c>
      <c r="G607" s="32"/>
      <c r="H607" s="32"/>
      <c r="I607" s="97"/>
      <c r="J607" s="32"/>
      <c r="K607" s="32"/>
      <c r="L607" s="33"/>
      <c r="M607" s="178"/>
      <c r="N607" s="179"/>
      <c r="O607" s="58"/>
      <c r="P607" s="58"/>
      <c r="Q607" s="58"/>
      <c r="R607" s="58"/>
      <c r="S607" s="58"/>
      <c r="T607" s="59"/>
      <c r="U607" s="32"/>
      <c r="V607" s="32"/>
      <c r="W607" s="32"/>
      <c r="X607" s="32"/>
      <c r="Y607" s="32"/>
      <c r="Z607" s="32"/>
      <c r="AA607" s="32"/>
      <c r="AB607" s="32"/>
      <c r="AC607" s="32"/>
      <c r="AD607" s="32"/>
      <c r="AE607" s="32"/>
      <c r="AT607" s="17" t="s">
        <v>291</v>
      </c>
      <c r="AU607" s="17" t="s">
        <v>84</v>
      </c>
    </row>
    <row r="608" spans="1:65" s="13" customFormat="1" ht="10">
      <c r="B608" s="180"/>
      <c r="D608" s="176" t="s">
        <v>293</v>
      </c>
      <c r="E608" s="181" t="s">
        <v>1</v>
      </c>
      <c r="F608" s="182" t="s">
        <v>1093</v>
      </c>
      <c r="H608" s="183">
        <v>6.9119999999999999</v>
      </c>
      <c r="I608" s="184"/>
      <c r="L608" s="180"/>
      <c r="M608" s="185"/>
      <c r="N608" s="186"/>
      <c r="O608" s="186"/>
      <c r="P608" s="186"/>
      <c r="Q608" s="186"/>
      <c r="R608" s="186"/>
      <c r="S608" s="186"/>
      <c r="T608" s="187"/>
      <c r="AT608" s="181" t="s">
        <v>293</v>
      </c>
      <c r="AU608" s="181" t="s">
        <v>84</v>
      </c>
      <c r="AV608" s="13" t="s">
        <v>84</v>
      </c>
      <c r="AW608" s="13" t="s">
        <v>31</v>
      </c>
      <c r="AX608" s="13" t="s">
        <v>82</v>
      </c>
      <c r="AY608" s="181" t="s">
        <v>282</v>
      </c>
    </row>
    <row r="609" spans="1:65" s="2" customFormat="1" ht="20.5" customHeight="1">
      <c r="A609" s="32"/>
      <c r="B609" s="162"/>
      <c r="C609" s="163" t="s">
        <v>1105</v>
      </c>
      <c r="D609" s="163" t="s">
        <v>284</v>
      </c>
      <c r="E609" s="164" t="s">
        <v>1106</v>
      </c>
      <c r="F609" s="165" t="s">
        <v>1107</v>
      </c>
      <c r="G609" s="166" t="s">
        <v>303</v>
      </c>
      <c r="H609" s="167">
        <v>9.7200000000000006</v>
      </c>
      <c r="I609" s="168"/>
      <c r="J609" s="169">
        <f>ROUND(I609*H609,2)</f>
        <v>0</v>
      </c>
      <c r="K609" s="165" t="s">
        <v>288</v>
      </c>
      <c r="L609" s="33"/>
      <c r="M609" s="170" t="s">
        <v>1</v>
      </c>
      <c r="N609" s="171" t="s">
        <v>39</v>
      </c>
      <c r="O609" s="58"/>
      <c r="P609" s="172">
        <f>O609*H609</f>
        <v>0</v>
      </c>
      <c r="Q609" s="172">
        <v>0</v>
      </c>
      <c r="R609" s="172">
        <f>Q609*H609</f>
        <v>0</v>
      </c>
      <c r="S609" s="172">
        <v>3.7999999999999999E-2</v>
      </c>
      <c r="T609" s="173">
        <f>S609*H609</f>
        <v>0.36936000000000002</v>
      </c>
      <c r="U609" s="32"/>
      <c r="V609" s="32"/>
      <c r="W609" s="32"/>
      <c r="X609" s="32"/>
      <c r="Y609" s="32"/>
      <c r="Z609" s="32"/>
      <c r="AA609" s="32"/>
      <c r="AB609" s="32"/>
      <c r="AC609" s="32"/>
      <c r="AD609" s="32"/>
      <c r="AE609" s="32"/>
      <c r="AR609" s="174" t="s">
        <v>289</v>
      </c>
      <c r="AT609" s="174" t="s">
        <v>284</v>
      </c>
      <c r="AU609" s="174" t="s">
        <v>84</v>
      </c>
      <c r="AY609" s="17" t="s">
        <v>282</v>
      </c>
      <c r="BE609" s="175">
        <f>IF(N609="základní",J609,0)</f>
        <v>0</v>
      </c>
      <c r="BF609" s="175">
        <f>IF(N609="snížená",J609,0)</f>
        <v>0</v>
      </c>
      <c r="BG609" s="175">
        <f>IF(N609="zákl. přenesená",J609,0)</f>
        <v>0</v>
      </c>
      <c r="BH609" s="175">
        <f>IF(N609="sníž. přenesená",J609,0)</f>
        <v>0</v>
      </c>
      <c r="BI609" s="175">
        <f>IF(N609="nulová",J609,0)</f>
        <v>0</v>
      </c>
      <c r="BJ609" s="17" t="s">
        <v>82</v>
      </c>
      <c r="BK609" s="175">
        <f>ROUND(I609*H609,2)</f>
        <v>0</v>
      </c>
      <c r="BL609" s="17" t="s">
        <v>289</v>
      </c>
      <c r="BM609" s="174" t="s">
        <v>1108</v>
      </c>
    </row>
    <row r="610" spans="1:65" s="2" customFormat="1" ht="36">
      <c r="A610" s="32"/>
      <c r="B610" s="33"/>
      <c r="C610" s="32"/>
      <c r="D610" s="176" t="s">
        <v>291</v>
      </c>
      <c r="E610" s="32"/>
      <c r="F610" s="177" t="s">
        <v>1109</v>
      </c>
      <c r="G610" s="32"/>
      <c r="H610" s="32"/>
      <c r="I610" s="97"/>
      <c r="J610" s="32"/>
      <c r="K610" s="32"/>
      <c r="L610" s="33"/>
      <c r="M610" s="178"/>
      <c r="N610" s="179"/>
      <c r="O610" s="58"/>
      <c r="P610" s="58"/>
      <c r="Q610" s="58"/>
      <c r="R610" s="58"/>
      <c r="S610" s="58"/>
      <c r="T610" s="59"/>
      <c r="U610" s="32"/>
      <c r="V610" s="32"/>
      <c r="W610" s="32"/>
      <c r="X610" s="32"/>
      <c r="Y610" s="32"/>
      <c r="Z610" s="32"/>
      <c r="AA610" s="32"/>
      <c r="AB610" s="32"/>
      <c r="AC610" s="32"/>
      <c r="AD610" s="32"/>
      <c r="AE610" s="32"/>
      <c r="AT610" s="17" t="s">
        <v>291</v>
      </c>
      <c r="AU610" s="17" t="s">
        <v>84</v>
      </c>
    </row>
    <row r="611" spans="1:65" s="13" customFormat="1" ht="10">
      <c r="B611" s="180"/>
      <c r="D611" s="176" t="s">
        <v>293</v>
      </c>
      <c r="E611" s="181" t="s">
        <v>1</v>
      </c>
      <c r="F611" s="182" t="s">
        <v>1110</v>
      </c>
      <c r="H611" s="183">
        <v>9.7200000000000006</v>
      </c>
      <c r="I611" s="184"/>
      <c r="L611" s="180"/>
      <c r="M611" s="185"/>
      <c r="N611" s="186"/>
      <c r="O611" s="186"/>
      <c r="P611" s="186"/>
      <c r="Q611" s="186"/>
      <c r="R611" s="186"/>
      <c r="S611" s="186"/>
      <c r="T611" s="187"/>
      <c r="AT611" s="181" t="s">
        <v>293</v>
      </c>
      <c r="AU611" s="181" t="s">
        <v>84</v>
      </c>
      <c r="AV611" s="13" t="s">
        <v>84</v>
      </c>
      <c r="AW611" s="13" t="s">
        <v>31</v>
      </c>
      <c r="AX611" s="13" t="s">
        <v>82</v>
      </c>
      <c r="AY611" s="181" t="s">
        <v>282</v>
      </c>
    </row>
    <row r="612" spans="1:65" s="2" customFormat="1" ht="20.5" customHeight="1">
      <c r="A612" s="32"/>
      <c r="B612" s="162"/>
      <c r="C612" s="163" t="s">
        <v>1111</v>
      </c>
      <c r="D612" s="163" t="s">
        <v>284</v>
      </c>
      <c r="E612" s="164" t="s">
        <v>1112</v>
      </c>
      <c r="F612" s="165" t="s">
        <v>1113</v>
      </c>
      <c r="G612" s="166" t="s">
        <v>303</v>
      </c>
      <c r="H612" s="167">
        <v>6.8179999999999996</v>
      </c>
      <c r="I612" s="168"/>
      <c r="J612" s="169">
        <f>ROUND(I612*H612,2)</f>
        <v>0</v>
      </c>
      <c r="K612" s="165" t="s">
        <v>288</v>
      </c>
      <c r="L612" s="33"/>
      <c r="M612" s="170" t="s">
        <v>1</v>
      </c>
      <c r="N612" s="171" t="s">
        <v>39</v>
      </c>
      <c r="O612" s="58"/>
      <c r="P612" s="172">
        <f>O612*H612</f>
        <v>0</v>
      </c>
      <c r="Q612" s="172">
        <v>0</v>
      </c>
      <c r="R612" s="172">
        <f>Q612*H612</f>
        <v>0</v>
      </c>
      <c r="S612" s="172">
        <v>6.7000000000000004E-2</v>
      </c>
      <c r="T612" s="173">
        <f>S612*H612</f>
        <v>0.45680599999999999</v>
      </c>
      <c r="U612" s="32"/>
      <c r="V612" s="32"/>
      <c r="W612" s="32"/>
      <c r="X612" s="32"/>
      <c r="Y612" s="32"/>
      <c r="Z612" s="32"/>
      <c r="AA612" s="32"/>
      <c r="AB612" s="32"/>
      <c r="AC612" s="32"/>
      <c r="AD612" s="32"/>
      <c r="AE612" s="32"/>
      <c r="AR612" s="174" t="s">
        <v>289</v>
      </c>
      <c r="AT612" s="174" t="s">
        <v>284</v>
      </c>
      <c r="AU612" s="174" t="s">
        <v>84</v>
      </c>
      <c r="AY612" s="17" t="s">
        <v>282</v>
      </c>
      <c r="BE612" s="175">
        <f>IF(N612="základní",J612,0)</f>
        <v>0</v>
      </c>
      <c r="BF612" s="175">
        <f>IF(N612="snížená",J612,0)</f>
        <v>0</v>
      </c>
      <c r="BG612" s="175">
        <f>IF(N612="zákl. přenesená",J612,0)</f>
        <v>0</v>
      </c>
      <c r="BH612" s="175">
        <f>IF(N612="sníž. přenesená",J612,0)</f>
        <v>0</v>
      </c>
      <c r="BI612" s="175">
        <f>IF(N612="nulová",J612,0)</f>
        <v>0</v>
      </c>
      <c r="BJ612" s="17" t="s">
        <v>82</v>
      </c>
      <c r="BK612" s="175">
        <f>ROUND(I612*H612,2)</f>
        <v>0</v>
      </c>
      <c r="BL612" s="17" t="s">
        <v>289</v>
      </c>
      <c r="BM612" s="174" t="s">
        <v>1114</v>
      </c>
    </row>
    <row r="613" spans="1:65" s="2" customFormat="1" ht="27">
      <c r="A613" s="32"/>
      <c r="B613" s="33"/>
      <c r="C613" s="32"/>
      <c r="D613" s="176" t="s">
        <v>291</v>
      </c>
      <c r="E613" s="32"/>
      <c r="F613" s="177" t="s">
        <v>1115</v>
      </c>
      <c r="G613" s="32"/>
      <c r="H613" s="32"/>
      <c r="I613" s="97"/>
      <c r="J613" s="32"/>
      <c r="K613" s="32"/>
      <c r="L613" s="33"/>
      <c r="M613" s="178"/>
      <c r="N613" s="179"/>
      <c r="O613" s="58"/>
      <c r="P613" s="58"/>
      <c r="Q613" s="58"/>
      <c r="R613" s="58"/>
      <c r="S613" s="58"/>
      <c r="T613" s="59"/>
      <c r="U613" s="32"/>
      <c r="V613" s="32"/>
      <c r="W613" s="32"/>
      <c r="X613" s="32"/>
      <c r="Y613" s="32"/>
      <c r="Z613" s="32"/>
      <c r="AA613" s="32"/>
      <c r="AB613" s="32"/>
      <c r="AC613" s="32"/>
      <c r="AD613" s="32"/>
      <c r="AE613" s="32"/>
      <c r="AT613" s="17" t="s">
        <v>291</v>
      </c>
      <c r="AU613" s="17" t="s">
        <v>84</v>
      </c>
    </row>
    <row r="614" spans="1:65" s="13" customFormat="1" ht="10">
      <c r="B614" s="180"/>
      <c r="D614" s="176" t="s">
        <v>293</v>
      </c>
      <c r="E614" s="181" t="s">
        <v>1</v>
      </c>
      <c r="F614" s="182" t="s">
        <v>1116</v>
      </c>
      <c r="H614" s="183">
        <v>6.8179999999999996</v>
      </c>
      <c r="I614" s="184"/>
      <c r="L614" s="180"/>
      <c r="M614" s="185"/>
      <c r="N614" s="186"/>
      <c r="O614" s="186"/>
      <c r="P614" s="186"/>
      <c r="Q614" s="186"/>
      <c r="R614" s="186"/>
      <c r="S614" s="186"/>
      <c r="T614" s="187"/>
      <c r="AT614" s="181" t="s">
        <v>293</v>
      </c>
      <c r="AU614" s="181" t="s">
        <v>84</v>
      </c>
      <c r="AV614" s="13" t="s">
        <v>84</v>
      </c>
      <c r="AW614" s="13" t="s">
        <v>31</v>
      </c>
      <c r="AX614" s="13" t="s">
        <v>82</v>
      </c>
      <c r="AY614" s="181" t="s">
        <v>282</v>
      </c>
    </row>
    <row r="615" spans="1:65" s="2" customFormat="1" ht="20.5" customHeight="1">
      <c r="A615" s="32"/>
      <c r="B615" s="162"/>
      <c r="C615" s="163" t="s">
        <v>1117</v>
      </c>
      <c r="D615" s="163" t="s">
        <v>284</v>
      </c>
      <c r="E615" s="164" t="s">
        <v>1118</v>
      </c>
      <c r="F615" s="165" t="s">
        <v>1119</v>
      </c>
      <c r="G615" s="166" t="s">
        <v>381</v>
      </c>
      <c r="H615" s="167">
        <v>4</v>
      </c>
      <c r="I615" s="168"/>
      <c r="J615" s="169">
        <f>ROUND(I615*H615,2)</f>
        <v>0</v>
      </c>
      <c r="K615" s="165" t="s">
        <v>288</v>
      </c>
      <c r="L615" s="33"/>
      <c r="M615" s="170" t="s">
        <v>1</v>
      </c>
      <c r="N615" s="171" t="s">
        <v>39</v>
      </c>
      <c r="O615" s="58"/>
      <c r="P615" s="172">
        <f>O615*H615</f>
        <v>0</v>
      </c>
      <c r="Q615" s="172">
        <v>0</v>
      </c>
      <c r="R615" s="172">
        <f>Q615*H615</f>
        <v>0</v>
      </c>
      <c r="S615" s="172">
        <v>0.36099999999999999</v>
      </c>
      <c r="T615" s="173">
        <f>S615*H615</f>
        <v>1.444</v>
      </c>
      <c r="U615" s="32"/>
      <c r="V615" s="32"/>
      <c r="W615" s="32"/>
      <c r="X615" s="32"/>
      <c r="Y615" s="32"/>
      <c r="Z615" s="32"/>
      <c r="AA615" s="32"/>
      <c r="AB615" s="32"/>
      <c r="AC615" s="32"/>
      <c r="AD615" s="32"/>
      <c r="AE615" s="32"/>
      <c r="AR615" s="174" t="s">
        <v>289</v>
      </c>
      <c r="AT615" s="174" t="s">
        <v>284</v>
      </c>
      <c r="AU615" s="174" t="s">
        <v>84</v>
      </c>
      <c r="AY615" s="17" t="s">
        <v>282</v>
      </c>
      <c r="BE615" s="175">
        <f>IF(N615="základní",J615,0)</f>
        <v>0</v>
      </c>
      <c r="BF615" s="175">
        <f>IF(N615="snížená",J615,0)</f>
        <v>0</v>
      </c>
      <c r="BG615" s="175">
        <f>IF(N615="zákl. přenesená",J615,0)</f>
        <v>0</v>
      </c>
      <c r="BH615" s="175">
        <f>IF(N615="sníž. přenesená",J615,0)</f>
        <v>0</v>
      </c>
      <c r="BI615" s="175">
        <f>IF(N615="nulová",J615,0)</f>
        <v>0</v>
      </c>
      <c r="BJ615" s="17" t="s">
        <v>82</v>
      </c>
      <c r="BK615" s="175">
        <f>ROUND(I615*H615,2)</f>
        <v>0</v>
      </c>
      <c r="BL615" s="17" t="s">
        <v>289</v>
      </c>
      <c r="BM615" s="174" t="s">
        <v>1120</v>
      </c>
    </row>
    <row r="616" spans="1:65" s="2" customFormat="1" ht="27">
      <c r="A616" s="32"/>
      <c r="B616" s="33"/>
      <c r="C616" s="32"/>
      <c r="D616" s="176" t="s">
        <v>291</v>
      </c>
      <c r="E616" s="32"/>
      <c r="F616" s="177" t="s">
        <v>1121</v>
      </c>
      <c r="G616" s="32"/>
      <c r="H616" s="32"/>
      <c r="I616" s="97"/>
      <c r="J616" s="32"/>
      <c r="K616" s="32"/>
      <c r="L616" s="33"/>
      <c r="M616" s="178"/>
      <c r="N616" s="179"/>
      <c r="O616" s="58"/>
      <c r="P616" s="58"/>
      <c r="Q616" s="58"/>
      <c r="R616" s="58"/>
      <c r="S616" s="58"/>
      <c r="T616" s="59"/>
      <c r="U616" s="32"/>
      <c r="V616" s="32"/>
      <c r="W616" s="32"/>
      <c r="X616" s="32"/>
      <c r="Y616" s="32"/>
      <c r="Z616" s="32"/>
      <c r="AA616" s="32"/>
      <c r="AB616" s="32"/>
      <c r="AC616" s="32"/>
      <c r="AD616" s="32"/>
      <c r="AE616" s="32"/>
      <c r="AT616" s="17" t="s">
        <v>291</v>
      </c>
      <c r="AU616" s="17" t="s">
        <v>84</v>
      </c>
    </row>
    <row r="617" spans="1:65" s="2" customFormat="1" ht="20.5" customHeight="1">
      <c r="A617" s="32"/>
      <c r="B617" s="162"/>
      <c r="C617" s="163" t="s">
        <v>1122</v>
      </c>
      <c r="D617" s="163" t="s">
        <v>284</v>
      </c>
      <c r="E617" s="164" t="s">
        <v>1123</v>
      </c>
      <c r="F617" s="165" t="s">
        <v>1124</v>
      </c>
      <c r="G617" s="166" t="s">
        <v>313</v>
      </c>
      <c r="H617" s="167">
        <v>3.7010000000000001</v>
      </c>
      <c r="I617" s="168"/>
      <c r="J617" s="169">
        <f>ROUND(I617*H617,2)</f>
        <v>0</v>
      </c>
      <c r="K617" s="165" t="s">
        <v>288</v>
      </c>
      <c r="L617" s="33"/>
      <c r="M617" s="170" t="s">
        <v>1</v>
      </c>
      <c r="N617" s="171" t="s">
        <v>39</v>
      </c>
      <c r="O617" s="58"/>
      <c r="P617" s="172">
        <f>O617*H617</f>
        <v>0</v>
      </c>
      <c r="Q617" s="172">
        <v>0</v>
      </c>
      <c r="R617" s="172">
        <f>Q617*H617</f>
        <v>0</v>
      </c>
      <c r="S617" s="172">
        <v>2</v>
      </c>
      <c r="T617" s="173">
        <f>S617*H617</f>
        <v>7.4020000000000001</v>
      </c>
      <c r="U617" s="32"/>
      <c r="V617" s="32"/>
      <c r="W617" s="32"/>
      <c r="X617" s="32"/>
      <c r="Y617" s="32"/>
      <c r="Z617" s="32"/>
      <c r="AA617" s="32"/>
      <c r="AB617" s="32"/>
      <c r="AC617" s="32"/>
      <c r="AD617" s="32"/>
      <c r="AE617" s="32"/>
      <c r="AR617" s="174" t="s">
        <v>289</v>
      </c>
      <c r="AT617" s="174" t="s">
        <v>284</v>
      </c>
      <c r="AU617" s="174" t="s">
        <v>84</v>
      </c>
      <c r="AY617" s="17" t="s">
        <v>282</v>
      </c>
      <c r="BE617" s="175">
        <f>IF(N617="základní",J617,0)</f>
        <v>0</v>
      </c>
      <c r="BF617" s="175">
        <f>IF(N617="snížená",J617,0)</f>
        <v>0</v>
      </c>
      <c r="BG617" s="175">
        <f>IF(N617="zákl. přenesená",J617,0)</f>
        <v>0</v>
      </c>
      <c r="BH617" s="175">
        <f>IF(N617="sníž. přenesená",J617,0)</f>
        <v>0</v>
      </c>
      <c r="BI617" s="175">
        <f>IF(N617="nulová",J617,0)</f>
        <v>0</v>
      </c>
      <c r="BJ617" s="17" t="s">
        <v>82</v>
      </c>
      <c r="BK617" s="175">
        <f>ROUND(I617*H617,2)</f>
        <v>0</v>
      </c>
      <c r="BL617" s="17" t="s">
        <v>289</v>
      </c>
      <c r="BM617" s="174" t="s">
        <v>1125</v>
      </c>
    </row>
    <row r="618" spans="1:65" s="2" customFormat="1" ht="27">
      <c r="A618" s="32"/>
      <c r="B618" s="33"/>
      <c r="C618" s="32"/>
      <c r="D618" s="176" t="s">
        <v>291</v>
      </c>
      <c r="E618" s="32"/>
      <c r="F618" s="177" t="s">
        <v>1126</v>
      </c>
      <c r="G618" s="32"/>
      <c r="H618" s="32"/>
      <c r="I618" s="97"/>
      <c r="J618" s="32"/>
      <c r="K618" s="32"/>
      <c r="L618" s="33"/>
      <c r="M618" s="178"/>
      <c r="N618" s="179"/>
      <c r="O618" s="58"/>
      <c r="P618" s="58"/>
      <c r="Q618" s="58"/>
      <c r="R618" s="58"/>
      <c r="S618" s="58"/>
      <c r="T618" s="59"/>
      <c r="U618" s="32"/>
      <c r="V618" s="32"/>
      <c r="W618" s="32"/>
      <c r="X618" s="32"/>
      <c r="Y618" s="32"/>
      <c r="Z618" s="32"/>
      <c r="AA618" s="32"/>
      <c r="AB618" s="32"/>
      <c r="AC618" s="32"/>
      <c r="AD618" s="32"/>
      <c r="AE618" s="32"/>
      <c r="AT618" s="17" t="s">
        <v>291</v>
      </c>
      <c r="AU618" s="17" t="s">
        <v>84</v>
      </c>
    </row>
    <row r="619" spans="1:65" s="13" customFormat="1" ht="20">
      <c r="B619" s="180"/>
      <c r="D619" s="176" t="s">
        <v>293</v>
      </c>
      <c r="E619" s="181" t="s">
        <v>1</v>
      </c>
      <c r="F619" s="182" t="s">
        <v>1127</v>
      </c>
      <c r="H619" s="183">
        <v>3.7010000000000001</v>
      </c>
      <c r="I619" s="184"/>
      <c r="L619" s="180"/>
      <c r="M619" s="185"/>
      <c r="N619" s="186"/>
      <c r="O619" s="186"/>
      <c r="P619" s="186"/>
      <c r="Q619" s="186"/>
      <c r="R619" s="186"/>
      <c r="S619" s="186"/>
      <c r="T619" s="187"/>
      <c r="AT619" s="181" t="s">
        <v>293</v>
      </c>
      <c r="AU619" s="181" t="s">
        <v>84</v>
      </c>
      <c r="AV619" s="13" t="s">
        <v>84</v>
      </c>
      <c r="AW619" s="13" t="s">
        <v>31</v>
      </c>
      <c r="AX619" s="13" t="s">
        <v>82</v>
      </c>
      <c r="AY619" s="181" t="s">
        <v>282</v>
      </c>
    </row>
    <row r="620" spans="1:65" s="2" customFormat="1" ht="31" customHeight="1">
      <c r="A620" s="32"/>
      <c r="B620" s="162"/>
      <c r="C620" s="163" t="s">
        <v>1128</v>
      </c>
      <c r="D620" s="163" t="s">
        <v>284</v>
      </c>
      <c r="E620" s="164" t="s">
        <v>1129</v>
      </c>
      <c r="F620" s="165" t="s">
        <v>1130</v>
      </c>
      <c r="G620" s="166" t="s">
        <v>381</v>
      </c>
      <c r="H620" s="167">
        <v>4</v>
      </c>
      <c r="I620" s="168"/>
      <c r="J620" s="169">
        <f>ROUND(I620*H620,2)</f>
        <v>0</v>
      </c>
      <c r="K620" s="165" t="s">
        <v>288</v>
      </c>
      <c r="L620" s="33"/>
      <c r="M620" s="170" t="s">
        <v>1</v>
      </c>
      <c r="N620" s="171" t="s">
        <v>39</v>
      </c>
      <c r="O620" s="58"/>
      <c r="P620" s="172">
        <f>O620*H620</f>
        <v>0</v>
      </c>
      <c r="Q620" s="172">
        <v>0</v>
      </c>
      <c r="R620" s="172">
        <f>Q620*H620</f>
        <v>0</v>
      </c>
      <c r="S620" s="172">
        <v>3.0000000000000001E-3</v>
      </c>
      <c r="T620" s="173">
        <f>S620*H620</f>
        <v>1.2E-2</v>
      </c>
      <c r="U620" s="32"/>
      <c r="V620" s="32"/>
      <c r="W620" s="32"/>
      <c r="X620" s="32"/>
      <c r="Y620" s="32"/>
      <c r="Z620" s="32"/>
      <c r="AA620" s="32"/>
      <c r="AB620" s="32"/>
      <c r="AC620" s="32"/>
      <c r="AD620" s="32"/>
      <c r="AE620" s="32"/>
      <c r="AR620" s="174" t="s">
        <v>289</v>
      </c>
      <c r="AT620" s="174" t="s">
        <v>284</v>
      </c>
      <c r="AU620" s="174" t="s">
        <v>84</v>
      </c>
      <c r="AY620" s="17" t="s">
        <v>282</v>
      </c>
      <c r="BE620" s="175">
        <f>IF(N620="základní",J620,0)</f>
        <v>0</v>
      </c>
      <c r="BF620" s="175">
        <f>IF(N620="snížená",J620,0)</f>
        <v>0</v>
      </c>
      <c r="BG620" s="175">
        <f>IF(N620="zákl. přenesená",J620,0)</f>
        <v>0</v>
      </c>
      <c r="BH620" s="175">
        <f>IF(N620="sníž. přenesená",J620,0)</f>
        <v>0</v>
      </c>
      <c r="BI620" s="175">
        <f>IF(N620="nulová",J620,0)</f>
        <v>0</v>
      </c>
      <c r="BJ620" s="17" t="s">
        <v>82</v>
      </c>
      <c r="BK620" s="175">
        <f>ROUND(I620*H620,2)</f>
        <v>0</v>
      </c>
      <c r="BL620" s="17" t="s">
        <v>289</v>
      </c>
      <c r="BM620" s="174" t="s">
        <v>1131</v>
      </c>
    </row>
    <row r="621" spans="1:65" s="2" customFormat="1" ht="45">
      <c r="A621" s="32"/>
      <c r="B621" s="33"/>
      <c r="C621" s="32"/>
      <c r="D621" s="176" t="s">
        <v>291</v>
      </c>
      <c r="E621" s="32"/>
      <c r="F621" s="177" t="s">
        <v>1132</v>
      </c>
      <c r="G621" s="32"/>
      <c r="H621" s="32"/>
      <c r="I621" s="97"/>
      <c r="J621" s="32"/>
      <c r="K621" s="32"/>
      <c r="L621" s="33"/>
      <c r="M621" s="178"/>
      <c r="N621" s="179"/>
      <c r="O621" s="58"/>
      <c r="P621" s="58"/>
      <c r="Q621" s="58"/>
      <c r="R621" s="58"/>
      <c r="S621" s="58"/>
      <c r="T621" s="59"/>
      <c r="U621" s="32"/>
      <c r="V621" s="32"/>
      <c r="W621" s="32"/>
      <c r="X621" s="32"/>
      <c r="Y621" s="32"/>
      <c r="Z621" s="32"/>
      <c r="AA621" s="32"/>
      <c r="AB621" s="32"/>
      <c r="AC621" s="32"/>
      <c r="AD621" s="32"/>
      <c r="AE621" s="32"/>
      <c r="AT621" s="17" t="s">
        <v>291</v>
      </c>
      <c r="AU621" s="17" t="s">
        <v>84</v>
      </c>
    </row>
    <row r="622" spans="1:65" s="2" customFormat="1" ht="31" customHeight="1">
      <c r="A622" s="32"/>
      <c r="B622" s="162"/>
      <c r="C622" s="163" t="s">
        <v>1133</v>
      </c>
      <c r="D622" s="163" t="s">
        <v>284</v>
      </c>
      <c r="E622" s="164" t="s">
        <v>1134</v>
      </c>
      <c r="F622" s="165" t="s">
        <v>1135</v>
      </c>
      <c r="G622" s="166" t="s">
        <v>381</v>
      </c>
      <c r="H622" s="167">
        <v>2</v>
      </c>
      <c r="I622" s="168"/>
      <c r="J622" s="169">
        <f>ROUND(I622*H622,2)</f>
        <v>0</v>
      </c>
      <c r="K622" s="165" t="s">
        <v>288</v>
      </c>
      <c r="L622" s="33"/>
      <c r="M622" s="170" t="s">
        <v>1</v>
      </c>
      <c r="N622" s="171" t="s">
        <v>39</v>
      </c>
      <c r="O622" s="58"/>
      <c r="P622" s="172">
        <f>O622*H622</f>
        <v>0</v>
      </c>
      <c r="Q622" s="172">
        <v>0</v>
      </c>
      <c r="R622" s="172">
        <f>Q622*H622</f>
        <v>0</v>
      </c>
      <c r="S622" s="172">
        <v>1.6E-2</v>
      </c>
      <c r="T622" s="173">
        <f>S622*H622</f>
        <v>3.2000000000000001E-2</v>
      </c>
      <c r="U622" s="32"/>
      <c r="V622" s="32"/>
      <c r="W622" s="32"/>
      <c r="X622" s="32"/>
      <c r="Y622" s="32"/>
      <c r="Z622" s="32"/>
      <c r="AA622" s="32"/>
      <c r="AB622" s="32"/>
      <c r="AC622" s="32"/>
      <c r="AD622" s="32"/>
      <c r="AE622" s="32"/>
      <c r="AR622" s="174" t="s">
        <v>289</v>
      </c>
      <c r="AT622" s="174" t="s">
        <v>284</v>
      </c>
      <c r="AU622" s="174" t="s">
        <v>84</v>
      </c>
      <c r="AY622" s="17" t="s">
        <v>282</v>
      </c>
      <c r="BE622" s="175">
        <f>IF(N622="základní",J622,0)</f>
        <v>0</v>
      </c>
      <c r="BF622" s="175">
        <f>IF(N622="snížená",J622,0)</f>
        <v>0</v>
      </c>
      <c r="BG622" s="175">
        <f>IF(N622="zákl. přenesená",J622,0)</f>
        <v>0</v>
      </c>
      <c r="BH622" s="175">
        <f>IF(N622="sníž. přenesená",J622,0)</f>
        <v>0</v>
      </c>
      <c r="BI622" s="175">
        <f>IF(N622="nulová",J622,0)</f>
        <v>0</v>
      </c>
      <c r="BJ622" s="17" t="s">
        <v>82</v>
      </c>
      <c r="BK622" s="175">
        <f>ROUND(I622*H622,2)</f>
        <v>0</v>
      </c>
      <c r="BL622" s="17" t="s">
        <v>289</v>
      </c>
      <c r="BM622" s="174" t="s">
        <v>1136</v>
      </c>
    </row>
    <row r="623" spans="1:65" s="2" customFormat="1" ht="45">
      <c r="A623" s="32"/>
      <c r="B623" s="33"/>
      <c r="C623" s="32"/>
      <c r="D623" s="176" t="s">
        <v>291</v>
      </c>
      <c r="E623" s="32"/>
      <c r="F623" s="177" t="s">
        <v>1137</v>
      </c>
      <c r="G623" s="32"/>
      <c r="H623" s="32"/>
      <c r="I623" s="97"/>
      <c r="J623" s="32"/>
      <c r="K623" s="32"/>
      <c r="L623" s="33"/>
      <c r="M623" s="178"/>
      <c r="N623" s="179"/>
      <c r="O623" s="58"/>
      <c r="P623" s="58"/>
      <c r="Q623" s="58"/>
      <c r="R623" s="58"/>
      <c r="S623" s="58"/>
      <c r="T623" s="59"/>
      <c r="U623" s="32"/>
      <c r="V623" s="32"/>
      <c r="W623" s="32"/>
      <c r="X623" s="32"/>
      <c r="Y623" s="32"/>
      <c r="Z623" s="32"/>
      <c r="AA623" s="32"/>
      <c r="AB623" s="32"/>
      <c r="AC623" s="32"/>
      <c r="AD623" s="32"/>
      <c r="AE623" s="32"/>
      <c r="AT623" s="17" t="s">
        <v>291</v>
      </c>
      <c r="AU623" s="17" t="s">
        <v>84</v>
      </c>
    </row>
    <row r="624" spans="1:65" s="2" customFormat="1" ht="31" customHeight="1">
      <c r="A624" s="32"/>
      <c r="B624" s="162"/>
      <c r="C624" s="163" t="s">
        <v>1138</v>
      </c>
      <c r="D624" s="163" t="s">
        <v>284</v>
      </c>
      <c r="E624" s="164" t="s">
        <v>1139</v>
      </c>
      <c r="F624" s="165" t="s">
        <v>1140</v>
      </c>
      <c r="G624" s="166" t="s">
        <v>381</v>
      </c>
      <c r="H624" s="167">
        <v>4</v>
      </c>
      <c r="I624" s="168"/>
      <c r="J624" s="169">
        <f>ROUND(I624*H624,2)</f>
        <v>0</v>
      </c>
      <c r="K624" s="165" t="s">
        <v>288</v>
      </c>
      <c r="L624" s="33"/>
      <c r="M624" s="170" t="s">
        <v>1</v>
      </c>
      <c r="N624" s="171" t="s">
        <v>39</v>
      </c>
      <c r="O624" s="58"/>
      <c r="P624" s="172">
        <f>O624*H624</f>
        <v>0</v>
      </c>
      <c r="Q624" s="172">
        <v>0</v>
      </c>
      <c r="R624" s="172">
        <f>Q624*H624</f>
        <v>0</v>
      </c>
      <c r="S624" s="172">
        <v>0.11899999999999999</v>
      </c>
      <c r="T624" s="173">
        <f>S624*H624</f>
        <v>0.47599999999999998</v>
      </c>
      <c r="U624" s="32"/>
      <c r="V624" s="32"/>
      <c r="W624" s="32"/>
      <c r="X624" s="32"/>
      <c r="Y624" s="32"/>
      <c r="Z624" s="32"/>
      <c r="AA624" s="32"/>
      <c r="AB624" s="32"/>
      <c r="AC624" s="32"/>
      <c r="AD624" s="32"/>
      <c r="AE624" s="32"/>
      <c r="AR624" s="174" t="s">
        <v>289</v>
      </c>
      <c r="AT624" s="174" t="s">
        <v>284</v>
      </c>
      <c r="AU624" s="174" t="s">
        <v>84</v>
      </c>
      <c r="AY624" s="17" t="s">
        <v>282</v>
      </c>
      <c r="BE624" s="175">
        <f>IF(N624="základní",J624,0)</f>
        <v>0</v>
      </c>
      <c r="BF624" s="175">
        <f>IF(N624="snížená",J624,0)</f>
        <v>0</v>
      </c>
      <c r="BG624" s="175">
        <f>IF(N624="zákl. přenesená",J624,0)</f>
        <v>0</v>
      </c>
      <c r="BH624" s="175">
        <f>IF(N624="sníž. přenesená",J624,0)</f>
        <v>0</v>
      </c>
      <c r="BI624" s="175">
        <f>IF(N624="nulová",J624,0)</f>
        <v>0</v>
      </c>
      <c r="BJ624" s="17" t="s">
        <v>82</v>
      </c>
      <c r="BK624" s="175">
        <f>ROUND(I624*H624,2)</f>
        <v>0</v>
      </c>
      <c r="BL624" s="17" t="s">
        <v>289</v>
      </c>
      <c r="BM624" s="174" t="s">
        <v>1141</v>
      </c>
    </row>
    <row r="625" spans="1:65" s="2" customFormat="1" ht="27">
      <c r="A625" s="32"/>
      <c r="B625" s="33"/>
      <c r="C625" s="32"/>
      <c r="D625" s="176" t="s">
        <v>291</v>
      </c>
      <c r="E625" s="32"/>
      <c r="F625" s="177" t="s">
        <v>1142</v>
      </c>
      <c r="G625" s="32"/>
      <c r="H625" s="32"/>
      <c r="I625" s="97"/>
      <c r="J625" s="32"/>
      <c r="K625" s="32"/>
      <c r="L625" s="33"/>
      <c r="M625" s="178"/>
      <c r="N625" s="179"/>
      <c r="O625" s="58"/>
      <c r="P625" s="58"/>
      <c r="Q625" s="58"/>
      <c r="R625" s="58"/>
      <c r="S625" s="58"/>
      <c r="T625" s="59"/>
      <c r="U625" s="32"/>
      <c r="V625" s="32"/>
      <c r="W625" s="32"/>
      <c r="X625" s="32"/>
      <c r="Y625" s="32"/>
      <c r="Z625" s="32"/>
      <c r="AA625" s="32"/>
      <c r="AB625" s="32"/>
      <c r="AC625" s="32"/>
      <c r="AD625" s="32"/>
      <c r="AE625" s="32"/>
      <c r="AT625" s="17" t="s">
        <v>291</v>
      </c>
      <c r="AU625" s="17" t="s">
        <v>84</v>
      </c>
    </row>
    <row r="626" spans="1:65" s="2" customFormat="1" ht="20.5" customHeight="1">
      <c r="A626" s="32"/>
      <c r="B626" s="162"/>
      <c r="C626" s="163" t="s">
        <v>1143</v>
      </c>
      <c r="D626" s="163" t="s">
        <v>284</v>
      </c>
      <c r="E626" s="164" t="s">
        <v>1144</v>
      </c>
      <c r="F626" s="165" t="s">
        <v>1145</v>
      </c>
      <c r="G626" s="166" t="s">
        <v>381</v>
      </c>
      <c r="H626" s="167">
        <v>1</v>
      </c>
      <c r="I626" s="168"/>
      <c r="J626" s="169">
        <f>ROUND(I626*H626,2)</f>
        <v>0</v>
      </c>
      <c r="K626" s="165" t="s">
        <v>288</v>
      </c>
      <c r="L626" s="33"/>
      <c r="M626" s="170" t="s">
        <v>1</v>
      </c>
      <c r="N626" s="171" t="s">
        <v>39</v>
      </c>
      <c r="O626" s="58"/>
      <c r="P626" s="172">
        <f>O626*H626</f>
        <v>0</v>
      </c>
      <c r="Q626" s="172">
        <v>0</v>
      </c>
      <c r="R626" s="172">
        <f>Q626*H626</f>
        <v>0</v>
      </c>
      <c r="S626" s="172">
        <v>3.9E-2</v>
      </c>
      <c r="T626" s="173">
        <f>S626*H626</f>
        <v>3.9E-2</v>
      </c>
      <c r="U626" s="32"/>
      <c r="V626" s="32"/>
      <c r="W626" s="32"/>
      <c r="X626" s="32"/>
      <c r="Y626" s="32"/>
      <c r="Z626" s="32"/>
      <c r="AA626" s="32"/>
      <c r="AB626" s="32"/>
      <c r="AC626" s="32"/>
      <c r="AD626" s="32"/>
      <c r="AE626" s="32"/>
      <c r="AR626" s="174" t="s">
        <v>289</v>
      </c>
      <c r="AT626" s="174" t="s">
        <v>284</v>
      </c>
      <c r="AU626" s="174" t="s">
        <v>84</v>
      </c>
      <c r="AY626" s="17" t="s">
        <v>282</v>
      </c>
      <c r="BE626" s="175">
        <f>IF(N626="základní",J626,0)</f>
        <v>0</v>
      </c>
      <c r="BF626" s="175">
        <f>IF(N626="snížená",J626,0)</f>
        <v>0</v>
      </c>
      <c r="BG626" s="175">
        <f>IF(N626="zákl. přenesená",J626,0)</f>
        <v>0</v>
      </c>
      <c r="BH626" s="175">
        <f>IF(N626="sníž. přenesená",J626,0)</f>
        <v>0</v>
      </c>
      <c r="BI626" s="175">
        <f>IF(N626="nulová",J626,0)</f>
        <v>0</v>
      </c>
      <c r="BJ626" s="17" t="s">
        <v>82</v>
      </c>
      <c r="BK626" s="175">
        <f>ROUND(I626*H626,2)</f>
        <v>0</v>
      </c>
      <c r="BL626" s="17" t="s">
        <v>289</v>
      </c>
      <c r="BM626" s="174" t="s">
        <v>1146</v>
      </c>
    </row>
    <row r="627" spans="1:65" s="2" customFormat="1" ht="27">
      <c r="A627" s="32"/>
      <c r="B627" s="33"/>
      <c r="C627" s="32"/>
      <c r="D627" s="176" t="s">
        <v>291</v>
      </c>
      <c r="E627" s="32"/>
      <c r="F627" s="177" t="s">
        <v>1147</v>
      </c>
      <c r="G627" s="32"/>
      <c r="H627" s="32"/>
      <c r="I627" s="97"/>
      <c r="J627" s="32"/>
      <c r="K627" s="32"/>
      <c r="L627" s="33"/>
      <c r="M627" s="178"/>
      <c r="N627" s="179"/>
      <c r="O627" s="58"/>
      <c r="P627" s="58"/>
      <c r="Q627" s="58"/>
      <c r="R627" s="58"/>
      <c r="S627" s="58"/>
      <c r="T627" s="59"/>
      <c r="U627" s="32"/>
      <c r="V627" s="32"/>
      <c r="W627" s="32"/>
      <c r="X627" s="32"/>
      <c r="Y627" s="32"/>
      <c r="Z627" s="32"/>
      <c r="AA627" s="32"/>
      <c r="AB627" s="32"/>
      <c r="AC627" s="32"/>
      <c r="AD627" s="32"/>
      <c r="AE627" s="32"/>
      <c r="AT627" s="17" t="s">
        <v>291</v>
      </c>
      <c r="AU627" s="17" t="s">
        <v>84</v>
      </c>
    </row>
    <row r="628" spans="1:65" s="13" customFormat="1" ht="10">
      <c r="B628" s="180"/>
      <c r="D628" s="176" t="s">
        <v>293</v>
      </c>
      <c r="E628" s="181" t="s">
        <v>1</v>
      </c>
      <c r="F628" s="182" t="s">
        <v>1148</v>
      </c>
      <c r="H628" s="183">
        <v>1</v>
      </c>
      <c r="I628" s="184"/>
      <c r="L628" s="180"/>
      <c r="M628" s="185"/>
      <c r="N628" s="186"/>
      <c r="O628" s="186"/>
      <c r="P628" s="186"/>
      <c r="Q628" s="186"/>
      <c r="R628" s="186"/>
      <c r="S628" s="186"/>
      <c r="T628" s="187"/>
      <c r="AT628" s="181" t="s">
        <v>293</v>
      </c>
      <c r="AU628" s="181" t="s">
        <v>84</v>
      </c>
      <c r="AV628" s="13" t="s">
        <v>84</v>
      </c>
      <c r="AW628" s="13" t="s">
        <v>31</v>
      </c>
      <c r="AX628" s="13" t="s">
        <v>82</v>
      </c>
      <c r="AY628" s="181" t="s">
        <v>282</v>
      </c>
    </row>
    <row r="629" spans="1:65" s="2" customFormat="1" ht="31" customHeight="1">
      <c r="A629" s="32"/>
      <c r="B629" s="162"/>
      <c r="C629" s="163" t="s">
        <v>1149</v>
      </c>
      <c r="D629" s="163" t="s">
        <v>284</v>
      </c>
      <c r="E629" s="164" t="s">
        <v>1150</v>
      </c>
      <c r="F629" s="165" t="s">
        <v>1151</v>
      </c>
      <c r="G629" s="166" t="s">
        <v>381</v>
      </c>
      <c r="H629" s="167">
        <v>6</v>
      </c>
      <c r="I629" s="168"/>
      <c r="J629" s="169">
        <f>ROUND(I629*H629,2)</f>
        <v>0</v>
      </c>
      <c r="K629" s="165" t="s">
        <v>288</v>
      </c>
      <c r="L629" s="33"/>
      <c r="M629" s="170" t="s">
        <v>1</v>
      </c>
      <c r="N629" s="171" t="s">
        <v>39</v>
      </c>
      <c r="O629" s="58"/>
      <c r="P629" s="172">
        <f>O629*H629</f>
        <v>0</v>
      </c>
      <c r="Q629" s="172">
        <v>0</v>
      </c>
      <c r="R629" s="172">
        <f>Q629*H629</f>
        <v>0</v>
      </c>
      <c r="S629" s="172">
        <v>1.4999999999999999E-2</v>
      </c>
      <c r="T629" s="173">
        <f>S629*H629</f>
        <v>0.09</v>
      </c>
      <c r="U629" s="32"/>
      <c r="V629" s="32"/>
      <c r="W629" s="32"/>
      <c r="X629" s="32"/>
      <c r="Y629" s="32"/>
      <c r="Z629" s="32"/>
      <c r="AA629" s="32"/>
      <c r="AB629" s="32"/>
      <c r="AC629" s="32"/>
      <c r="AD629" s="32"/>
      <c r="AE629" s="32"/>
      <c r="AR629" s="174" t="s">
        <v>289</v>
      </c>
      <c r="AT629" s="174" t="s">
        <v>284</v>
      </c>
      <c r="AU629" s="174" t="s">
        <v>84</v>
      </c>
      <c r="AY629" s="17" t="s">
        <v>282</v>
      </c>
      <c r="BE629" s="175">
        <f>IF(N629="základní",J629,0)</f>
        <v>0</v>
      </c>
      <c r="BF629" s="175">
        <f>IF(N629="snížená",J629,0)</f>
        <v>0</v>
      </c>
      <c r="BG629" s="175">
        <f>IF(N629="zákl. přenesená",J629,0)</f>
        <v>0</v>
      </c>
      <c r="BH629" s="175">
        <f>IF(N629="sníž. přenesená",J629,0)</f>
        <v>0</v>
      </c>
      <c r="BI629" s="175">
        <f>IF(N629="nulová",J629,0)</f>
        <v>0</v>
      </c>
      <c r="BJ629" s="17" t="s">
        <v>82</v>
      </c>
      <c r="BK629" s="175">
        <f>ROUND(I629*H629,2)</f>
        <v>0</v>
      </c>
      <c r="BL629" s="17" t="s">
        <v>289</v>
      </c>
      <c r="BM629" s="174" t="s">
        <v>1152</v>
      </c>
    </row>
    <row r="630" spans="1:65" s="2" customFormat="1" ht="36">
      <c r="A630" s="32"/>
      <c r="B630" s="33"/>
      <c r="C630" s="32"/>
      <c r="D630" s="176" t="s">
        <v>291</v>
      </c>
      <c r="E630" s="32"/>
      <c r="F630" s="177" t="s">
        <v>1153</v>
      </c>
      <c r="G630" s="32"/>
      <c r="H630" s="32"/>
      <c r="I630" s="97"/>
      <c r="J630" s="32"/>
      <c r="K630" s="32"/>
      <c r="L630" s="33"/>
      <c r="M630" s="178"/>
      <c r="N630" s="179"/>
      <c r="O630" s="58"/>
      <c r="P630" s="58"/>
      <c r="Q630" s="58"/>
      <c r="R630" s="58"/>
      <c r="S630" s="58"/>
      <c r="T630" s="59"/>
      <c r="U630" s="32"/>
      <c r="V630" s="32"/>
      <c r="W630" s="32"/>
      <c r="X630" s="32"/>
      <c r="Y630" s="32"/>
      <c r="Z630" s="32"/>
      <c r="AA630" s="32"/>
      <c r="AB630" s="32"/>
      <c r="AC630" s="32"/>
      <c r="AD630" s="32"/>
      <c r="AE630" s="32"/>
      <c r="AT630" s="17" t="s">
        <v>291</v>
      </c>
      <c r="AU630" s="17" t="s">
        <v>84</v>
      </c>
    </row>
    <row r="631" spans="1:65" s="2" customFormat="1" ht="20.5" customHeight="1">
      <c r="A631" s="32"/>
      <c r="B631" s="162"/>
      <c r="C631" s="163" t="s">
        <v>1154</v>
      </c>
      <c r="D631" s="163" t="s">
        <v>284</v>
      </c>
      <c r="E631" s="164" t="s">
        <v>1155</v>
      </c>
      <c r="F631" s="165" t="s">
        <v>1156</v>
      </c>
      <c r="G631" s="166" t="s">
        <v>361</v>
      </c>
      <c r="H631" s="167">
        <v>50</v>
      </c>
      <c r="I631" s="168"/>
      <c r="J631" s="169">
        <f>ROUND(I631*H631,2)</f>
        <v>0</v>
      </c>
      <c r="K631" s="165" t="s">
        <v>288</v>
      </c>
      <c r="L631" s="33"/>
      <c r="M631" s="170" t="s">
        <v>1</v>
      </c>
      <c r="N631" s="171" t="s">
        <v>39</v>
      </c>
      <c r="O631" s="58"/>
      <c r="P631" s="172">
        <f>O631*H631</f>
        <v>0</v>
      </c>
      <c r="Q631" s="172">
        <v>0</v>
      </c>
      <c r="R631" s="172">
        <f>Q631*H631</f>
        <v>0</v>
      </c>
      <c r="S631" s="172">
        <v>1.2E-2</v>
      </c>
      <c r="T631" s="173">
        <f>S631*H631</f>
        <v>0.6</v>
      </c>
      <c r="U631" s="32"/>
      <c r="V631" s="32"/>
      <c r="W631" s="32"/>
      <c r="X631" s="32"/>
      <c r="Y631" s="32"/>
      <c r="Z631" s="32"/>
      <c r="AA631" s="32"/>
      <c r="AB631" s="32"/>
      <c r="AC631" s="32"/>
      <c r="AD631" s="32"/>
      <c r="AE631" s="32"/>
      <c r="AR631" s="174" t="s">
        <v>289</v>
      </c>
      <c r="AT631" s="174" t="s">
        <v>284</v>
      </c>
      <c r="AU631" s="174" t="s">
        <v>84</v>
      </c>
      <c r="AY631" s="17" t="s">
        <v>282</v>
      </c>
      <c r="BE631" s="175">
        <f>IF(N631="základní",J631,0)</f>
        <v>0</v>
      </c>
      <c r="BF631" s="175">
        <f>IF(N631="snížená",J631,0)</f>
        <v>0</v>
      </c>
      <c r="BG631" s="175">
        <f>IF(N631="zákl. přenesená",J631,0)</f>
        <v>0</v>
      </c>
      <c r="BH631" s="175">
        <f>IF(N631="sníž. přenesená",J631,0)</f>
        <v>0</v>
      </c>
      <c r="BI631" s="175">
        <f>IF(N631="nulová",J631,0)</f>
        <v>0</v>
      </c>
      <c r="BJ631" s="17" t="s">
        <v>82</v>
      </c>
      <c r="BK631" s="175">
        <f>ROUND(I631*H631,2)</f>
        <v>0</v>
      </c>
      <c r="BL631" s="17" t="s">
        <v>289</v>
      </c>
      <c r="BM631" s="174" t="s">
        <v>1157</v>
      </c>
    </row>
    <row r="632" spans="1:65" s="2" customFormat="1" ht="18">
      <c r="A632" s="32"/>
      <c r="B632" s="33"/>
      <c r="C632" s="32"/>
      <c r="D632" s="176" t="s">
        <v>291</v>
      </c>
      <c r="E632" s="32"/>
      <c r="F632" s="177" t="s">
        <v>1158</v>
      </c>
      <c r="G632" s="32"/>
      <c r="H632" s="32"/>
      <c r="I632" s="97"/>
      <c r="J632" s="32"/>
      <c r="K632" s="32"/>
      <c r="L632" s="33"/>
      <c r="M632" s="178"/>
      <c r="N632" s="179"/>
      <c r="O632" s="58"/>
      <c r="P632" s="58"/>
      <c r="Q632" s="58"/>
      <c r="R632" s="58"/>
      <c r="S632" s="58"/>
      <c r="T632" s="59"/>
      <c r="U632" s="32"/>
      <c r="V632" s="32"/>
      <c r="W632" s="32"/>
      <c r="X632" s="32"/>
      <c r="Y632" s="32"/>
      <c r="Z632" s="32"/>
      <c r="AA632" s="32"/>
      <c r="AB632" s="32"/>
      <c r="AC632" s="32"/>
      <c r="AD632" s="32"/>
      <c r="AE632" s="32"/>
      <c r="AT632" s="17" t="s">
        <v>291</v>
      </c>
      <c r="AU632" s="17" t="s">
        <v>84</v>
      </c>
    </row>
    <row r="633" spans="1:65" s="2" customFormat="1" ht="20.5" customHeight="1">
      <c r="A633" s="32"/>
      <c r="B633" s="162"/>
      <c r="C633" s="163" t="s">
        <v>1159</v>
      </c>
      <c r="D633" s="163" t="s">
        <v>284</v>
      </c>
      <c r="E633" s="164" t="s">
        <v>1160</v>
      </c>
      <c r="F633" s="165" t="s">
        <v>1161</v>
      </c>
      <c r="G633" s="166" t="s">
        <v>361</v>
      </c>
      <c r="H633" s="167">
        <v>20</v>
      </c>
      <c r="I633" s="168"/>
      <c r="J633" s="169">
        <f>ROUND(I633*H633,2)</f>
        <v>0</v>
      </c>
      <c r="K633" s="165" t="s">
        <v>288</v>
      </c>
      <c r="L633" s="33"/>
      <c r="M633" s="170" t="s">
        <v>1</v>
      </c>
      <c r="N633" s="171" t="s">
        <v>39</v>
      </c>
      <c r="O633" s="58"/>
      <c r="P633" s="172">
        <f>O633*H633</f>
        <v>0</v>
      </c>
      <c r="Q633" s="172">
        <v>0</v>
      </c>
      <c r="R633" s="172">
        <f>Q633*H633</f>
        <v>0</v>
      </c>
      <c r="S633" s="172">
        <v>5.1999999999999998E-2</v>
      </c>
      <c r="T633" s="173">
        <f>S633*H633</f>
        <v>1.04</v>
      </c>
      <c r="U633" s="32"/>
      <c r="V633" s="32"/>
      <c r="W633" s="32"/>
      <c r="X633" s="32"/>
      <c r="Y633" s="32"/>
      <c r="Z633" s="32"/>
      <c r="AA633" s="32"/>
      <c r="AB633" s="32"/>
      <c r="AC633" s="32"/>
      <c r="AD633" s="32"/>
      <c r="AE633" s="32"/>
      <c r="AR633" s="174" t="s">
        <v>289</v>
      </c>
      <c r="AT633" s="174" t="s">
        <v>284</v>
      </c>
      <c r="AU633" s="174" t="s">
        <v>84</v>
      </c>
      <c r="AY633" s="17" t="s">
        <v>282</v>
      </c>
      <c r="BE633" s="175">
        <f>IF(N633="základní",J633,0)</f>
        <v>0</v>
      </c>
      <c r="BF633" s="175">
        <f>IF(N633="snížená",J633,0)</f>
        <v>0</v>
      </c>
      <c r="BG633" s="175">
        <f>IF(N633="zákl. přenesená",J633,0)</f>
        <v>0</v>
      </c>
      <c r="BH633" s="175">
        <f>IF(N633="sníž. přenesená",J633,0)</f>
        <v>0</v>
      </c>
      <c r="BI633" s="175">
        <f>IF(N633="nulová",J633,0)</f>
        <v>0</v>
      </c>
      <c r="BJ633" s="17" t="s">
        <v>82</v>
      </c>
      <c r="BK633" s="175">
        <f>ROUND(I633*H633,2)</f>
        <v>0</v>
      </c>
      <c r="BL633" s="17" t="s">
        <v>289</v>
      </c>
      <c r="BM633" s="174" t="s">
        <v>1162</v>
      </c>
    </row>
    <row r="634" spans="1:65" s="2" customFormat="1" ht="18">
      <c r="A634" s="32"/>
      <c r="B634" s="33"/>
      <c r="C634" s="32"/>
      <c r="D634" s="176" t="s">
        <v>291</v>
      </c>
      <c r="E634" s="32"/>
      <c r="F634" s="177" t="s">
        <v>1163</v>
      </c>
      <c r="G634" s="32"/>
      <c r="H634" s="32"/>
      <c r="I634" s="97"/>
      <c r="J634" s="32"/>
      <c r="K634" s="32"/>
      <c r="L634" s="33"/>
      <c r="M634" s="178"/>
      <c r="N634" s="179"/>
      <c r="O634" s="58"/>
      <c r="P634" s="58"/>
      <c r="Q634" s="58"/>
      <c r="R634" s="58"/>
      <c r="S634" s="58"/>
      <c r="T634" s="59"/>
      <c r="U634" s="32"/>
      <c r="V634" s="32"/>
      <c r="W634" s="32"/>
      <c r="X634" s="32"/>
      <c r="Y634" s="32"/>
      <c r="Z634" s="32"/>
      <c r="AA634" s="32"/>
      <c r="AB634" s="32"/>
      <c r="AC634" s="32"/>
      <c r="AD634" s="32"/>
      <c r="AE634" s="32"/>
      <c r="AT634" s="17" t="s">
        <v>291</v>
      </c>
      <c r="AU634" s="17" t="s">
        <v>84</v>
      </c>
    </row>
    <row r="635" spans="1:65" s="2" customFormat="1" ht="31" customHeight="1">
      <c r="A635" s="32"/>
      <c r="B635" s="162"/>
      <c r="C635" s="163" t="s">
        <v>1164</v>
      </c>
      <c r="D635" s="163" t="s">
        <v>284</v>
      </c>
      <c r="E635" s="164" t="s">
        <v>1165</v>
      </c>
      <c r="F635" s="165" t="s">
        <v>1166</v>
      </c>
      <c r="G635" s="166" t="s">
        <v>361</v>
      </c>
      <c r="H635" s="167">
        <v>18</v>
      </c>
      <c r="I635" s="168"/>
      <c r="J635" s="169">
        <f>ROUND(I635*H635,2)</f>
        <v>0</v>
      </c>
      <c r="K635" s="165" t="s">
        <v>288</v>
      </c>
      <c r="L635" s="33"/>
      <c r="M635" s="170" t="s">
        <v>1</v>
      </c>
      <c r="N635" s="171" t="s">
        <v>39</v>
      </c>
      <c r="O635" s="58"/>
      <c r="P635" s="172">
        <f>O635*H635</f>
        <v>0</v>
      </c>
      <c r="Q635" s="172">
        <v>0</v>
      </c>
      <c r="R635" s="172">
        <f>Q635*H635</f>
        <v>0</v>
      </c>
      <c r="S635" s="172">
        <v>4.7E-2</v>
      </c>
      <c r="T635" s="173">
        <f>S635*H635</f>
        <v>0.84599999999999997</v>
      </c>
      <c r="U635" s="32"/>
      <c r="V635" s="32"/>
      <c r="W635" s="32"/>
      <c r="X635" s="32"/>
      <c r="Y635" s="32"/>
      <c r="Z635" s="32"/>
      <c r="AA635" s="32"/>
      <c r="AB635" s="32"/>
      <c r="AC635" s="32"/>
      <c r="AD635" s="32"/>
      <c r="AE635" s="32"/>
      <c r="AR635" s="174" t="s">
        <v>289</v>
      </c>
      <c r="AT635" s="174" t="s">
        <v>284</v>
      </c>
      <c r="AU635" s="174" t="s">
        <v>84</v>
      </c>
      <c r="AY635" s="17" t="s">
        <v>282</v>
      </c>
      <c r="BE635" s="175">
        <f>IF(N635="základní",J635,0)</f>
        <v>0</v>
      </c>
      <c r="BF635" s="175">
        <f>IF(N635="snížená",J635,0)</f>
        <v>0</v>
      </c>
      <c r="BG635" s="175">
        <f>IF(N635="zákl. přenesená",J635,0)</f>
        <v>0</v>
      </c>
      <c r="BH635" s="175">
        <f>IF(N635="sníž. přenesená",J635,0)</f>
        <v>0</v>
      </c>
      <c r="BI635" s="175">
        <f>IF(N635="nulová",J635,0)</f>
        <v>0</v>
      </c>
      <c r="BJ635" s="17" t="s">
        <v>82</v>
      </c>
      <c r="BK635" s="175">
        <f>ROUND(I635*H635,2)</f>
        <v>0</v>
      </c>
      <c r="BL635" s="17" t="s">
        <v>289</v>
      </c>
      <c r="BM635" s="174" t="s">
        <v>1167</v>
      </c>
    </row>
    <row r="636" spans="1:65" s="2" customFormat="1" ht="27">
      <c r="A636" s="32"/>
      <c r="B636" s="33"/>
      <c r="C636" s="32"/>
      <c r="D636" s="176" t="s">
        <v>291</v>
      </c>
      <c r="E636" s="32"/>
      <c r="F636" s="177" t="s">
        <v>1168</v>
      </c>
      <c r="G636" s="32"/>
      <c r="H636" s="32"/>
      <c r="I636" s="97"/>
      <c r="J636" s="32"/>
      <c r="K636" s="32"/>
      <c r="L636" s="33"/>
      <c r="M636" s="178"/>
      <c r="N636" s="179"/>
      <c r="O636" s="58"/>
      <c r="P636" s="58"/>
      <c r="Q636" s="58"/>
      <c r="R636" s="58"/>
      <c r="S636" s="58"/>
      <c r="T636" s="59"/>
      <c r="U636" s="32"/>
      <c r="V636" s="32"/>
      <c r="W636" s="32"/>
      <c r="X636" s="32"/>
      <c r="Y636" s="32"/>
      <c r="Z636" s="32"/>
      <c r="AA636" s="32"/>
      <c r="AB636" s="32"/>
      <c r="AC636" s="32"/>
      <c r="AD636" s="32"/>
      <c r="AE636" s="32"/>
      <c r="AT636" s="17" t="s">
        <v>291</v>
      </c>
      <c r="AU636" s="17" t="s">
        <v>84</v>
      </c>
    </row>
    <row r="637" spans="1:65" s="13" customFormat="1" ht="10">
      <c r="B637" s="180"/>
      <c r="D637" s="176" t="s">
        <v>293</v>
      </c>
      <c r="E637" s="181" t="s">
        <v>1</v>
      </c>
      <c r="F637" s="182" t="s">
        <v>1169</v>
      </c>
      <c r="H637" s="183">
        <v>18</v>
      </c>
      <c r="I637" s="184"/>
      <c r="L637" s="180"/>
      <c r="M637" s="185"/>
      <c r="N637" s="186"/>
      <c r="O637" s="186"/>
      <c r="P637" s="186"/>
      <c r="Q637" s="186"/>
      <c r="R637" s="186"/>
      <c r="S637" s="186"/>
      <c r="T637" s="187"/>
      <c r="AT637" s="181" t="s">
        <v>293</v>
      </c>
      <c r="AU637" s="181" t="s">
        <v>84</v>
      </c>
      <c r="AV637" s="13" t="s">
        <v>84</v>
      </c>
      <c r="AW637" s="13" t="s">
        <v>31</v>
      </c>
      <c r="AX637" s="13" t="s">
        <v>82</v>
      </c>
      <c r="AY637" s="181" t="s">
        <v>282</v>
      </c>
    </row>
    <row r="638" spans="1:65" s="2" customFormat="1" ht="31" customHeight="1">
      <c r="A638" s="32"/>
      <c r="B638" s="162"/>
      <c r="C638" s="163" t="s">
        <v>1170</v>
      </c>
      <c r="D638" s="163" t="s">
        <v>284</v>
      </c>
      <c r="E638" s="164" t="s">
        <v>1171</v>
      </c>
      <c r="F638" s="165" t="s">
        <v>1172</v>
      </c>
      <c r="G638" s="166" t="s">
        <v>361</v>
      </c>
      <c r="H638" s="167">
        <v>14.5</v>
      </c>
      <c r="I638" s="168"/>
      <c r="J638" s="169">
        <f>ROUND(I638*H638,2)</f>
        <v>0</v>
      </c>
      <c r="K638" s="165" t="s">
        <v>288</v>
      </c>
      <c r="L638" s="33"/>
      <c r="M638" s="170" t="s">
        <v>1</v>
      </c>
      <c r="N638" s="171" t="s">
        <v>39</v>
      </c>
      <c r="O638" s="58"/>
      <c r="P638" s="172">
        <f>O638*H638</f>
        <v>0</v>
      </c>
      <c r="Q638" s="172">
        <v>0</v>
      </c>
      <c r="R638" s="172">
        <f>Q638*H638</f>
        <v>0</v>
      </c>
      <c r="S638" s="172">
        <v>7.1999999999999995E-2</v>
      </c>
      <c r="T638" s="173">
        <f>S638*H638</f>
        <v>1.0439999999999998</v>
      </c>
      <c r="U638" s="32"/>
      <c r="V638" s="32"/>
      <c r="W638" s="32"/>
      <c r="X638" s="32"/>
      <c r="Y638" s="32"/>
      <c r="Z638" s="32"/>
      <c r="AA638" s="32"/>
      <c r="AB638" s="32"/>
      <c r="AC638" s="32"/>
      <c r="AD638" s="32"/>
      <c r="AE638" s="32"/>
      <c r="AR638" s="174" t="s">
        <v>289</v>
      </c>
      <c r="AT638" s="174" t="s">
        <v>284</v>
      </c>
      <c r="AU638" s="174" t="s">
        <v>84</v>
      </c>
      <c r="AY638" s="17" t="s">
        <v>282</v>
      </c>
      <c r="BE638" s="175">
        <f>IF(N638="základní",J638,0)</f>
        <v>0</v>
      </c>
      <c r="BF638" s="175">
        <f>IF(N638="snížená",J638,0)</f>
        <v>0</v>
      </c>
      <c r="BG638" s="175">
        <f>IF(N638="zákl. přenesená",J638,0)</f>
        <v>0</v>
      </c>
      <c r="BH638" s="175">
        <f>IF(N638="sníž. přenesená",J638,0)</f>
        <v>0</v>
      </c>
      <c r="BI638" s="175">
        <f>IF(N638="nulová",J638,0)</f>
        <v>0</v>
      </c>
      <c r="BJ638" s="17" t="s">
        <v>82</v>
      </c>
      <c r="BK638" s="175">
        <f>ROUND(I638*H638,2)</f>
        <v>0</v>
      </c>
      <c r="BL638" s="17" t="s">
        <v>289</v>
      </c>
      <c r="BM638" s="174" t="s">
        <v>1173</v>
      </c>
    </row>
    <row r="639" spans="1:65" s="2" customFormat="1" ht="27">
      <c r="A639" s="32"/>
      <c r="B639" s="33"/>
      <c r="C639" s="32"/>
      <c r="D639" s="176" t="s">
        <v>291</v>
      </c>
      <c r="E639" s="32"/>
      <c r="F639" s="177" t="s">
        <v>1174</v>
      </c>
      <c r="G639" s="32"/>
      <c r="H639" s="32"/>
      <c r="I639" s="97"/>
      <c r="J639" s="32"/>
      <c r="K639" s="32"/>
      <c r="L639" s="33"/>
      <c r="M639" s="178"/>
      <c r="N639" s="179"/>
      <c r="O639" s="58"/>
      <c r="P639" s="58"/>
      <c r="Q639" s="58"/>
      <c r="R639" s="58"/>
      <c r="S639" s="58"/>
      <c r="T639" s="59"/>
      <c r="U639" s="32"/>
      <c r="V639" s="32"/>
      <c r="W639" s="32"/>
      <c r="X639" s="32"/>
      <c r="Y639" s="32"/>
      <c r="Z639" s="32"/>
      <c r="AA639" s="32"/>
      <c r="AB639" s="32"/>
      <c r="AC639" s="32"/>
      <c r="AD639" s="32"/>
      <c r="AE639" s="32"/>
      <c r="AT639" s="17" t="s">
        <v>291</v>
      </c>
      <c r="AU639" s="17" t="s">
        <v>84</v>
      </c>
    </row>
    <row r="640" spans="1:65" s="13" customFormat="1" ht="10">
      <c r="B640" s="180"/>
      <c r="D640" s="176" t="s">
        <v>293</v>
      </c>
      <c r="E640" s="181" t="s">
        <v>1</v>
      </c>
      <c r="F640" s="182" t="s">
        <v>1175</v>
      </c>
      <c r="H640" s="183">
        <v>14.5</v>
      </c>
      <c r="I640" s="184"/>
      <c r="L640" s="180"/>
      <c r="M640" s="185"/>
      <c r="N640" s="186"/>
      <c r="O640" s="186"/>
      <c r="P640" s="186"/>
      <c r="Q640" s="186"/>
      <c r="R640" s="186"/>
      <c r="S640" s="186"/>
      <c r="T640" s="187"/>
      <c r="AT640" s="181" t="s">
        <v>293</v>
      </c>
      <c r="AU640" s="181" t="s">
        <v>84</v>
      </c>
      <c r="AV640" s="13" t="s">
        <v>84</v>
      </c>
      <c r="AW640" s="13" t="s">
        <v>31</v>
      </c>
      <c r="AX640" s="13" t="s">
        <v>82</v>
      </c>
      <c r="AY640" s="181" t="s">
        <v>282</v>
      </c>
    </row>
    <row r="641" spans="1:65" s="2" customFormat="1" ht="31" customHeight="1">
      <c r="A641" s="32"/>
      <c r="B641" s="162"/>
      <c r="C641" s="163" t="s">
        <v>1176</v>
      </c>
      <c r="D641" s="163" t="s">
        <v>284</v>
      </c>
      <c r="E641" s="164" t="s">
        <v>1177</v>
      </c>
      <c r="F641" s="165" t="s">
        <v>1178</v>
      </c>
      <c r="G641" s="166" t="s">
        <v>361</v>
      </c>
      <c r="H641" s="167">
        <v>15</v>
      </c>
      <c r="I641" s="168"/>
      <c r="J641" s="169">
        <f>ROUND(I641*H641,2)</f>
        <v>0</v>
      </c>
      <c r="K641" s="165" t="s">
        <v>288</v>
      </c>
      <c r="L641" s="33"/>
      <c r="M641" s="170" t="s">
        <v>1</v>
      </c>
      <c r="N641" s="171" t="s">
        <v>39</v>
      </c>
      <c r="O641" s="58"/>
      <c r="P641" s="172">
        <f>O641*H641</f>
        <v>0</v>
      </c>
      <c r="Q641" s="172">
        <v>1.804E-2</v>
      </c>
      <c r="R641" s="172">
        <f>Q641*H641</f>
        <v>0.27060000000000001</v>
      </c>
      <c r="S641" s="172">
        <v>0</v>
      </c>
      <c r="T641" s="173">
        <f>S641*H641</f>
        <v>0</v>
      </c>
      <c r="U641" s="32"/>
      <c r="V641" s="32"/>
      <c r="W641" s="32"/>
      <c r="X641" s="32"/>
      <c r="Y641" s="32"/>
      <c r="Z641" s="32"/>
      <c r="AA641" s="32"/>
      <c r="AB641" s="32"/>
      <c r="AC641" s="32"/>
      <c r="AD641" s="32"/>
      <c r="AE641" s="32"/>
      <c r="AR641" s="174" t="s">
        <v>289</v>
      </c>
      <c r="AT641" s="174" t="s">
        <v>284</v>
      </c>
      <c r="AU641" s="174" t="s">
        <v>84</v>
      </c>
      <c r="AY641" s="17" t="s">
        <v>282</v>
      </c>
      <c r="BE641" s="175">
        <f>IF(N641="základní",J641,0)</f>
        <v>0</v>
      </c>
      <c r="BF641" s="175">
        <f>IF(N641="snížená",J641,0)</f>
        <v>0</v>
      </c>
      <c r="BG641" s="175">
        <f>IF(N641="zákl. přenesená",J641,0)</f>
        <v>0</v>
      </c>
      <c r="BH641" s="175">
        <f>IF(N641="sníž. přenesená",J641,0)</f>
        <v>0</v>
      </c>
      <c r="BI641" s="175">
        <f>IF(N641="nulová",J641,0)</f>
        <v>0</v>
      </c>
      <c r="BJ641" s="17" t="s">
        <v>82</v>
      </c>
      <c r="BK641" s="175">
        <f>ROUND(I641*H641,2)</f>
        <v>0</v>
      </c>
      <c r="BL641" s="17" t="s">
        <v>289</v>
      </c>
      <c r="BM641" s="174" t="s">
        <v>1179</v>
      </c>
    </row>
    <row r="642" spans="1:65" s="2" customFormat="1" ht="27">
      <c r="A642" s="32"/>
      <c r="B642" s="33"/>
      <c r="C642" s="32"/>
      <c r="D642" s="176" t="s">
        <v>291</v>
      </c>
      <c r="E642" s="32"/>
      <c r="F642" s="177" t="s">
        <v>1180</v>
      </c>
      <c r="G642" s="32"/>
      <c r="H642" s="32"/>
      <c r="I642" s="97"/>
      <c r="J642" s="32"/>
      <c r="K642" s="32"/>
      <c r="L642" s="33"/>
      <c r="M642" s="178"/>
      <c r="N642" s="179"/>
      <c r="O642" s="58"/>
      <c r="P642" s="58"/>
      <c r="Q642" s="58"/>
      <c r="R642" s="58"/>
      <c r="S642" s="58"/>
      <c r="T642" s="59"/>
      <c r="U642" s="32"/>
      <c r="V642" s="32"/>
      <c r="W642" s="32"/>
      <c r="X642" s="32"/>
      <c r="Y642" s="32"/>
      <c r="Z642" s="32"/>
      <c r="AA642" s="32"/>
      <c r="AB642" s="32"/>
      <c r="AC642" s="32"/>
      <c r="AD642" s="32"/>
      <c r="AE642" s="32"/>
      <c r="AT642" s="17" t="s">
        <v>291</v>
      </c>
      <c r="AU642" s="17" t="s">
        <v>84</v>
      </c>
    </row>
    <row r="643" spans="1:65" s="2" customFormat="1" ht="31" customHeight="1">
      <c r="A643" s="32"/>
      <c r="B643" s="162"/>
      <c r="C643" s="163" t="s">
        <v>1181</v>
      </c>
      <c r="D643" s="163" t="s">
        <v>284</v>
      </c>
      <c r="E643" s="164" t="s">
        <v>1182</v>
      </c>
      <c r="F643" s="165" t="s">
        <v>1183</v>
      </c>
      <c r="G643" s="166" t="s">
        <v>303</v>
      </c>
      <c r="H643" s="167">
        <v>90.744</v>
      </c>
      <c r="I643" s="168"/>
      <c r="J643" s="169">
        <f>ROUND(I643*H643,2)</f>
        <v>0</v>
      </c>
      <c r="K643" s="165" t="s">
        <v>288</v>
      </c>
      <c r="L643" s="33"/>
      <c r="M643" s="170" t="s">
        <v>1</v>
      </c>
      <c r="N643" s="171" t="s">
        <v>39</v>
      </c>
      <c r="O643" s="58"/>
      <c r="P643" s="172">
        <f>O643*H643</f>
        <v>0</v>
      </c>
      <c r="Q643" s="172">
        <v>0</v>
      </c>
      <c r="R643" s="172">
        <f>Q643*H643</f>
        <v>0</v>
      </c>
      <c r="S643" s="172">
        <v>0.05</v>
      </c>
      <c r="T643" s="173">
        <f>S643*H643</f>
        <v>4.5372000000000003</v>
      </c>
      <c r="U643" s="32"/>
      <c r="V643" s="32"/>
      <c r="W643" s="32"/>
      <c r="X643" s="32"/>
      <c r="Y643" s="32"/>
      <c r="Z643" s="32"/>
      <c r="AA643" s="32"/>
      <c r="AB643" s="32"/>
      <c r="AC643" s="32"/>
      <c r="AD643" s="32"/>
      <c r="AE643" s="32"/>
      <c r="AR643" s="174" t="s">
        <v>289</v>
      </c>
      <c r="AT643" s="174" t="s">
        <v>284</v>
      </c>
      <c r="AU643" s="174" t="s">
        <v>84</v>
      </c>
      <c r="AY643" s="17" t="s">
        <v>282</v>
      </c>
      <c r="BE643" s="175">
        <f>IF(N643="základní",J643,0)</f>
        <v>0</v>
      </c>
      <c r="BF643" s="175">
        <f>IF(N643="snížená",J643,0)</f>
        <v>0</v>
      </c>
      <c r="BG643" s="175">
        <f>IF(N643="zákl. přenesená",J643,0)</f>
        <v>0</v>
      </c>
      <c r="BH643" s="175">
        <f>IF(N643="sníž. přenesená",J643,0)</f>
        <v>0</v>
      </c>
      <c r="BI643" s="175">
        <f>IF(N643="nulová",J643,0)</f>
        <v>0</v>
      </c>
      <c r="BJ643" s="17" t="s">
        <v>82</v>
      </c>
      <c r="BK643" s="175">
        <f>ROUND(I643*H643,2)</f>
        <v>0</v>
      </c>
      <c r="BL643" s="17" t="s">
        <v>289</v>
      </c>
      <c r="BM643" s="174" t="s">
        <v>1184</v>
      </c>
    </row>
    <row r="644" spans="1:65" s="2" customFormat="1" ht="27">
      <c r="A644" s="32"/>
      <c r="B644" s="33"/>
      <c r="C644" s="32"/>
      <c r="D644" s="176" t="s">
        <v>291</v>
      </c>
      <c r="E644" s="32"/>
      <c r="F644" s="177" t="s">
        <v>1185</v>
      </c>
      <c r="G644" s="32"/>
      <c r="H644" s="32"/>
      <c r="I644" s="97"/>
      <c r="J644" s="32"/>
      <c r="K644" s="32"/>
      <c r="L644" s="33"/>
      <c r="M644" s="178"/>
      <c r="N644" s="179"/>
      <c r="O644" s="58"/>
      <c r="P644" s="58"/>
      <c r="Q644" s="58"/>
      <c r="R644" s="58"/>
      <c r="S644" s="58"/>
      <c r="T644" s="59"/>
      <c r="U644" s="32"/>
      <c r="V644" s="32"/>
      <c r="W644" s="32"/>
      <c r="X644" s="32"/>
      <c r="Y644" s="32"/>
      <c r="Z644" s="32"/>
      <c r="AA644" s="32"/>
      <c r="AB644" s="32"/>
      <c r="AC644" s="32"/>
      <c r="AD644" s="32"/>
      <c r="AE644" s="32"/>
      <c r="AT644" s="17" t="s">
        <v>291</v>
      </c>
      <c r="AU644" s="17" t="s">
        <v>84</v>
      </c>
    </row>
    <row r="645" spans="1:65" s="13" customFormat="1" ht="10">
      <c r="B645" s="180"/>
      <c r="D645" s="176" t="s">
        <v>293</v>
      </c>
      <c r="E645" s="181" t="s">
        <v>1</v>
      </c>
      <c r="F645" s="182" t="s">
        <v>1186</v>
      </c>
      <c r="H645" s="183">
        <v>90.744</v>
      </c>
      <c r="I645" s="184"/>
      <c r="L645" s="180"/>
      <c r="M645" s="185"/>
      <c r="N645" s="186"/>
      <c r="O645" s="186"/>
      <c r="P645" s="186"/>
      <c r="Q645" s="186"/>
      <c r="R645" s="186"/>
      <c r="S645" s="186"/>
      <c r="T645" s="187"/>
      <c r="AT645" s="181" t="s">
        <v>293</v>
      </c>
      <c r="AU645" s="181" t="s">
        <v>84</v>
      </c>
      <c r="AV645" s="13" t="s">
        <v>84</v>
      </c>
      <c r="AW645" s="13" t="s">
        <v>31</v>
      </c>
      <c r="AX645" s="13" t="s">
        <v>82</v>
      </c>
      <c r="AY645" s="181" t="s">
        <v>282</v>
      </c>
    </row>
    <row r="646" spans="1:65" s="2" customFormat="1" ht="31" customHeight="1">
      <c r="A646" s="32"/>
      <c r="B646" s="162"/>
      <c r="C646" s="163" t="s">
        <v>1187</v>
      </c>
      <c r="D646" s="163" t="s">
        <v>284</v>
      </c>
      <c r="E646" s="164" t="s">
        <v>1188</v>
      </c>
      <c r="F646" s="165" t="s">
        <v>1189</v>
      </c>
      <c r="G646" s="166" t="s">
        <v>303</v>
      </c>
      <c r="H646" s="167">
        <v>170.32599999999999</v>
      </c>
      <c r="I646" s="168"/>
      <c r="J646" s="169">
        <f>ROUND(I646*H646,2)</f>
        <v>0</v>
      </c>
      <c r="K646" s="165" t="s">
        <v>288</v>
      </c>
      <c r="L646" s="33"/>
      <c r="M646" s="170" t="s">
        <v>1</v>
      </c>
      <c r="N646" s="171" t="s">
        <v>39</v>
      </c>
      <c r="O646" s="58"/>
      <c r="P646" s="172">
        <f>O646*H646</f>
        <v>0</v>
      </c>
      <c r="Q646" s="172">
        <v>0</v>
      </c>
      <c r="R646" s="172">
        <f>Q646*H646</f>
        <v>0</v>
      </c>
      <c r="S646" s="172">
        <v>4.5999999999999999E-2</v>
      </c>
      <c r="T646" s="173">
        <f>S646*H646</f>
        <v>7.8349959999999994</v>
      </c>
      <c r="U646" s="32"/>
      <c r="V646" s="32"/>
      <c r="W646" s="32"/>
      <c r="X646" s="32"/>
      <c r="Y646" s="32"/>
      <c r="Z646" s="32"/>
      <c r="AA646" s="32"/>
      <c r="AB646" s="32"/>
      <c r="AC646" s="32"/>
      <c r="AD646" s="32"/>
      <c r="AE646" s="32"/>
      <c r="AR646" s="174" t="s">
        <v>289</v>
      </c>
      <c r="AT646" s="174" t="s">
        <v>284</v>
      </c>
      <c r="AU646" s="174" t="s">
        <v>84</v>
      </c>
      <c r="AY646" s="17" t="s">
        <v>282</v>
      </c>
      <c r="BE646" s="175">
        <f>IF(N646="základní",J646,0)</f>
        <v>0</v>
      </c>
      <c r="BF646" s="175">
        <f>IF(N646="snížená",J646,0)</f>
        <v>0</v>
      </c>
      <c r="BG646" s="175">
        <f>IF(N646="zákl. přenesená",J646,0)</f>
        <v>0</v>
      </c>
      <c r="BH646" s="175">
        <f>IF(N646="sníž. přenesená",J646,0)</f>
        <v>0</v>
      </c>
      <c r="BI646" s="175">
        <f>IF(N646="nulová",J646,0)</f>
        <v>0</v>
      </c>
      <c r="BJ646" s="17" t="s">
        <v>82</v>
      </c>
      <c r="BK646" s="175">
        <f>ROUND(I646*H646,2)</f>
        <v>0</v>
      </c>
      <c r="BL646" s="17" t="s">
        <v>289</v>
      </c>
      <c r="BM646" s="174" t="s">
        <v>1190</v>
      </c>
    </row>
    <row r="647" spans="1:65" s="2" customFormat="1" ht="36">
      <c r="A647" s="32"/>
      <c r="B647" s="33"/>
      <c r="C647" s="32"/>
      <c r="D647" s="176" t="s">
        <v>291</v>
      </c>
      <c r="E647" s="32"/>
      <c r="F647" s="177" t="s">
        <v>1191</v>
      </c>
      <c r="G647" s="32"/>
      <c r="H647" s="32"/>
      <c r="I647" s="97"/>
      <c r="J647" s="32"/>
      <c r="K647" s="32"/>
      <c r="L647" s="33"/>
      <c r="M647" s="178"/>
      <c r="N647" s="179"/>
      <c r="O647" s="58"/>
      <c r="P647" s="58"/>
      <c r="Q647" s="58"/>
      <c r="R647" s="58"/>
      <c r="S647" s="58"/>
      <c r="T647" s="59"/>
      <c r="U647" s="32"/>
      <c r="V647" s="32"/>
      <c r="W647" s="32"/>
      <c r="X647" s="32"/>
      <c r="Y647" s="32"/>
      <c r="Z647" s="32"/>
      <c r="AA647" s="32"/>
      <c r="AB647" s="32"/>
      <c r="AC647" s="32"/>
      <c r="AD647" s="32"/>
      <c r="AE647" s="32"/>
      <c r="AT647" s="17" t="s">
        <v>291</v>
      </c>
      <c r="AU647" s="17" t="s">
        <v>84</v>
      </c>
    </row>
    <row r="648" spans="1:65" s="13" customFormat="1" ht="20">
      <c r="B648" s="180"/>
      <c r="D648" s="176" t="s">
        <v>293</v>
      </c>
      <c r="E648" s="181" t="s">
        <v>1</v>
      </c>
      <c r="F648" s="182" t="s">
        <v>1192</v>
      </c>
      <c r="H648" s="183">
        <v>65.930999999999997</v>
      </c>
      <c r="I648" s="184"/>
      <c r="L648" s="180"/>
      <c r="M648" s="185"/>
      <c r="N648" s="186"/>
      <c r="O648" s="186"/>
      <c r="P648" s="186"/>
      <c r="Q648" s="186"/>
      <c r="R648" s="186"/>
      <c r="S648" s="186"/>
      <c r="T648" s="187"/>
      <c r="AT648" s="181" t="s">
        <v>293</v>
      </c>
      <c r="AU648" s="181" t="s">
        <v>84</v>
      </c>
      <c r="AV648" s="13" t="s">
        <v>84</v>
      </c>
      <c r="AW648" s="13" t="s">
        <v>31</v>
      </c>
      <c r="AX648" s="13" t="s">
        <v>74</v>
      </c>
      <c r="AY648" s="181" t="s">
        <v>282</v>
      </c>
    </row>
    <row r="649" spans="1:65" s="13" customFormat="1" ht="20">
      <c r="B649" s="180"/>
      <c r="D649" s="176" t="s">
        <v>293</v>
      </c>
      <c r="E649" s="181" t="s">
        <v>1</v>
      </c>
      <c r="F649" s="182" t="s">
        <v>1193</v>
      </c>
      <c r="H649" s="183">
        <v>48.639000000000003</v>
      </c>
      <c r="I649" s="184"/>
      <c r="L649" s="180"/>
      <c r="M649" s="185"/>
      <c r="N649" s="186"/>
      <c r="O649" s="186"/>
      <c r="P649" s="186"/>
      <c r="Q649" s="186"/>
      <c r="R649" s="186"/>
      <c r="S649" s="186"/>
      <c r="T649" s="187"/>
      <c r="AT649" s="181" t="s">
        <v>293</v>
      </c>
      <c r="AU649" s="181" t="s">
        <v>84</v>
      </c>
      <c r="AV649" s="13" t="s">
        <v>84</v>
      </c>
      <c r="AW649" s="13" t="s">
        <v>31</v>
      </c>
      <c r="AX649" s="13" t="s">
        <v>74</v>
      </c>
      <c r="AY649" s="181" t="s">
        <v>282</v>
      </c>
    </row>
    <row r="650" spans="1:65" s="13" customFormat="1" ht="10">
      <c r="B650" s="180"/>
      <c r="D650" s="176" t="s">
        <v>293</v>
      </c>
      <c r="E650" s="181" t="s">
        <v>1</v>
      </c>
      <c r="F650" s="182" t="s">
        <v>1194</v>
      </c>
      <c r="H650" s="183">
        <v>55.756</v>
      </c>
      <c r="I650" s="184"/>
      <c r="L650" s="180"/>
      <c r="M650" s="185"/>
      <c r="N650" s="186"/>
      <c r="O650" s="186"/>
      <c r="P650" s="186"/>
      <c r="Q650" s="186"/>
      <c r="R650" s="186"/>
      <c r="S650" s="186"/>
      <c r="T650" s="187"/>
      <c r="AT650" s="181" t="s">
        <v>293</v>
      </c>
      <c r="AU650" s="181" t="s">
        <v>84</v>
      </c>
      <c r="AV650" s="13" t="s">
        <v>84</v>
      </c>
      <c r="AW650" s="13" t="s">
        <v>31</v>
      </c>
      <c r="AX650" s="13" t="s">
        <v>74</v>
      </c>
      <c r="AY650" s="181" t="s">
        <v>282</v>
      </c>
    </row>
    <row r="651" spans="1:65" s="15" customFormat="1" ht="10">
      <c r="B651" s="196"/>
      <c r="D651" s="176" t="s">
        <v>293</v>
      </c>
      <c r="E651" s="197" t="s">
        <v>1</v>
      </c>
      <c r="F651" s="198" t="s">
        <v>331</v>
      </c>
      <c r="H651" s="199">
        <v>170.32599999999999</v>
      </c>
      <c r="I651" s="200"/>
      <c r="L651" s="196"/>
      <c r="M651" s="201"/>
      <c r="N651" s="202"/>
      <c r="O651" s="202"/>
      <c r="P651" s="202"/>
      <c r="Q651" s="202"/>
      <c r="R651" s="202"/>
      <c r="S651" s="202"/>
      <c r="T651" s="203"/>
      <c r="AT651" s="197" t="s">
        <v>293</v>
      </c>
      <c r="AU651" s="197" t="s">
        <v>84</v>
      </c>
      <c r="AV651" s="15" t="s">
        <v>289</v>
      </c>
      <c r="AW651" s="15" t="s">
        <v>31</v>
      </c>
      <c r="AX651" s="15" t="s">
        <v>82</v>
      </c>
      <c r="AY651" s="197" t="s">
        <v>282</v>
      </c>
    </row>
    <row r="652" spans="1:65" s="2" customFormat="1" ht="41.5" customHeight="1">
      <c r="A652" s="32"/>
      <c r="B652" s="162"/>
      <c r="C652" s="163" t="s">
        <v>1195</v>
      </c>
      <c r="D652" s="163" t="s">
        <v>284</v>
      </c>
      <c r="E652" s="164" t="s">
        <v>1196</v>
      </c>
      <c r="F652" s="165" t="s">
        <v>1197</v>
      </c>
      <c r="G652" s="166" t="s">
        <v>303</v>
      </c>
      <c r="H652" s="167">
        <v>137.15</v>
      </c>
      <c r="I652" s="168"/>
      <c r="J652" s="169">
        <f>ROUND(I652*H652,2)</f>
        <v>0</v>
      </c>
      <c r="K652" s="165" t="s">
        <v>288</v>
      </c>
      <c r="L652" s="33"/>
      <c r="M652" s="170" t="s">
        <v>1</v>
      </c>
      <c r="N652" s="171" t="s">
        <v>39</v>
      </c>
      <c r="O652" s="58"/>
      <c r="P652" s="172">
        <f>O652*H652</f>
        <v>0</v>
      </c>
      <c r="Q652" s="172">
        <v>0</v>
      </c>
      <c r="R652" s="172">
        <f>Q652*H652</f>
        <v>0</v>
      </c>
      <c r="S652" s="172">
        <v>1.6E-2</v>
      </c>
      <c r="T652" s="173">
        <f>S652*H652</f>
        <v>2.1944000000000004</v>
      </c>
      <c r="U652" s="32"/>
      <c r="V652" s="32"/>
      <c r="W652" s="32"/>
      <c r="X652" s="32"/>
      <c r="Y652" s="32"/>
      <c r="Z652" s="32"/>
      <c r="AA652" s="32"/>
      <c r="AB652" s="32"/>
      <c r="AC652" s="32"/>
      <c r="AD652" s="32"/>
      <c r="AE652" s="32"/>
      <c r="AR652" s="174" t="s">
        <v>289</v>
      </c>
      <c r="AT652" s="174" t="s">
        <v>284</v>
      </c>
      <c r="AU652" s="174" t="s">
        <v>84</v>
      </c>
      <c r="AY652" s="17" t="s">
        <v>282</v>
      </c>
      <c r="BE652" s="175">
        <f>IF(N652="základní",J652,0)</f>
        <v>0</v>
      </c>
      <c r="BF652" s="175">
        <f>IF(N652="snížená",J652,0)</f>
        <v>0</v>
      </c>
      <c r="BG652" s="175">
        <f>IF(N652="zákl. přenesená",J652,0)</f>
        <v>0</v>
      </c>
      <c r="BH652" s="175">
        <f>IF(N652="sníž. přenesená",J652,0)</f>
        <v>0</v>
      </c>
      <c r="BI652" s="175">
        <f>IF(N652="nulová",J652,0)</f>
        <v>0</v>
      </c>
      <c r="BJ652" s="17" t="s">
        <v>82</v>
      </c>
      <c r="BK652" s="175">
        <f>ROUND(I652*H652,2)</f>
        <v>0</v>
      </c>
      <c r="BL652" s="17" t="s">
        <v>289</v>
      </c>
      <c r="BM652" s="174" t="s">
        <v>1198</v>
      </c>
    </row>
    <row r="653" spans="1:65" s="2" customFormat="1" ht="36">
      <c r="A653" s="32"/>
      <c r="B653" s="33"/>
      <c r="C653" s="32"/>
      <c r="D653" s="176" t="s">
        <v>291</v>
      </c>
      <c r="E653" s="32"/>
      <c r="F653" s="177" t="s">
        <v>1199</v>
      </c>
      <c r="G653" s="32"/>
      <c r="H653" s="32"/>
      <c r="I653" s="97"/>
      <c r="J653" s="32"/>
      <c r="K653" s="32"/>
      <c r="L653" s="33"/>
      <c r="M653" s="178"/>
      <c r="N653" s="179"/>
      <c r="O653" s="58"/>
      <c r="P653" s="58"/>
      <c r="Q653" s="58"/>
      <c r="R653" s="58"/>
      <c r="S653" s="58"/>
      <c r="T653" s="59"/>
      <c r="U653" s="32"/>
      <c r="V653" s="32"/>
      <c r="W653" s="32"/>
      <c r="X653" s="32"/>
      <c r="Y653" s="32"/>
      <c r="Z653" s="32"/>
      <c r="AA653" s="32"/>
      <c r="AB653" s="32"/>
      <c r="AC653" s="32"/>
      <c r="AD653" s="32"/>
      <c r="AE653" s="32"/>
      <c r="AT653" s="17" t="s">
        <v>291</v>
      </c>
      <c r="AU653" s="17" t="s">
        <v>84</v>
      </c>
    </row>
    <row r="654" spans="1:65" s="13" customFormat="1" ht="10">
      <c r="B654" s="180"/>
      <c r="D654" s="176" t="s">
        <v>293</v>
      </c>
      <c r="E654" s="181" t="s">
        <v>1</v>
      </c>
      <c r="F654" s="182" t="s">
        <v>1200</v>
      </c>
      <c r="H654" s="183">
        <v>90.5</v>
      </c>
      <c r="I654" s="184"/>
      <c r="L654" s="180"/>
      <c r="M654" s="185"/>
      <c r="N654" s="186"/>
      <c r="O654" s="186"/>
      <c r="P654" s="186"/>
      <c r="Q654" s="186"/>
      <c r="R654" s="186"/>
      <c r="S654" s="186"/>
      <c r="T654" s="187"/>
      <c r="AT654" s="181" t="s">
        <v>293</v>
      </c>
      <c r="AU654" s="181" t="s">
        <v>84</v>
      </c>
      <c r="AV654" s="13" t="s">
        <v>84</v>
      </c>
      <c r="AW654" s="13" t="s">
        <v>31</v>
      </c>
      <c r="AX654" s="13" t="s">
        <v>74</v>
      </c>
      <c r="AY654" s="181" t="s">
        <v>282</v>
      </c>
    </row>
    <row r="655" spans="1:65" s="13" customFormat="1" ht="10">
      <c r="B655" s="180"/>
      <c r="D655" s="176" t="s">
        <v>293</v>
      </c>
      <c r="E655" s="181" t="s">
        <v>1</v>
      </c>
      <c r="F655" s="182" t="s">
        <v>1201</v>
      </c>
      <c r="H655" s="183">
        <v>46.65</v>
      </c>
      <c r="I655" s="184"/>
      <c r="L655" s="180"/>
      <c r="M655" s="185"/>
      <c r="N655" s="186"/>
      <c r="O655" s="186"/>
      <c r="P655" s="186"/>
      <c r="Q655" s="186"/>
      <c r="R655" s="186"/>
      <c r="S655" s="186"/>
      <c r="T655" s="187"/>
      <c r="AT655" s="181" t="s">
        <v>293</v>
      </c>
      <c r="AU655" s="181" t="s">
        <v>84</v>
      </c>
      <c r="AV655" s="13" t="s">
        <v>84</v>
      </c>
      <c r="AW655" s="13" t="s">
        <v>31</v>
      </c>
      <c r="AX655" s="13" t="s">
        <v>74</v>
      </c>
      <c r="AY655" s="181" t="s">
        <v>282</v>
      </c>
    </row>
    <row r="656" spans="1:65" s="15" customFormat="1" ht="10">
      <c r="B656" s="196"/>
      <c r="D656" s="176" t="s">
        <v>293</v>
      </c>
      <c r="E656" s="197" t="s">
        <v>229</v>
      </c>
      <c r="F656" s="198" t="s">
        <v>331</v>
      </c>
      <c r="H656" s="199">
        <v>137.15</v>
      </c>
      <c r="I656" s="200"/>
      <c r="L656" s="196"/>
      <c r="M656" s="201"/>
      <c r="N656" s="202"/>
      <c r="O656" s="202"/>
      <c r="P656" s="202"/>
      <c r="Q656" s="202"/>
      <c r="R656" s="202"/>
      <c r="S656" s="202"/>
      <c r="T656" s="203"/>
      <c r="AT656" s="197" t="s">
        <v>293</v>
      </c>
      <c r="AU656" s="197" t="s">
        <v>84</v>
      </c>
      <c r="AV656" s="15" t="s">
        <v>289</v>
      </c>
      <c r="AW656" s="15" t="s">
        <v>31</v>
      </c>
      <c r="AX656" s="15" t="s">
        <v>82</v>
      </c>
      <c r="AY656" s="197" t="s">
        <v>282</v>
      </c>
    </row>
    <row r="657" spans="1:65" s="2" customFormat="1" ht="31" customHeight="1">
      <c r="A657" s="32"/>
      <c r="B657" s="162"/>
      <c r="C657" s="163" t="s">
        <v>1202</v>
      </c>
      <c r="D657" s="163" t="s">
        <v>284</v>
      </c>
      <c r="E657" s="164" t="s">
        <v>1203</v>
      </c>
      <c r="F657" s="165" t="s">
        <v>1204</v>
      </c>
      <c r="G657" s="166" t="s">
        <v>303</v>
      </c>
      <c r="H657" s="167">
        <v>48.542000000000002</v>
      </c>
      <c r="I657" s="168"/>
      <c r="J657" s="169">
        <f>ROUND(I657*H657,2)</f>
        <v>0</v>
      </c>
      <c r="K657" s="165" t="s">
        <v>288</v>
      </c>
      <c r="L657" s="33"/>
      <c r="M657" s="170" t="s">
        <v>1</v>
      </c>
      <c r="N657" s="171" t="s">
        <v>39</v>
      </c>
      <c r="O657" s="58"/>
      <c r="P657" s="172">
        <f>O657*H657</f>
        <v>0</v>
      </c>
      <c r="Q657" s="172">
        <v>0</v>
      </c>
      <c r="R657" s="172">
        <f>Q657*H657</f>
        <v>0</v>
      </c>
      <c r="S657" s="172">
        <v>5.8999999999999997E-2</v>
      </c>
      <c r="T657" s="173">
        <f>S657*H657</f>
        <v>2.8639779999999999</v>
      </c>
      <c r="U657" s="32"/>
      <c r="V657" s="32"/>
      <c r="W657" s="32"/>
      <c r="X657" s="32"/>
      <c r="Y657" s="32"/>
      <c r="Z657" s="32"/>
      <c r="AA657" s="32"/>
      <c r="AB657" s="32"/>
      <c r="AC657" s="32"/>
      <c r="AD657" s="32"/>
      <c r="AE657" s="32"/>
      <c r="AR657" s="174" t="s">
        <v>289</v>
      </c>
      <c r="AT657" s="174" t="s">
        <v>284</v>
      </c>
      <c r="AU657" s="174" t="s">
        <v>84</v>
      </c>
      <c r="AY657" s="17" t="s">
        <v>282</v>
      </c>
      <c r="BE657" s="175">
        <f>IF(N657="základní",J657,0)</f>
        <v>0</v>
      </c>
      <c r="BF657" s="175">
        <f>IF(N657="snížená",J657,0)</f>
        <v>0</v>
      </c>
      <c r="BG657" s="175">
        <f>IF(N657="zákl. přenesená",J657,0)</f>
        <v>0</v>
      </c>
      <c r="BH657" s="175">
        <f>IF(N657="sníž. přenesená",J657,0)</f>
        <v>0</v>
      </c>
      <c r="BI657" s="175">
        <f>IF(N657="nulová",J657,0)</f>
        <v>0</v>
      </c>
      <c r="BJ657" s="17" t="s">
        <v>82</v>
      </c>
      <c r="BK657" s="175">
        <f>ROUND(I657*H657,2)</f>
        <v>0</v>
      </c>
      <c r="BL657" s="17" t="s">
        <v>289</v>
      </c>
      <c r="BM657" s="174" t="s">
        <v>1205</v>
      </c>
    </row>
    <row r="658" spans="1:65" s="2" customFormat="1" ht="36">
      <c r="A658" s="32"/>
      <c r="B658" s="33"/>
      <c r="C658" s="32"/>
      <c r="D658" s="176" t="s">
        <v>291</v>
      </c>
      <c r="E658" s="32"/>
      <c r="F658" s="177" t="s">
        <v>1206</v>
      </c>
      <c r="G658" s="32"/>
      <c r="H658" s="32"/>
      <c r="I658" s="97"/>
      <c r="J658" s="32"/>
      <c r="K658" s="32"/>
      <c r="L658" s="33"/>
      <c r="M658" s="178"/>
      <c r="N658" s="179"/>
      <c r="O658" s="58"/>
      <c r="P658" s="58"/>
      <c r="Q658" s="58"/>
      <c r="R658" s="58"/>
      <c r="S658" s="58"/>
      <c r="T658" s="59"/>
      <c r="U658" s="32"/>
      <c r="V658" s="32"/>
      <c r="W658" s="32"/>
      <c r="X658" s="32"/>
      <c r="Y658" s="32"/>
      <c r="Z658" s="32"/>
      <c r="AA658" s="32"/>
      <c r="AB658" s="32"/>
      <c r="AC658" s="32"/>
      <c r="AD658" s="32"/>
      <c r="AE658" s="32"/>
      <c r="AT658" s="17" t="s">
        <v>291</v>
      </c>
      <c r="AU658" s="17" t="s">
        <v>84</v>
      </c>
    </row>
    <row r="659" spans="1:65" s="13" customFormat="1" ht="20">
      <c r="B659" s="180"/>
      <c r="D659" s="176" t="s">
        <v>293</v>
      </c>
      <c r="E659" s="181" t="s">
        <v>1</v>
      </c>
      <c r="F659" s="182" t="s">
        <v>1207</v>
      </c>
      <c r="H659" s="183">
        <v>48.542000000000002</v>
      </c>
      <c r="I659" s="184"/>
      <c r="L659" s="180"/>
      <c r="M659" s="185"/>
      <c r="N659" s="186"/>
      <c r="O659" s="186"/>
      <c r="P659" s="186"/>
      <c r="Q659" s="186"/>
      <c r="R659" s="186"/>
      <c r="S659" s="186"/>
      <c r="T659" s="187"/>
      <c r="AT659" s="181" t="s">
        <v>293</v>
      </c>
      <c r="AU659" s="181" t="s">
        <v>84</v>
      </c>
      <c r="AV659" s="13" t="s">
        <v>84</v>
      </c>
      <c r="AW659" s="13" t="s">
        <v>31</v>
      </c>
      <c r="AX659" s="13" t="s">
        <v>82</v>
      </c>
      <c r="AY659" s="181" t="s">
        <v>282</v>
      </c>
    </row>
    <row r="660" spans="1:65" s="2" customFormat="1" ht="20.5" customHeight="1">
      <c r="A660" s="32"/>
      <c r="B660" s="162"/>
      <c r="C660" s="163" t="s">
        <v>1208</v>
      </c>
      <c r="D660" s="163" t="s">
        <v>284</v>
      </c>
      <c r="E660" s="164" t="s">
        <v>1209</v>
      </c>
      <c r="F660" s="165" t="s">
        <v>1210</v>
      </c>
      <c r="G660" s="166" t="s">
        <v>303</v>
      </c>
      <c r="H660" s="167">
        <v>14.773</v>
      </c>
      <c r="I660" s="168"/>
      <c r="J660" s="169">
        <f>ROUND(I660*H660,2)</f>
        <v>0</v>
      </c>
      <c r="K660" s="165" t="s">
        <v>288</v>
      </c>
      <c r="L660" s="33"/>
      <c r="M660" s="170" t="s">
        <v>1</v>
      </c>
      <c r="N660" s="171" t="s">
        <v>39</v>
      </c>
      <c r="O660" s="58"/>
      <c r="P660" s="172">
        <f>O660*H660</f>
        <v>0</v>
      </c>
      <c r="Q660" s="172">
        <v>4.8000000000000001E-2</v>
      </c>
      <c r="R660" s="172">
        <f>Q660*H660</f>
        <v>0.70910399999999996</v>
      </c>
      <c r="S660" s="172">
        <v>4.8000000000000001E-2</v>
      </c>
      <c r="T660" s="173">
        <f>S660*H660</f>
        <v>0.70910399999999996</v>
      </c>
      <c r="U660" s="32"/>
      <c r="V660" s="32"/>
      <c r="W660" s="32"/>
      <c r="X660" s="32"/>
      <c r="Y660" s="32"/>
      <c r="Z660" s="32"/>
      <c r="AA660" s="32"/>
      <c r="AB660" s="32"/>
      <c r="AC660" s="32"/>
      <c r="AD660" s="32"/>
      <c r="AE660" s="32"/>
      <c r="AR660" s="174" t="s">
        <v>289</v>
      </c>
      <c r="AT660" s="174" t="s">
        <v>284</v>
      </c>
      <c r="AU660" s="174" t="s">
        <v>84</v>
      </c>
      <c r="AY660" s="17" t="s">
        <v>282</v>
      </c>
      <c r="BE660" s="175">
        <f>IF(N660="základní",J660,0)</f>
        <v>0</v>
      </c>
      <c r="BF660" s="175">
        <f>IF(N660="snížená",J660,0)</f>
        <v>0</v>
      </c>
      <c r="BG660" s="175">
        <f>IF(N660="zákl. přenesená",J660,0)</f>
        <v>0</v>
      </c>
      <c r="BH660" s="175">
        <f>IF(N660="sníž. přenesená",J660,0)</f>
        <v>0</v>
      </c>
      <c r="BI660" s="175">
        <f>IF(N660="nulová",J660,0)</f>
        <v>0</v>
      </c>
      <c r="BJ660" s="17" t="s">
        <v>82</v>
      </c>
      <c r="BK660" s="175">
        <f>ROUND(I660*H660,2)</f>
        <v>0</v>
      </c>
      <c r="BL660" s="17" t="s">
        <v>289</v>
      </c>
      <c r="BM660" s="174" t="s">
        <v>1211</v>
      </c>
    </row>
    <row r="661" spans="1:65" s="2" customFormat="1" ht="18">
      <c r="A661" s="32"/>
      <c r="B661" s="33"/>
      <c r="C661" s="32"/>
      <c r="D661" s="176" t="s">
        <v>291</v>
      </c>
      <c r="E661" s="32"/>
      <c r="F661" s="177" t="s">
        <v>1212</v>
      </c>
      <c r="G661" s="32"/>
      <c r="H661" s="32"/>
      <c r="I661" s="97"/>
      <c r="J661" s="32"/>
      <c r="K661" s="32"/>
      <c r="L661" s="33"/>
      <c r="M661" s="178"/>
      <c r="N661" s="179"/>
      <c r="O661" s="58"/>
      <c r="P661" s="58"/>
      <c r="Q661" s="58"/>
      <c r="R661" s="58"/>
      <c r="S661" s="58"/>
      <c r="T661" s="59"/>
      <c r="U661" s="32"/>
      <c r="V661" s="32"/>
      <c r="W661" s="32"/>
      <c r="X661" s="32"/>
      <c r="Y661" s="32"/>
      <c r="Z661" s="32"/>
      <c r="AA661" s="32"/>
      <c r="AB661" s="32"/>
      <c r="AC661" s="32"/>
      <c r="AD661" s="32"/>
      <c r="AE661" s="32"/>
      <c r="AT661" s="17" t="s">
        <v>291</v>
      </c>
      <c r="AU661" s="17" t="s">
        <v>84</v>
      </c>
    </row>
    <row r="662" spans="1:65" s="13" customFormat="1" ht="10">
      <c r="B662" s="180"/>
      <c r="D662" s="176" t="s">
        <v>293</v>
      </c>
      <c r="E662" s="181" t="s">
        <v>227</v>
      </c>
      <c r="F662" s="182" t="s">
        <v>1213</v>
      </c>
      <c r="H662" s="183">
        <v>14.773</v>
      </c>
      <c r="I662" s="184"/>
      <c r="L662" s="180"/>
      <c r="M662" s="185"/>
      <c r="N662" s="186"/>
      <c r="O662" s="186"/>
      <c r="P662" s="186"/>
      <c r="Q662" s="186"/>
      <c r="R662" s="186"/>
      <c r="S662" s="186"/>
      <c r="T662" s="187"/>
      <c r="AT662" s="181" t="s">
        <v>293</v>
      </c>
      <c r="AU662" s="181" t="s">
        <v>84</v>
      </c>
      <c r="AV662" s="13" t="s">
        <v>84</v>
      </c>
      <c r="AW662" s="13" t="s">
        <v>31</v>
      </c>
      <c r="AX662" s="13" t="s">
        <v>82</v>
      </c>
      <c r="AY662" s="181" t="s">
        <v>282</v>
      </c>
    </row>
    <row r="663" spans="1:65" s="2" customFormat="1" ht="20.5" customHeight="1">
      <c r="A663" s="32"/>
      <c r="B663" s="162"/>
      <c r="C663" s="163" t="s">
        <v>1214</v>
      </c>
      <c r="D663" s="163" t="s">
        <v>284</v>
      </c>
      <c r="E663" s="164" t="s">
        <v>1215</v>
      </c>
      <c r="F663" s="165" t="s">
        <v>1216</v>
      </c>
      <c r="G663" s="166" t="s">
        <v>303</v>
      </c>
      <c r="H663" s="167">
        <v>97.638000000000005</v>
      </c>
      <c r="I663" s="168"/>
      <c r="J663" s="169">
        <f>ROUND(I663*H663,2)</f>
        <v>0</v>
      </c>
      <c r="K663" s="165" t="s">
        <v>288</v>
      </c>
      <c r="L663" s="33"/>
      <c r="M663" s="170" t="s">
        <v>1</v>
      </c>
      <c r="N663" s="171" t="s">
        <v>39</v>
      </c>
      <c r="O663" s="58"/>
      <c r="P663" s="172">
        <f>O663*H663</f>
        <v>0</v>
      </c>
      <c r="Q663" s="172">
        <v>0</v>
      </c>
      <c r="R663" s="172">
        <f>Q663*H663</f>
        <v>0</v>
      </c>
      <c r="S663" s="172">
        <v>0</v>
      </c>
      <c r="T663" s="173">
        <f>S663*H663</f>
        <v>0</v>
      </c>
      <c r="U663" s="32"/>
      <c r="V663" s="32"/>
      <c r="W663" s="32"/>
      <c r="X663" s="32"/>
      <c r="Y663" s="32"/>
      <c r="Z663" s="32"/>
      <c r="AA663" s="32"/>
      <c r="AB663" s="32"/>
      <c r="AC663" s="32"/>
      <c r="AD663" s="32"/>
      <c r="AE663" s="32"/>
      <c r="AR663" s="174" t="s">
        <v>289</v>
      </c>
      <c r="AT663" s="174" t="s">
        <v>284</v>
      </c>
      <c r="AU663" s="174" t="s">
        <v>84</v>
      </c>
      <c r="AY663" s="17" t="s">
        <v>282</v>
      </c>
      <c r="BE663" s="175">
        <f>IF(N663="základní",J663,0)</f>
        <v>0</v>
      </c>
      <c r="BF663" s="175">
        <f>IF(N663="snížená",J663,0)</f>
        <v>0</v>
      </c>
      <c r="BG663" s="175">
        <f>IF(N663="zákl. přenesená",J663,0)</f>
        <v>0</v>
      </c>
      <c r="BH663" s="175">
        <f>IF(N663="sníž. přenesená",J663,0)</f>
        <v>0</v>
      </c>
      <c r="BI663" s="175">
        <f>IF(N663="nulová",J663,0)</f>
        <v>0</v>
      </c>
      <c r="BJ663" s="17" t="s">
        <v>82</v>
      </c>
      <c r="BK663" s="175">
        <f>ROUND(I663*H663,2)</f>
        <v>0</v>
      </c>
      <c r="BL663" s="17" t="s">
        <v>289</v>
      </c>
      <c r="BM663" s="174" t="s">
        <v>1217</v>
      </c>
    </row>
    <row r="664" spans="1:65" s="2" customFormat="1" ht="18">
      <c r="A664" s="32"/>
      <c r="B664" s="33"/>
      <c r="C664" s="32"/>
      <c r="D664" s="176" t="s">
        <v>291</v>
      </c>
      <c r="E664" s="32"/>
      <c r="F664" s="177" t="s">
        <v>1218</v>
      </c>
      <c r="G664" s="32"/>
      <c r="H664" s="32"/>
      <c r="I664" s="97"/>
      <c r="J664" s="32"/>
      <c r="K664" s="32"/>
      <c r="L664" s="33"/>
      <c r="M664" s="178"/>
      <c r="N664" s="179"/>
      <c r="O664" s="58"/>
      <c r="P664" s="58"/>
      <c r="Q664" s="58"/>
      <c r="R664" s="58"/>
      <c r="S664" s="58"/>
      <c r="T664" s="59"/>
      <c r="U664" s="32"/>
      <c r="V664" s="32"/>
      <c r="W664" s="32"/>
      <c r="X664" s="32"/>
      <c r="Y664" s="32"/>
      <c r="Z664" s="32"/>
      <c r="AA664" s="32"/>
      <c r="AB664" s="32"/>
      <c r="AC664" s="32"/>
      <c r="AD664" s="32"/>
      <c r="AE664" s="32"/>
      <c r="AT664" s="17" t="s">
        <v>291</v>
      </c>
      <c r="AU664" s="17" t="s">
        <v>84</v>
      </c>
    </row>
    <row r="665" spans="1:65" s="13" customFormat="1" ht="10">
      <c r="B665" s="180"/>
      <c r="D665" s="176" t="s">
        <v>293</v>
      </c>
      <c r="E665" s="181" t="s">
        <v>151</v>
      </c>
      <c r="F665" s="182" t="s">
        <v>1219</v>
      </c>
      <c r="H665" s="183">
        <v>97.638000000000005</v>
      </c>
      <c r="I665" s="184"/>
      <c r="L665" s="180"/>
      <c r="M665" s="185"/>
      <c r="N665" s="186"/>
      <c r="O665" s="186"/>
      <c r="P665" s="186"/>
      <c r="Q665" s="186"/>
      <c r="R665" s="186"/>
      <c r="S665" s="186"/>
      <c r="T665" s="187"/>
      <c r="AT665" s="181" t="s">
        <v>293</v>
      </c>
      <c r="AU665" s="181" t="s">
        <v>84</v>
      </c>
      <c r="AV665" s="13" t="s">
        <v>84</v>
      </c>
      <c r="AW665" s="13" t="s">
        <v>31</v>
      </c>
      <c r="AX665" s="13" t="s">
        <v>82</v>
      </c>
      <c r="AY665" s="181" t="s">
        <v>282</v>
      </c>
    </row>
    <row r="666" spans="1:65" s="2" customFormat="1" ht="20.5" customHeight="1">
      <c r="A666" s="32"/>
      <c r="B666" s="162"/>
      <c r="C666" s="163" t="s">
        <v>1220</v>
      </c>
      <c r="D666" s="163" t="s">
        <v>284</v>
      </c>
      <c r="E666" s="164" t="s">
        <v>1221</v>
      </c>
      <c r="F666" s="165" t="s">
        <v>1222</v>
      </c>
      <c r="G666" s="166" t="s">
        <v>361</v>
      </c>
      <c r="H666" s="167">
        <v>15</v>
      </c>
      <c r="I666" s="168"/>
      <c r="J666" s="169">
        <f>ROUND(I666*H666,2)</f>
        <v>0</v>
      </c>
      <c r="K666" s="165" t="s">
        <v>288</v>
      </c>
      <c r="L666" s="33"/>
      <c r="M666" s="170" t="s">
        <v>1</v>
      </c>
      <c r="N666" s="171" t="s">
        <v>39</v>
      </c>
      <c r="O666" s="58"/>
      <c r="P666" s="172">
        <f>O666*H666</f>
        <v>0</v>
      </c>
      <c r="Q666" s="172">
        <v>0</v>
      </c>
      <c r="R666" s="172">
        <f>Q666*H666</f>
        <v>0</v>
      </c>
      <c r="S666" s="172">
        <v>0</v>
      </c>
      <c r="T666" s="173">
        <f>S666*H666</f>
        <v>0</v>
      </c>
      <c r="U666" s="32"/>
      <c r="V666" s="32"/>
      <c r="W666" s="32"/>
      <c r="X666" s="32"/>
      <c r="Y666" s="32"/>
      <c r="Z666" s="32"/>
      <c r="AA666" s="32"/>
      <c r="AB666" s="32"/>
      <c r="AC666" s="32"/>
      <c r="AD666" s="32"/>
      <c r="AE666" s="32"/>
      <c r="AR666" s="174" t="s">
        <v>289</v>
      </c>
      <c r="AT666" s="174" t="s">
        <v>284</v>
      </c>
      <c r="AU666" s="174" t="s">
        <v>84</v>
      </c>
      <c r="AY666" s="17" t="s">
        <v>282</v>
      </c>
      <c r="BE666" s="175">
        <f>IF(N666="základní",J666,0)</f>
        <v>0</v>
      </c>
      <c r="BF666" s="175">
        <f>IF(N666="snížená",J666,0)</f>
        <v>0</v>
      </c>
      <c r="BG666" s="175">
        <f>IF(N666="zákl. přenesená",J666,0)</f>
        <v>0</v>
      </c>
      <c r="BH666" s="175">
        <f>IF(N666="sníž. přenesená",J666,0)</f>
        <v>0</v>
      </c>
      <c r="BI666" s="175">
        <f>IF(N666="nulová",J666,0)</f>
        <v>0</v>
      </c>
      <c r="BJ666" s="17" t="s">
        <v>82</v>
      </c>
      <c r="BK666" s="175">
        <f>ROUND(I666*H666,2)</f>
        <v>0</v>
      </c>
      <c r="BL666" s="17" t="s">
        <v>289</v>
      </c>
      <c r="BM666" s="174" t="s">
        <v>1223</v>
      </c>
    </row>
    <row r="667" spans="1:65" s="2" customFormat="1" ht="18">
      <c r="A667" s="32"/>
      <c r="B667" s="33"/>
      <c r="C667" s="32"/>
      <c r="D667" s="176" t="s">
        <v>291</v>
      </c>
      <c r="E667" s="32"/>
      <c r="F667" s="177" t="s">
        <v>1224</v>
      </c>
      <c r="G667" s="32"/>
      <c r="H667" s="32"/>
      <c r="I667" s="97"/>
      <c r="J667" s="32"/>
      <c r="K667" s="32"/>
      <c r="L667" s="33"/>
      <c r="M667" s="178"/>
      <c r="N667" s="179"/>
      <c r="O667" s="58"/>
      <c r="P667" s="58"/>
      <c r="Q667" s="58"/>
      <c r="R667" s="58"/>
      <c r="S667" s="58"/>
      <c r="T667" s="59"/>
      <c r="U667" s="32"/>
      <c r="V667" s="32"/>
      <c r="W667" s="32"/>
      <c r="X667" s="32"/>
      <c r="Y667" s="32"/>
      <c r="Z667" s="32"/>
      <c r="AA667" s="32"/>
      <c r="AB667" s="32"/>
      <c r="AC667" s="32"/>
      <c r="AD667" s="32"/>
      <c r="AE667" s="32"/>
      <c r="AT667" s="17" t="s">
        <v>291</v>
      </c>
      <c r="AU667" s="17" t="s">
        <v>84</v>
      </c>
    </row>
    <row r="668" spans="1:65" s="13" customFormat="1" ht="10">
      <c r="B668" s="180"/>
      <c r="D668" s="176" t="s">
        <v>293</v>
      </c>
      <c r="E668" s="181" t="s">
        <v>1</v>
      </c>
      <c r="F668" s="182" t="s">
        <v>532</v>
      </c>
      <c r="H668" s="183">
        <v>15</v>
      </c>
      <c r="I668" s="184"/>
      <c r="L668" s="180"/>
      <c r="M668" s="185"/>
      <c r="N668" s="186"/>
      <c r="O668" s="186"/>
      <c r="P668" s="186"/>
      <c r="Q668" s="186"/>
      <c r="R668" s="186"/>
      <c r="S668" s="186"/>
      <c r="T668" s="187"/>
      <c r="AT668" s="181" t="s">
        <v>293</v>
      </c>
      <c r="AU668" s="181" t="s">
        <v>84</v>
      </c>
      <c r="AV668" s="13" t="s">
        <v>84</v>
      </c>
      <c r="AW668" s="13" t="s">
        <v>31</v>
      </c>
      <c r="AX668" s="13" t="s">
        <v>82</v>
      </c>
      <c r="AY668" s="181" t="s">
        <v>282</v>
      </c>
    </row>
    <row r="669" spans="1:65" s="2" customFormat="1" ht="20.5" customHeight="1">
      <c r="A669" s="32"/>
      <c r="B669" s="162"/>
      <c r="C669" s="163" t="s">
        <v>1225</v>
      </c>
      <c r="D669" s="163" t="s">
        <v>284</v>
      </c>
      <c r="E669" s="164" t="s">
        <v>1226</v>
      </c>
      <c r="F669" s="165" t="s">
        <v>1227</v>
      </c>
      <c r="G669" s="166" t="s">
        <v>303</v>
      </c>
      <c r="H669" s="167">
        <v>29.291</v>
      </c>
      <c r="I669" s="168"/>
      <c r="J669" s="169">
        <f>ROUND(I669*H669,2)</f>
        <v>0</v>
      </c>
      <c r="K669" s="165" t="s">
        <v>288</v>
      </c>
      <c r="L669" s="33"/>
      <c r="M669" s="170" t="s">
        <v>1</v>
      </c>
      <c r="N669" s="171" t="s">
        <v>39</v>
      </c>
      <c r="O669" s="58"/>
      <c r="P669" s="172">
        <f>O669*H669</f>
        <v>0</v>
      </c>
      <c r="Q669" s="172">
        <v>0</v>
      </c>
      <c r="R669" s="172">
        <f>Q669*H669</f>
        <v>0</v>
      </c>
      <c r="S669" s="172">
        <v>1.06E-2</v>
      </c>
      <c r="T669" s="173">
        <f>S669*H669</f>
        <v>0.3104846</v>
      </c>
      <c r="U669" s="32"/>
      <c r="V669" s="32"/>
      <c r="W669" s="32"/>
      <c r="X669" s="32"/>
      <c r="Y669" s="32"/>
      <c r="Z669" s="32"/>
      <c r="AA669" s="32"/>
      <c r="AB669" s="32"/>
      <c r="AC669" s="32"/>
      <c r="AD669" s="32"/>
      <c r="AE669" s="32"/>
      <c r="AR669" s="174" t="s">
        <v>289</v>
      </c>
      <c r="AT669" s="174" t="s">
        <v>284</v>
      </c>
      <c r="AU669" s="174" t="s">
        <v>84</v>
      </c>
      <c r="AY669" s="17" t="s">
        <v>282</v>
      </c>
      <c r="BE669" s="175">
        <f>IF(N669="základní",J669,0)</f>
        <v>0</v>
      </c>
      <c r="BF669" s="175">
        <f>IF(N669="snížená",J669,0)</f>
        <v>0</v>
      </c>
      <c r="BG669" s="175">
        <f>IF(N669="zákl. přenesená",J669,0)</f>
        <v>0</v>
      </c>
      <c r="BH669" s="175">
        <f>IF(N669="sníž. přenesená",J669,0)</f>
        <v>0</v>
      </c>
      <c r="BI669" s="175">
        <f>IF(N669="nulová",J669,0)</f>
        <v>0</v>
      </c>
      <c r="BJ669" s="17" t="s">
        <v>82</v>
      </c>
      <c r="BK669" s="175">
        <f>ROUND(I669*H669,2)</f>
        <v>0</v>
      </c>
      <c r="BL669" s="17" t="s">
        <v>289</v>
      </c>
      <c r="BM669" s="174" t="s">
        <v>1228</v>
      </c>
    </row>
    <row r="670" spans="1:65" s="2" customFormat="1" ht="36">
      <c r="A670" s="32"/>
      <c r="B670" s="33"/>
      <c r="C670" s="32"/>
      <c r="D670" s="176" t="s">
        <v>291</v>
      </c>
      <c r="E670" s="32"/>
      <c r="F670" s="177" t="s">
        <v>1229</v>
      </c>
      <c r="G670" s="32"/>
      <c r="H670" s="32"/>
      <c r="I670" s="97"/>
      <c r="J670" s="32"/>
      <c r="K670" s="32"/>
      <c r="L670" s="33"/>
      <c r="M670" s="178"/>
      <c r="N670" s="179"/>
      <c r="O670" s="58"/>
      <c r="P670" s="58"/>
      <c r="Q670" s="58"/>
      <c r="R670" s="58"/>
      <c r="S670" s="58"/>
      <c r="T670" s="59"/>
      <c r="U670" s="32"/>
      <c r="V670" s="32"/>
      <c r="W670" s="32"/>
      <c r="X670" s="32"/>
      <c r="Y670" s="32"/>
      <c r="Z670" s="32"/>
      <c r="AA670" s="32"/>
      <c r="AB670" s="32"/>
      <c r="AC670" s="32"/>
      <c r="AD670" s="32"/>
      <c r="AE670" s="32"/>
      <c r="AT670" s="17" t="s">
        <v>291</v>
      </c>
      <c r="AU670" s="17" t="s">
        <v>84</v>
      </c>
    </row>
    <row r="671" spans="1:65" s="13" customFormat="1" ht="10">
      <c r="B671" s="180"/>
      <c r="D671" s="176" t="s">
        <v>293</v>
      </c>
      <c r="E671" s="181" t="s">
        <v>1</v>
      </c>
      <c r="F671" s="182" t="s">
        <v>1230</v>
      </c>
      <c r="H671" s="183">
        <v>29.291</v>
      </c>
      <c r="I671" s="184"/>
      <c r="L671" s="180"/>
      <c r="M671" s="185"/>
      <c r="N671" s="186"/>
      <c r="O671" s="186"/>
      <c r="P671" s="186"/>
      <c r="Q671" s="186"/>
      <c r="R671" s="186"/>
      <c r="S671" s="186"/>
      <c r="T671" s="187"/>
      <c r="AT671" s="181" t="s">
        <v>293</v>
      </c>
      <c r="AU671" s="181" t="s">
        <v>84</v>
      </c>
      <c r="AV671" s="13" t="s">
        <v>84</v>
      </c>
      <c r="AW671" s="13" t="s">
        <v>31</v>
      </c>
      <c r="AX671" s="13" t="s">
        <v>82</v>
      </c>
      <c r="AY671" s="181" t="s">
        <v>282</v>
      </c>
    </row>
    <row r="672" spans="1:65" s="2" customFormat="1" ht="20.5" customHeight="1">
      <c r="A672" s="32"/>
      <c r="B672" s="162"/>
      <c r="C672" s="163" t="s">
        <v>1231</v>
      </c>
      <c r="D672" s="163" t="s">
        <v>284</v>
      </c>
      <c r="E672" s="164" t="s">
        <v>1232</v>
      </c>
      <c r="F672" s="165" t="s">
        <v>1233</v>
      </c>
      <c r="G672" s="166" t="s">
        <v>303</v>
      </c>
      <c r="H672" s="167">
        <v>29.291</v>
      </c>
      <c r="I672" s="168"/>
      <c r="J672" s="169">
        <f>ROUND(I672*H672,2)</f>
        <v>0</v>
      </c>
      <c r="K672" s="165" t="s">
        <v>288</v>
      </c>
      <c r="L672" s="33"/>
      <c r="M672" s="170" t="s">
        <v>1</v>
      </c>
      <c r="N672" s="171" t="s">
        <v>39</v>
      </c>
      <c r="O672" s="58"/>
      <c r="P672" s="172">
        <f>O672*H672</f>
        <v>0</v>
      </c>
      <c r="Q672" s="172">
        <v>1.162E-2</v>
      </c>
      <c r="R672" s="172">
        <f>Q672*H672</f>
        <v>0.34036142000000003</v>
      </c>
      <c r="S672" s="172">
        <v>0</v>
      </c>
      <c r="T672" s="173">
        <f>S672*H672</f>
        <v>0</v>
      </c>
      <c r="U672" s="32"/>
      <c r="V672" s="32"/>
      <c r="W672" s="32"/>
      <c r="X672" s="32"/>
      <c r="Y672" s="32"/>
      <c r="Z672" s="32"/>
      <c r="AA672" s="32"/>
      <c r="AB672" s="32"/>
      <c r="AC672" s="32"/>
      <c r="AD672" s="32"/>
      <c r="AE672" s="32"/>
      <c r="AR672" s="174" t="s">
        <v>289</v>
      </c>
      <c r="AT672" s="174" t="s">
        <v>284</v>
      </c>
      <c r="AU672" s="174" t="s">
        <v>84</v>
      </c>
      <c r="AY672" s="17" t="s">
        <v>282</v>
      </c>
      <c r="BE672" s="175">
        <f>IF(N672="základní",J672,0)</f>
        <v>0</v>
      </c>
      <c r="BF672" s="175">
        <f>IF(N672="snížená",J672,0)</f>
        <v>0</v>
      </c>
      <c r="BG672" s="175">
        <f>IF(N672="zákl. přenesená",J672,0)</f>
        <v>0</v>
      </c>
      <c r="BH672" s="175">
        <f>IF(N672="sníž. přenesená",J672,0)</f>
        <v>0</v>
      </c>
      <c r="BI672" s="175">
        <f>IF(N672="nulová",J672,0)</f>
        <v>0</v>
      </c>
      <c r="BJ672" s="17" t="s">
        <v>82</v>
      </c>
      <c r="BK672" s="175">
        <f>ROUND(I672*H672,2)</f>
        <v>0</v>
      </c>
      <c r="BL672" s="17" t="s">
        <v>289</v>
      </c>
      <c r="BM672" s="174" t="s">
        <v>1234</v>
      </c>
    </row>
    <row r="673" spans="1:65" s="2" customFormat="1" ht="27">
      <c r="A673" s="32"/>
      <c r="B673" s="33"/>
      <c r="C673" s="32"/>
      <c r="D673" s="176" t="s">
        <v>291</v>
      </c>
      <c r="E673" s="32"/>
      <c r="F673" s="177" t="s">
        <v>1235</v>
      </c>
      <c r="G673" s="32"/>
      <c r="H673" s="32"/>
      <c r="I673" s="97"/>
      <c r="J673" s="32"/>
      <c r="K673" s="32"/>
      <c r="L673" s="33"/>
      <c r="M673" s="178"/>
      <c r="N673" s="179"/>
      <c r="O673" s="58"/>
      <c r="P673" s="58"/>
      <c r="Q673" s="58"/>
      <c r="R673" s="58"/>
      <c r="S673" s="58"/>
      <c r="T673" s="59"/>
      <c r="U673" s="32"/>
      <c r="V673" s="32"/>
      <c r="W673" s="32"/>
      <c r="X673" s="32"/>
      <c r="Y673" s="32"/>
      <c r="Z673" s="32"/>
      <c r="AA673" s="32"/>
      <c r="AB673" s="32"/>
      <c r="AC673" s="32"/>
      <c r="AD673" s="32"/>
      <c r="AE673" s="32"/>
      <c r="AT673" s="17" t="s">
        <v>291</v>
      </c>
      <c r="AU673" s="17" t="s">
        <v>84</v>
      </c>
    </row>
    <row r="674" spans="1:65" s="13" customFormat="1" ht="10">
      <c r="B674" s="180"/>
      <c r="D674" s="176" t="s">
        <v>293</v>
      </c>
      <c r="E674" s="181" t="s">
        <v>1</v>
      </c>
      <c r="F674" s="182" t="s">
        <v>1236</v>
      </c>
      <c r="H674" s="183">
        <v>29.291</v>
      </c>
      <c r="I674" s="184"/>
      <c r="L674" s="180"/>
      <c r="M674" s="185"/>
      <c r="N674" s="186"/>
      <c r="O674" s="186"/>
      <c r="P674" s="186"/>
      <c r="Q674" s="186"/>
      <c r="R674" s="186"/>
      <c r="S674" s="186"/>
      <c r="T674" s="187"/>
      <c r="AT674" s="181" t="s">
        <v>293</v>
      </c>
      <c r="AU674" s="181" t="s">
        <v>84</v>
      </c>
      <c r="AV674" s="13" t="s">
        <v>84</v>
      </c>
      <c r="AW674" s="13" t="s">
        <v>31</v>
      </c>
      <c r="AX674" s="13" t="s">
        <v>82</v>
      </c>
      <c r="AY674" s="181" t="s">
        <v>282</v>
      </c>
    </row>
    <row r="675" spans="1:65" s="2" customFormat="1" ht="14.5" customHeight="1">
      <c r="A675" s="32"/>
      <c r="B675" s="162"/>
      <c r="C675" s="163" t="s">
        <v>1237</v>
      </c>
      <c r="D675" s="163" t="s">
        <v>284</v>
      </c>
      <c r="E675" s="164" t="s">
        <v>1238</v>
      </c>
      <c r="F675" s="165" t="s">
        <v>1239</v>
      </c>
      <c r="G675" s="166" t="s">
        <v>303</v>
      </c>
      <c r="H675" s="167">
        <v>7.3869999999999996</v>
      </c>
      <c r="I675" s="168"/>
      <c r="J675" s="169">
        <f>ROUND(I675*H675,2)</f>
        <v>0</v>
      </c>
      <c r="K675" s="165" t="s">
        <v>1</v>
      </c>
      <c r="L675" s="33"/>
      <c r="M675" s="170" t="s">
        <v>1</v>
      </c>
      <c r="N675" s="171" t="s">
        <v>39</v>
      </c>
      <c r="O675" s="58"/>
      <c r="P675" s="172">
        <f>O675*H675</f>
        <v>0</v>
      </c>
      <c r="Q675" s="172">
        <v>8.8999999999999999E-3</v>
      </c>
      <c r="R675" s="172">
        <f>Q675*H675</f>
        <v>6.5744299999999992E-2</v>
      </c>
      <c r="S675" s="172">
        <v>0</v>
      </c>
      <c r="T675" s="173">
        <f>S675*H675</f>
        <v>0</v>
      </c>
      <c r="U675" s="32"/>
      <c r="V675" s="32"/>
      <c r="W675" s="32"/>
      <c r="X675" s="32"/>
      <c r="Y675" s="32"/>
      <c r="Z675" s="32"/>
      <c r="AA675" s="32"/>
      <c r="AB675" s="32"/>
      <c r="AC675" s="32"/>
      <c r="AD675" s="32"/>
      <c r="AE675" s="32"/>
      <c r="AR675" s="174" t="s">
        <v>289</v>
      </c>
      <c r="AT675" s="174" t="s">
        <v>284</v>
      </c>
      <c r="AU675" s="174" t="s">
        <v>84</v>
      </c>
      <c r="AY675" s="17" t="s">
        <v>282</v>
      </c>
      <c r="BE675" s="175">
        <f>IF(N675="základní",J675,0)</f>
        <v>0</v>
      </c>
      <c r="BF675" s="175">
        <f>IF(N675="snížená",J675,0)</f>
        <v>0</v>
      </c>
      <c r="BG675" s="175">
        <f>IF(N675="zákl. přenesená",J675,0)</f>
        <v>0</v>
      </c>
      <c r="BH675" s="175">
        <f>IF(N675="sníž. přenesená",J675,0)</f>
        <v>0</v>
      </c>
      <c r="BI675" s="175">
        <f>IF(N675="nulová",J675,0)</f>
        <v>0</v>
      </c>
      <c r="BJ675" s="17" t="s">
        <v>82</v>
      </c>
      <c r="BK675" s="175">
        <f>ROUND(I675*H675,2)</f>
        <v>0</v>
      </c>
      <c r="BL675" s="17" t="s">
        <v>289</v>
      </c>
      <c r="BM675" s="174" t="s">
        <v>1240</v>
      </c>
    </row>
    <row r="676" spans="1:65" s="2" customFormat="1" ht="10">
      <c r="A676" s="32"/>
      <c r="B676" s="33"/>
      <c r="C676" s="32"/>
      <c r="D676" s="176" t="s">
        <v>291</v>
      </c>
      <c r="E676" s="32"/>
      <c r="F676" s="177" t="s">
        <v>1241</v>
      </c>
      <c r="G676" s="32"/>
      <c r="H676" s="32"/>
      <c r="I676" s="97"/>
      <c r="J676" s="32"/>
      <c r="K676" s="32"/>
      <c r="L676" s="33"/>
      <c r="M676" s="178"/>
      <c r="N676" s="179"/>
      <c r="O676" s="58"/>
      <c r="P676" s="58"/>
      <c r="Q676" s="58"/>
      <c r="R676" s="58"/>
      <c r="S676" s="58"/>
      <c r="T676" s="59"/>
      <c r="U676" s="32"/>
      <c r="V676" s="32"/>
      <c r="W676" s="32"/>
      <c r="X676" s="32"/>
      <c r="Y676" s="32"/>
      <c r="Z676" s="32"/>
      <c r="AA676" s="32"/>
      <c r="AB676" s="32"/>
      <c r="AC676" s="32"/>
      <c r="AD676" s="32"/>
      <c r="AE676" s="32"/>
      <c r="AT676" s="17" t="s">
        <v>291</v>
      </c>
      <c r="AU676" s="17" t="s">
        <v>84</v>
      </c>
    </row>
    <row r="677" spans="1:65" s="13" customFormat="1" ht="10">
      <c r="B677" s="180"/>
      <c r="D677" s="176" t="s">
        <v>293</v>
      </c>
      <c r="E677" s="181" t="s">
        <v>1</v>
      </c>
      <c r="F677" s="182" t="s">
        <v>1242</v>
      </c>
      <c r="H677" s="183">
        <v>7.3869999999999996</v>
      </c>
      <c r="I677" s="184"/>
      <c r="L677" s="180"/>
      <c r="M677" s="185"/>
      <c r="N677" s="186"/>
      <c r="O677" s="186"/>
      <c r="P677" s="186"/>
      <c r="Q677" s="186"/>
      <c r="R677" s="186"/>
      <c r="S677" s="186"/>
      <c r="T677" s="187"/>
      <c r="AT677" s="181" t="s">
        <v>293</v>
      </c>
      <c r="AU677" s="181" t="s">
        <v>84</v>
      </c>
      <c r="AV677" s="13" t="s">
        <v>84</v>
      </c>
      <c r="AW677" s="13" t="s">
        <v>31</v>
      </c>
      <c r="AX677" s="13" t="s">
        <v>82</v>
      </c>
      <c r="AY677" s="181" t="s">
        <v>282</v>
      </c>
    </row>
    <row r="678" spans="1:65" s="2" customFormat="1" ht="20.5" customHeight="1">
      <c r="A678" s="32"/>
      <c r="B678" s="162"/>
      <c r="C678" s="163" t="s">
        <v>192</v>
      </c>
      <c r="D678" s="163" t="s">
        <v>284</v>
      </c>
      <c r="E678" s="164" t="s">
        <v>1243</v>
      </c>
      <c r="F678" s="165" t="s">
        <v>1244</v>
      </c>
      <c r="G678" s="166" t="s">
        <v>313</v>
      </c>
      <c r="H678" s="167">
        <v>6.8000000000000005E-2</v>
      </c>
      <c r="I678" s="168"/>
      <c r="J678" s="169">
        <f>ROUND(I678*H678,2)</f>
        <v>0</v>
      </c>
      <c r="K678" s="165" t="s">
        <v>288</v>
      </c>
      <c r="L678" s="33"/>
      <c r="M678" s="170" t="s">
        <v>1</v>
      </c>
      <c r="N678" s="171" t="s">
        <v>39</v>
      </c>
      <c r="O678" s="58"/>
      <c r="P678" s="172">
        <f>O678*H678</f>
        <v>0</v>
      </c>
      <c r="Q678" s="172">
        <v>1.6372100000000001</v>
      </c>
      <c r="R678" s="172">
        <f>Q678*H678</f>
        <v>0.11133028000000002</v>
      </c>
      <c r="S678" s="172">
        <v>0</v>
      </c>
      <c r="T678" s="173">
        <f>S678*H678</f>
        <v>0</v>
      </c>
      <c r="U678" s="32"/>
      <c r="V678" s="32"/>
      <c r="W678" s="32"/>
      <c r="X678" s="32"/>
      <c r="Y678" s="32"/>
      <c r="Z678" s="32"/>
      <c r="AA678" s="32"/>
      <c r="AB678" s="32"/>
      <c r="AC678" s="32"/>
      <c r="AD678" s="32"/>
      <c r="AE678" s="32"/>
      <c r="AR678" s="174" t="s">
        <v>289</v>
      </c>
      <c r="AT678" s="174" t="s">
        <v>284</v>
      </c>
      <c r="AU678" s="174" t="s">
        <v>84</v>
      </c>
      <c r="AY678" s="17" t="s">
        <v>282</v>
      </c>
      <c r="BE678" s="175">
        <f>IF(N678="základní",J678,0)</f>
        <v>0</v>
      </c>
      <c r="BF678" s="175">
        <f>IF(N678="snížená",J678,0)</f>
        <v>0</v>
      </c>
      <c r="BG678" s="175">
        <f>IF(N678="zákl. přenesená",J678,0)</f>
        <v>0</v>
      </c>
      <c r="BH678" s="175">
        <f>IF(N678="sníž. přenesená",J678,0)</f>
        <v>0</v>
      </c>
      <c r="BI678" s="175">
        <f>IF(N678="nulová",J678,0)</f>
        <v>0</v>
      </c>
      <c r="BJ678" s="17" t="s">
        <v>82</v>
      </c>
      <c r="BK678" s="175">
        <f>ROUND(I678*H678,2)</f>
        <v>0</v>
      </c>
      <c r="BL678" s="17" t="s">
        <v>289</v>
      </c>
      <c r="BM678" s="174" t="s">
        <v>1245</v>
      </c>
    </row>
    <row r="679" spans="1:65" s="2" customFormat="1" ht="18">
      <c r="A679" s="32"/>
      <c r="B679" s="33"/>
      <c r="C679" s="32"/>
      <c r="D679" s="176" t="s">
        <v>291</v>
      </c>
      <c r="E679" s="32"/>
      <c r="F679" s="177" t="s">
        <v>1246</v>
      </c>
      <c r="G679" s="32"/>
      <c r="H679" s="32"/>
      <c r="I679" s="97"/>
      <c r="J679" s="32"/>
      <c r="K679" s="32"/>
      <c r="L679" s="33"/>
      <c r="M679" s="178"/>
      <c r="N679" s="179"/>
      <c r="O679" s="58"/>
      <c r="P679" s="58"/>
      <c r="Q679" s="58"/>
      <c r="R679" s="58"/>
      <c r="S679" s="58"/>
      <c r="T679" s="59"/>
      <c r="U679" s="32"/>
      <c r="V679" s="32"/>
      <c r="W679" s="32"/>
      <c r="X679" s="32"/>
      <c r="Y679" s="32"/>
      <c r="Z679" s="32"/>
      <c r="AA679" s="32"/>
      <c r="AB679" s="32"/>
      <c r="AC679" s="32"/>
      <c r="AD679" s="32"/>
      <c r="AE679" s="32"/>
      <c r="AT679" s="17" t="s">
        <v>291</v>
      </c>
      <c r="AU679" s="17" t="s">
        <v>84</v>
      </c>
    </row>
    <row r="680" spans="1:65" s="13" customFormat="1" ht="10">
      <c r="B680" s="180"/>
      <c r="D680" s="176" t="s">
        <v>293</v>
      </c>
      <c r="E680" s="181" t="s">
        <v>1</v>
      </c>
      <c r="F680" s="182" t="s">
        <v>1247</v>
      </c>
      <c r="H680" s="183">
        <v>6.8000000000000005E-2</v>
      </c>
      <c r="I680" s="184"/>
      <c r="L680" s="180"/>
      <c r="M680" s="185"/>
      <c r="N680" s="186"/>
      <c r="O680" s="186"/>
      <c r="P680" s="186"/>
      <c r="Q680" s="186"/>
      <c r="R680" s="186"/>
      <c r="S680" s="186"/>
      <c r="T680" s="187"/>
      <c r="AT680" s="181" t="s">
        <v>293</v>
      </c>
      <c r="AU680" s="181" t="s">
        <v>84</v>
      </c>
      <c r="AV680" s="13" t="s">
        <v>84</v>
      </c>
      <c r="AW680" s="13" t="s">
        <v>31</v>
      </c>
      <c r="AX680" s="13" t="s">
        <v>82</v>
      </c>
      <c r="AY680" s="181" t="s">
        <v>282</v>
      </c>
    </row>
    <row r="681" spans="1:65" s="12" customFormat="1" ht="22.75" customHeight="1">
      <c r="B681" s="149"/>
      <c r="D681" s="150" t="s">
        <v>73</v>
      </c>
      <c r="E681" s="160" t="s">
        <v>1248</v>
      </c>
      <c r="F681" s="160" t="s">
        <v>1249</v>
      </c>
      <c r="I681" s="152"/>
      <c r="J681" s="161">
        <f>BK681</f>
        <v>0</v>
      </c>
      <c r="L681" s="149"/>
      <c r="M681" s="154"/>
      <c r="N681" s="155"/>
      <c r="O681" s="155"/>
      <c r="P681" s="156">
        <f>SUM(P682:P692)</f>
        <v>0</v>
      </c>
      <c r="Q681" s="155"/>
      <c r="R681" s="156">
        <f>SUM(R682:R692)</f>
        <v>0</v>
      </c>
      <c r="S681" s="155"/>
      <c r="T681" s="157">
        <f>SUM(T682:T692)</f>
        <v>0</v>
      </c>
      <c r="AR681" s="150" t="s">
        <v>82</v>
      </c>
      <c r="AT681" s="158" t="s">
        <v>73</v>
      </c>
      <c r="AU681" s="158" t="s">
        <v>82</v>
      </c>
      <c r="AY681" s="150" t="s">
        <v>282</v>
      </c>
      <c r="BK681" s="159">
        <f>SUM(BK682:BK692)</f>
        <v>0</v>
      </c>
    </row>
    <row r="682" spans="1:65" s="2" customFormat="1" ht="31" customHeight="1">
      <c r="A682" s="32"/>
      <c r="B682" s="162"/>
      <c r="C682" s="163" t="s">
        <v>1250</v>
      </c>
      <c r="D682" s="163" t="s">
        <v>284</v>
      </c>
      <c r="E682" s="164" t="s">
        <v>1251</v>
      </c>
      <c r="F682" s="165" t="s">
        <v>1252</v>
      </c>
      <c r="G682" s="166" t="s">
        <v>376</v>
      </c>
      <c r="H682" s="167">
        <v>97.637</v>
      </c>
      <c r="I682" s="168"/>
      <c r="J682" s="169">
        <f>ROUND(I682*H682,2)</f>
        <v>0</v>
      </c>
      <c r="K682" s="165" t="s">
        <v>288</v>
      </c>
      <c r="L682" s="33"/>
      <c r="M682" s="170" t="s">
        <v>1</v>
      </c>
      <c r="N682" s="171" t="s">
        <v>39</v>
      </c>
      <c r="O682" s="58"/>
      <c r="P682" s="172">
        <f>O682*H682</f>
        <v>0</v>
      </c>
      <c r="Q682" s="172">
        <v>0</v>
      </c>
      <c r="R682" s="172">
        <f>Q682*H682</f>
        <v>0</v>
      </c>
      <c r="S682" s="172">
        <v>0</v>
      </c>
      <c r="T682" s="173">
        <f>S682*H682</f>
        <v>0</v>
      </c>
      <c r="U682" s="32"/>
      <c r="V682" s="32"/>
      <c r="W682" s="32"/>
      <c r="X682" s="32"/>
      <c r="Y682" s="32"/>
      <c r="Z682" s="32"/>
      <c r="AA682" s="32"/>
      <c r="AB682" s="32"/>
      <c r="AC682" s="32"/>
      <c r="AD682" s="32"/>
      <c r="AE682" s="32"/>
      <c r="AR682" s="174" t="s">
        <v>289</v>
      </c>
      <c r="AT682" s="174" t="s">
        <v>284</v>
      </c>
      <c r="AU682" s="174" t="s">
        <v>84</v>
      </c>
      <c r="AY682" s="17" t="s">
        <v>282</v>
      </c>
      <c r="BE682" s="175">
        <f>IF(N682="základní",J682,0)</f>
        <v>0</v>
      </c>
      <c r="BF682" s="175">
        <f>IF(N682="snížená",J682,0)</f>
        <v>0</v>
      </c>
      <c r="BG682" s="175">
        <f>IF(N682="zákl. přenesená",J682,0)</f>
        <v>0</v>
      </c>
      <c r="BH682" s="175">
        <f>IF(N682="sníž. přenesená",J682,0)</f>
        <v>0</v>
      </c>
      <c r="BI682" s="175">
        <f>IF(N682="nulová",J682,0)</f>
        <v>0</v>
      </c>
      <c r="BJ682" s="17" t="s">
        <v>82</v>
      </c>
      <c r="BK682" s="175">
        <f>ROUND(I682*H682,2)</f>
        <v>0</v>
      </c>
      <c r="BL682" s="17" t="s">
        <v>289</v>
      </c>
      <c r="BM682" s="174" t="s">
        <v>1253</v>
      </c>
    </row>
    <row r="683" spans="1:65" s="2" customFormat="1" ht="36">
      <c r="A683" s="32"/>
      <c r="B683" s="33"/>
      <c r="C683" s="32"/>
      <c r="D683" s="176" t="s">
        <v>291</v>
      </c>
      <c r="E683" s="32"/>
      <c r="F683" s="177" t="s">
        <v>1254</v>
      </c>
      <c r="G683" s="32"/>
      <c r="H683" s="32"/>
      <c r="I683" s="97"/>
      <c r="J683" s="32"/>
      <c r="K683" s="32"/>
      <c r="L683" s="33"/>
      <c r="M683" s="178"/>
      <c r="N683" s="179"/>
      <c r="O683" s="58"/>
      <c r="P683" s="58"/>
      <c r="Q683" s="58"/>
      <c r="R683" s="58"/>
      <c r="S683" s="58"/>
      <c r="T683" s="59"/>
      <c r="U683" s="32"/>
      <c r="V683" s="32"/>
      <c r="W683" s="32"/>
      <c r="X683" s="32"/>
      <c r="Y683" s="32"/>
      <c r="Z683" s="32"/>
      <c r="AA683" s="32"/>
      <c r="AB683" s="32"/>
      <c r="AC683" s="32"/>
      <c r="AD683" s="32"/>
      <c r="AE683" s="32"/>
      <c r="AT683" s="17" t="s">
        <v>291</v>
      </c>
      <c r="AU683" s="17" t="s">
        <v>84</v>
      </c>
    </row>
    <row r="684" spans="1:65" s="2" customFormat="1" ht="31" customHeight="1">
      <c r="A684" s="32"/>
      <c r="B684" s="162"/>
      <c r="C684" s="163" t="s">
        <v>1255</v>
      </c>
      <c r="D684" s="163" t="s">
        <v>284</v>
      </c>
      <c r="E684" s="164" t="s">
        <v>1256</v>
      </c>
      <c r="F684" s="165" t="s">
        <v>1257</v>
      </c>
      <c r="G684" s="166" t="s">
        <v>376</v>
      </c>
      <c r="H684" s="167">
        <v>97.637</v>
      </c>
      <c r="I684" s="168"/>
      <c r="J684" s="169">
        <f>ROUND(I684*H684,2)</f>
        <v>0</v>
      </c>
      <c r="K684" s="165" t="s">
        <v>288</v>
      </c>
      <c r="L684" s="33"/>
      <c r="M684" s="170" t="s">
        <v>1</v>
      </c>
      <c r="N684" s="171" t="s">
        <v>39</v>
      </c>
      <c r="O684" s="58"/>
      <c r="P684" s="172">
        <f>O684*H684</f>
        <v>0</v>
      </c>
      <c r="Q684" s="172">
        <v>0</v>
      </c>
      <c r="R684" s="172">
        <f>Q684*H684</f>
        <v>0</v>
      </c>
      <c r="S684" s="172">
        <v>0</v>
      </c>
      <c r="T684" s="173">
        <f>S684*H684</f>
        <v>0</v>
      </c>
      <c r="U684" s="32"/>
      <c r="V684" s="32"/>
      <c r="W684" s="32"/>
      <c r="X684" s="32"/>
      <c r="Y684" s="32"/>
      <c r="Z684" s="32"/>
      <c r="AA684" s="32"/>
      <c r="AB684" s="32"/>
      <c r="AC684" s="32"/>
      <c r="AD684" s="32"/>
      <c r="AE684" s="32"/>
      <c r="AR684" s="174" t="s">
        <v>289</v>
      </c>
      <c r="AT684" s="174" t="s">
        <v>284</v>
      </c>
      <c r="AU684" s="174" t="s">
        <v>84</v>
      </c>
      <c r="AY684" s="17" t="s">
        <v>282</v>
      </c>
      <c r="BE684" s="175">
        <f>IF(N684="základní",J684,0)</f>
        <v>0</v>
      </c>
      <c r="BF684" s="175">
        <f>IF(N684="snížená",J684,0)</f>
        <v>0</v>
      </c>
      <c r="BG684" s="175">
        <f>IF(N684="zákl. přenesená",J684,0)</f>
        <v>0</v>
      </c>
      <c r="BH684" s="175">
        <f>IF(N684="sníž. přenesená",J684,0)</f>
        <v>0</v>
      </c>
      <c r="BI684" s="175">
        <f>IF(N684="nulová",J684,0)</f>
        <v>0</v>
      </c>
      <c r="BJ684" s="17" t="s">
        <v>82</v>
      </c>
      <c r="BK684" s="175">
        <f>ROUND(I684*H684,2)</f>
        <v>0</v>
      </c>
      <c r="BL684" s="17" t="s">
        <v>289</v>
      </c>
      <c r="BM684" s="174" t="s">
        <v>1258</v>
      </c>
    </row>
    <row r="685" spans="1:65" s="2" customFormat="1" ht="27">
      <c r="A685" s="32"/>
      <c r="B685" s="33"/>
      <c r="C685" s="32"/>
      <c r="D685" s="176" t="s">
        <v>291</v>
      </c>
      <c r="E685" s="32"/>
      <c r="F685" s="177" t="s">
        <v>1259</v>
      </c>
      <c r="G685" s="32"/>
      <c r="H685" s="32"/>
      <c r="I685" s="97"/>
      <c r="J685" s="32"/>
      <c r="K685" s="32"/>
      <c r="L685" s="33"/>
      <c r="M685" s="178"/>
      <c r="N685" s="179"/>
      <c r="O685" s="58"/>
      <c r="P685" s="58"/>
      <c r="Q685" s="58"/>
      <c r="R685" s="58"/>
      <c r="S685" s="58"/>
      <c r="T685" s="59"/>
      <c r="U685" s="32"/>
      <c r="V685" s="32"/>
      <c r="W685" s="32"/>
      <c r="X685" s="32"/>
      <c r="Y685" s="32"/>
      <c r="Z685" s="32"/>
      <c r="AA685" s="32"/>
      <c r="AB685" s="32"/>
      <c r="AC685" s="32"/>
      <c r="AD685" s="32"/>
      <c r="AE685" s="32"/>
      <c r="AT685" s="17" t="s">
        <v>291</v>
      </c>
      <c r="AU685" s="17" t="s">
        <v>84</v>
      </c>
    </row>
    <row r="686" spans="1:65" s="2" customFormat="1" ht="31" customHeight="1">
      <c r="A686" s="32"/>
      <c r="B686" s="162"/>
      <c r="C686" s="163" t="s">
        <v>1260</v>
      </c>
      <c r="D686" s="163" t="s">
        <v>284</v>
      </c>
      <c r="E686" s="164" t="s">
        <v>1261</v>
      </c>
      <c r="F686" s="165" t="s">
        <v>1262</v>
      </c>
      <c r="G686" s="166" t="s">
        <v>376</v>
      </c>
      <c r="H686" s="167">
        <v>1464.5550000000001</v>
      </c>
      <c r="I686" s="168"/>
      <c r="J686" s="169">
        <f>ROUND(I686*H686,2)</f>
        <v>0</v>
      </c>
      <c r="K686" s="165" t="s">
        <v>288</v>
      </c>
      <c r="L686" s="33"/>
      <c r="M686" s="170" t="s">
        <v>1</v>
      </c>
      <c r="N686" s="171" t="s">
        <v>39</v>
      </c>
      <c r="O686" s="58"/>
      <c r="P686" s="172">
        <f>O686*H686</f>
        <v>0</v>
      </c>
      <c r="Q686" s="172">
        <v>0</v>
      </c>
      <c r="R686" s="172">
        <f>Q686*H686</f>
        <v>0</v>
      </c>
      <c r="S686" s="172">
        <v>0</v>
      </c>
      <c r="T686" s="173">
        <f>S686*H686</f>
        <v>0</v>
      </c>
      <c r="U686" s="32"/>
      <c r="V686" s="32"/>
      <c r="W686" s="32"/>
      <c r="X686" s="32"/>
      <c r="Y686" s="32"/>
      <c r="Z686" s="32"/>
      <c r="AA686" s="32"/>
      <c r="AB686" s="32"/>
      <c r="AC686" s="32"/>
      <c r="AD686" s="32"/>
      <c r="AE686" s="32"/>
      <c r="AR686" s="174" t="s">
        <v>289</v>
      </c>
      <c r="AT686" s="174" t="s">
        <v>284</v>
      </c>
      <c r="AU686" s="174" t="s">
        <v>84</v>
      </c>
      <c r="AY686" s="17" t="s">
        <v>282</v>
      </c>
      <c r="BE686" s="175">
        <f>IF(N686="základní",J686,0)</f>
        <v>0</v>
      </c>
      <c r="BF686" s="175">
        <f>IF(N686="snížená",J686,0)</f>
        <v>0</v>
      </c>
      <c r="BG686" s="175">
        <f>IF(N686="zákl. přenesená",J686,0)</f>
        <v>0</v>
      </c>
      <c r="BH686" s="175">
        <f>IF(N686="sníž. přenesená",J686,0)</f>
        <v>0</v>
      </c>
      <c r="BI686" s="175">
        <f>IF(N686="nulová",J686,0)</f>
        <v>0</v>
      </c>
      <c r="BJ686" s="17" t="s">
        <v>82</v>
      </c>
      <c r="BK686" s="175">
        <f>ROUND(I686*H686,2)</f>
        <v>0</v>
      </c>
      <c r="BL686" s="17" t="s">
        <v>289</v>
      </c>
      <c r="BM686" s="174" t="s">
        <v>1263</v>
      </c>
    </row>
    <row r="687" spans="1:65" s="2" customFormat="1" ht="36">
      <c r="A687" s="32"/>
      <c r="B687" s="33"/>
      <c r="C687" s="32"/>
      <c r="D687" s="176" t="s">
        <v>291</v>
      </c>
      <c r="E687" s="32"/>
      <c r="F687" s="177" t="s">
        <v>1264</v>
      </c>
      <c r="G687" s="32"/>
      <c r="H687" s="32"/>
      <c r="I687" s="97"/>
      <c r="J687" s="32"/>
      <c r="K687" s="32"/>
      <c r="L687" s="33"/>
      <c r="M687" s="178"/>
      <c r="N687" s="179"/>
      <c r="O687" s="58"/>
      <c r="P687" s="58"/>
      <c r="Q687" s="58"/>
      <c r="R687" s="58"/>
      <c r="S687" s="58"/>
      <c r="T687" s="59"/>
      <c r="U687" s="32"/>
      <c r="V687" s="32"/>
      <c r="W687" s="32"/>
      <c r="X687" s="32"/>
      <c r="Y687" s="32"/>
      <c r="Z687" s="32"/>
      <c r="AA687" s="32"/>
      <c r="AB687" s="32"/>
      <c r="AC687" s="32"/>
      <c r="AD687" s="32"/>
      <c r="AE687" s="32"/>
      <c r="AT687" s="17" t="s">
        <v>291</v>
      </c>
      <c r="AU687" s="17" t="s">
        <v>84</v>
      </c>
    </row>
    <row r="688" spans="1:65" s="13" customFormat="1" ht="20">
      <c r="B688" s="180"/>
      <c r="D688" s="176" t="s">
        <v>293</v>
      </c>
      <c r="F688" s="182" t="s">
        <v>1265</v>
      </c>
      <c r="H688" s="183">
        <v>1464.5550000000001</v>
      </c>
      <c r="I688" s="184"/>
      <c r="L688" s="180"/>
      <c r="M688" s="185"/>
      <c r="N688" s="186"/>
      <c r="O688" s="186"/>
      <c r="P688" s="186"/>
      <c r="Q688" s="186"/>
      <c r="R688" s="186"/>
      <c r="S688" s="186"/>
      <c r="T688" s="187"/>
      <c r="AT688" s="181" t="s">
        <v>293</v>
      </c>
      <c r="AU688" s="181" t="s">
        <v>84</v>
      </c>
      <c r="AV688" s="13" t="s">
        <v>84</v>
      </c>
      <c r="AW688" s="13" t="s">
        <v>3</v>
      </c>
      <c r="AX688" s="13" t="s">
        <v>82</v>
      </c>
      <c r="AY688" s="181" t="s">
        <v>282</v>
      </c>
    </row>
    <row r="689" spans="1:65" s="2" customFormat="1" ht="31" customHeight="1">
      <c r="A689" s="32"/>
      <c r="B689" s="162"/>
      <c r="C689" s="163" t="s">
        <v>1266</v>
      </c>
      <c r="D689" s="163" t="s">
        <v>284</v>
      </c>
      <c r="E689" s="164" t="s">
        <v>1267</v>
      </c>
      <c r="F689" s="165" t="s">
        <v>1268</v>
      </c>
      <c r="G689" s="166" t="s">
        <v>376</v>
      </c>
      <c r="H689" s="167">
        <v>94.328999999999994</v>
      </c>
      <c r="I689" s="168"/>
      <c r="J689" s="169">
        <f>ROUND(I689*H689,2)</f>
        <v>0</v>
      </c>
      <c r="K689" s="165" t="s">
        <v>288</v>
      </c>
      <c r="L689" s="33"/>
      <c r="M689" s="170" t="s">
        <v>1</v>
      </c>
      <c r="N689" s="171" t="s">
        <v>39</v>
      </c>
      <c r="O689" s="58"/>
      <c r="P689" s="172">
        <f>O689*H689</f>
        <v>0</v>
      </c>
      <c r="Q689" s="172">
        <v>0</v>
      </c>
      <c r="R689" s="172">
        <f>Q689*H689</f>
        <v>0</v>
      </c>
      <c r="S689" s="172">
        <v>0</v>
      </c>
      <c r="T689" s="173">
        <f>S689*H689</f>
        <v>0</v>
      </c>
      <c r="U689" s="32"/>
      <c r="V689" s="32"/>
      <c r="W689" s="32"/>
      <c r="X689" s="32"/>
      <c r="Y689" s="32"/>
      <c r="Z689" s="32"/>
      <c r="AA689" s="32"/>
      <c r="AB689" s="32"/>
      <c r="AC689" s="32"/>
      <c r="AD689" s="32"/>
      <c r="AE689" s="32"/>
      <c r="AR689" s="174" t="s">
        <v>289</v>
      </c>
      <c r="AT689" s="174" t="s">
        <v>284</v>
      </c>
      <c r="AU689" s="174" t="s">
        <v>84</v>
      </c>
      <c r="AY689" s="17" t="s">
        <v>282</v>
      </c>
      <c r="BE689" s="175">
        <f>IF(N689="základní",J689,0)</f>
        <v>0</v>
      </c>
      <c r="BF689" s="175">
        <f>IF(N689="snížená",J689,0)</f>
        <v>0</v>
      </c>
      <c r="BG689" s="175">
        <f>IF(N689="zákl. přenesená",J689,0)</f>
        <v>0</v>
      </c>
      <c r="BH689" s="175">
        <f>IF(N689="sníž. přenesená",J689,0)</f>
        <v>0</v>
      </c>
      <c r="BI689" s="175">
        <f>IF(N689="nulová",J689,0)</f>
        <v>0</v>
      </c>
      <c r="BJ689" s="17" t="s">
        <v>82</v>
      </c>
      <c r="BK689" s="175">
        <f>ROUND(I689*H689,2)</f>
        <v>0</v>
      </c>
      <c r="BL689" s="17" t="s">
        <v>289</v>
      </c>
      <c r="BM689" s="174" t="s">
        <v>1269</v>
      </c>
    </row>
    <row r="690" spans="1:65" s="2" customFormat="1" ht="36">
      <c r="A690" s="32"/>
      <c r="B690" s="33"/>
      <c r="C690" s="32"/>
      <c r="D690" s="176" t="s">
        <v>291</v>
      </c>
      <c r="E690" s="32"/>
      <c r="F690" s="177" t="s">
        <v>1270</v>
      </c>
      <c r="G690" s="32"/>
      <c r="H690" s="32"/>
      <c r="I690" s="97"/>
      <c r="J690" s="32"/>
      <c r="K690" s="32"/>
      <c r="L690" s="33"/>
      <c r="M690" s="178"/>
      <c r="N690" s="179"/>
      <c r="O690" s="58"/>
      <c r="P690" s="58"/>
      <c r="Q690" s="58"/>
      <c r="R690" s="58"/>
      <c r="S690" s="58"/>
      <c r="T690" s="59"/>
      <c r="U690" s="32"/>
      <c r="V690" s="32"/>
      <c r="W690" s="32"/>
      <c r="X690" s="32"/>
      <c r="Y690" s="32"/>
      <c r="Z690" s="32"/>
      <c r="AA690" s="32"/>
      <c r="AB690" s="32"/>
      <c r="AC690" s="32"/>
      <c r="AD690" s="32"/>
      <c r="AE690" s="32"/>
      <c r="AT690" s="17" t="s">
        <v>291</v>
      </c>
      <c r="AU690" s="17" t="s">
        <v>84</v>
      </c>
    </row>
    <row r="691" spans="1:65" s="2" customFormat="1" ht="41.5" customHeight="1">
      <c r="A691" s="32"/>
      <c r="B691" s="162"/>
      <c r="C691" s="163" t="s">
        <v>1271</v>
      </c>
      <c r="D691" s="163" t="s">
        <v>284</v>
      </c>
      <c r="E691" s="164" t="s">
        <v>1272</v>
      </c>
      <c r="F691" s="165" t="s">
        <v>1273</v>
      </c>
      <c r="G691" s="166" t="s">
        <v>376</v>
      </c>
      <c r="H691" s="167">
        <v>3.3079999999999998</v>
      </c>
      <c r="I691" s="168"/>
      <c r="J691" s="169">
        <f>ROUND(I691*H691,2)</f>
        <v>0</v>
      </c>
      <c r="K691" s="165" t="s">
        <v>288</v>
      </c>
      <c r="L691" s="33"/>
      <c r="M691" s="170" t="s">
        <v>1</v>
      </c>
      <c r="N691" s="171" t="s">
        <v>39</v>
      </c>
      <c r="O691" s="58"/>
      <c r="P691" s="172">
        <f>O691*H691</f>
        <v>0</v>
      </c>
      <c r="Q691" s="172">
        <v>0</v>
      </c>
      <c r="R691" s="172">
        <f>Q691*H691</f>
        <v>0</v>
      </c>
      <c r="S691" s="172">
        <v>0</v>
      </c>
      <c r="T691" s="173">
        <f>S691*H691</f>
        <v>0</v>
      </c>
      <c r="U691" s="32"/>
      <c r="V691" s="32"/>
      <c r="W691" s="32"/>
      <c r="X691" s="32"/>
      <c r="Y691" s="32"/>
      <c r="Z691" s="32"/>
      <c r="AA691" s="32"/>
      <c r="AB691" s="32"/>
      <c r="AC691" s="32"/>
      <c r="AD691" s="32"/>
      <c r="AE691" s="32"/>
      <c r="AR691" s="174" t="s">
        <v>289</v>
      </c>
      <c r="AT691" s="174" t="s">
        <v>284</v>
      </c>
      <c r="AU691" s="174" t="s">
        <v>84</v>
      </c>
      <c r="AY691" s="17" t="s">
        <v>282</v>
      </c>
      <c r="BE691" s="175">
        <f>IF(N691="základní",J691,0)</f>
        <v>0</v>
      </c>
      <c r="BF691" s="175">
        <f>IF(N691="snížená",J691,0)</f>
        <v>0</v>
      </c>
      <c r="BG691" s="175">
        <f>IF(N691="zákl. přenesená",J691,0)</f>
        <v>0</v>
      </c>
      <c r="BH691" s="175">
        <f>IF(N691="sníž. přenesená",J691,0)</f>
        <v>0</v>
      </c>
      <c r="BI691" s="175">
        <f>IF(N691="nulová",J691,0)</f>
        <v>0</v>
      </c>
      <c r="BJ691" s="17" t="s">
        <v>82</v>
      </c>
      <c r="BK691" s="175">
        <f>ROUND(I691*H691,2)</f>
        <v>0</v>
      </c>
      <c r="BL691" s="17" t="s">
        <v>289</v>
      </c>
      <c r="BM691" s="174" t="s">
        <v>1274</v>
      </c>
    </row>
    <row r="692" spans="1:65" s="2" customFormat="1" ht="36">
      <c r="A692" s="32"/>
      <c r="B692" s="33"/>
      <c r="C692" s="32"/>
      <c r="D692" s="176" t="s">
        <v>291</v>
      </c>
      <c r="E692" s="32"/>
      <c r="F692" s="177" t="s">
        <v>1275</v>
      </c>
      <c r="G692" s="32"/>
      <c r="H692" s="32"/>
      <c r="I692" s="97"/>
      <c r="J692" s="32"/>
      <c r="K692" s="32"/>
      <c r="L692" s="33"/>
      <c r="M692" s="178"/>
      <c r="N692" s="179"/>
      <c r="O692" s="58"/>
      <c r="P692" s="58"/>
      <c r="Q692" s="58"/>
      <c r="R692" s="58"/>
      <c r="S692" s="58"/>
      <c r="T692" s="59"/>
      <c r="U692" s="32"/>
      <c r="V692" s="32"/>
      <c r="W692" s="32"/>
      <c r="X692" s="32"/>
      <c r="Y692" s="32"/>
      <c r="Z692" s="32"/>
      <c r="AA692" s="32"/>
      <c r="AB692" s="32"/>
      <c r="AC692" s="32"/>
      <c r="AD692" s="32"/>
      <c r="AE692" s="32"/>
      <c r="AT692" s="17" t="s">
        <v>291</v>
      </c>
      <c r="AU692" s="17" t="s">
        <v>84</v>
      </c>
    </row>
    <row r="693" spans="1:65" s="12" customFormat="1" ht="22.75" customHeight="1">
      <c r="B693" s="149"/>
      <c r="D693" s="150" t="s">
        <v>73</v>
      </c>
      <c r="E693" s="160" t="s">
        <v>1276</v>
      </c>
      <c r="F693" s="160" t="s">
        <v>1277</v>
      </c>
      <c r="I693" s="152"/>
      <c r="J693" s="161">
        <f>BK693</f>
        <v>0</v>
      </c>
      <c r="L693" s="149"/>
      <c r="M693" s="154"/>
      <c r="N693" s="155"/>
      <c r="O693" s="155"/>
      <c r="P693" s="156">
        <f>SUM(P694:P695)</f>
        <v>0</v>
      </c>
      <c r="Q693" s="155"/>
      <c r="R693" s="156">
        <f>SUM(R694:R695)</f>
        <v>0</v>
      </c>
      <c r="S693" s="155"/>
      <c r="T693" s="157">
        <f>SUM(T694:T695)</f>
        <v>0</v>
      </c>
      <c r="AR693" s="150" t="s">
        <v>82</v>
      </c>
      <c r="AT693" s="158" t="s">
        <v>73</v>
      </c>
      <c r="AU693" s="158" t="s">
        <v>82</v>
      </c>
      <c r="AY693" s="150" t="s">
        <v>282</v>
      </c>
      <c r="BK693" s="159">
        <f>SUM(BK694:BK695)</f>
        <v>0</v>
      </c>
    </row>
    <row r="694" spans="1:65" s="2" customFormat="1" ht="20.5" customHeight="1">
      <c r="A694" s="32"/>
      <c r="B694" s="162"/>
      <c r="C694" s="163" t="s">
        <v>1278</v>
      </c>
      <c r="D694" s="163" t="s">
        <v>284</v>
      </c>
      <c r="E694" s="164" t="s">
        <v>1279</v>
      </c>
      <c r="F694" s="165" t="s">
        <v>1280</v>
      </c>
      <c r="G694" s="166" t="s">
        <v>376</v>
      </c>
      <c r="H694" s="167">
        <v>415.42200000000003</v>
      </c>
      <c r="I694" s="168"/>
      <c r="J694" s="169">
        <f>ROUND(I694*H694,2)</f>
        <v>0</v>
      </c>
      <c r="K694" s="165" t="s">
        <v>288</v>
      </c>
      <c r="L694" s="33"/>
      <c r="M694" s="170" t="s">
        <v>1</v>
      </c>
      <c r="N694" s="171" t="s">
        <v>39</v>
      </c>
      <c r="O694" s="58"/>
      <c r="P694" s="172">
        <f>O694*H694</f>
        <v>0</v>
      </c>
      <c r="Q694" s="172">
        <v>0</v>
      </c>
      <c r="R694" s="172">
        <f>Q694*H694</f>
        <v>0</v>
      </c>
      <c r="S694" s="172">
        <v>0</v>
      </c>
      <c r="T694" s="173">
        <f>S694*H694</f>
        <v>0</v>
      </c>
      <c r="U694" s="32"/>
      <c r="V694" s="32"/>
      <c r="W694" s="32"/>
      <c r="X694" s="32"/>
      <c r="Y694" s="32"/>
      <c r="Z694" s="32"/>
      <c r="AA694" s="32"/>
      <c r="AB694" s="32"/>
      <c r="AC694" s="32"/>
      <c r="AD694" s="32"/>
      <c r="AE694" s="32"/>
      <c r="AR694" s="174" t="s">
        <v>289</v>
      </c>
      <c r="AT694" s="174" t="s">
        <v>284</v>
      </c>
      <c r="AU694" s="174" t="s">
        <v>84</v>
      </c>
      <c r="AY694" s="17" t="s">
        <v>282</v>
      </c>
      <c r="BE694" s="175">
        <f>IF(N694="základní",J694,0)</f>
        <v>0</v>
      </c>
      <c r="BF694" s="175">
        <f>IF(N694="snížená",J694,0)</f>
        <v>0</v>
      </c>
      <c r="BG694" s="175">
        <f>IF(N694="zákl. přenesená",J694,0)</f>
        <v>0</v>
      </c>
      <c r="BH694" s="175">
        <f>IF(N694="sníž. přenesená",J694,0)</f>
        <v>0</v>
      </c>
      <c r="BI694" s="175">
        <f>IF(N694="nulová",J694,0)</f>
        <v>0</v>
      </c>
      <c r="BJ694" s="17" t="s">
        <v>82</v>
      </c>
      <c r="BK694" s="175">
        <f>ROUND(I694*H694,2)</f>
        <v>0</v>
      </c>
      <c r="BL694" s="17" t="s">
        <v>289</v>
      </c>
      <c r="BM694" s="174" t="s">
        <v>1281</v>
      </c>
    </row>
    <row r="695" spans="1:65" s="2" customFormat="1" ht="45">
      <c r="A695" s="32"/>
      <c r="B695" s="33"/>
      <c r="C695" s="32"/>
      <c r="D695" s="176" t="s">
        <v>291</v>
      </c>
      <c r="E695" s="32"/>
      <c r="F695" s="177" t="s">
        <v>1282</v>
      </c>
      <c r="G695" s="32"/>
      <c r="H695" s="32"/>
      <c r="I695" s="97"/>
      <c r="J695" s="32"/>
      <c r="K695" s="32"/>
      <c r="L695" s="33"/>
      <c r="M695" s="178"/>
      <c r="N695" s="179"/>
      <c r="O695" s="58"/>
      <c r="P695" s="58"/>
      <c r="Q695" s="58"/>
      <c r="R695" s="58"/>
      <c r="S695" s="58"/>
      <c r="T695" s="59"/>
      <c r="U695" s="32"/>
      <c r="V695" s="32"/>
      <c r="W695" s="32"/>
      <c r="X695" s="32"/>
      <c r="Y695" s="32"/>
      <c r="Z695" s="32"/>
      <c r="AA695" s="32"/>
      <c r="AB695" s="32"/>
      <c r="AC695" s="32"/>
      <c r="AD695" s="32"/>
      <c r="AE695" s="32"/>
      <c r="AT695" s="17" t="s">
        <v>291</v>
      </c>
      <c r="AU695" s="17" t="s">
        <v>84</v>
      </c>
    </row>
    <row r="696" spans="1:65" s="12" customFormat="1" ht="25.9" customHeight="1">
      <c r="B696" s="149"/>
      <c r="D696" s="150" t="s">
        <v>73</v>
      </c>
      <c r="E696" s="151" t="s">
        <v>1283</v>
      </c>
      <c r="F696" s="151" t="s">
        <v>1284</v>
      </c>
      <c r="I696" s="152"/>
      <c r="J696" s="153">
        <f>BK696</f>
        <v>0</v>
      </c>
      <c r="L696" s="149"/>
      <c r="M696" s="154"/>
      <c r="N696" s="155"/>
      <c r="O696" s="155"/>
      <c r="P696" s="156">
        <f>P697+P720+P757+P770+P777+P829+P845+P904+P917+P1003+P1035+P1061+P1088+P1107+P1114+P1123</f>
        <v>0</v>
      </c>
      <c r="Q696" s="155"/>
      <c r="R696" s="156">
        <f>R697+R720+R757+R770+R777+R829+R845+R904+R917+R1003+R1035+R1061+R1088+R1107+R1114+R1123</f>
        <v>29.045512690000002</v>
      </c>
      <c r="S696" s="155"/>
      <c r="T696" s="157">
        <f>T697+T720+T757+T770+T777+T829+T845+T904+T917+T1003+T1035+T1061+T1088+T1107+T1114+T1123</f>
        <v>5.712206909999999</v>
      </c>
      <c r="AR696" s="150" t="s">
        <v>84</v>
      </c>
      <c r="AT696" s="158" t="s">
        <v>73</v>
      </c>
      <c r="AU696" s="158" t="s">
        <v>74</v>
      </c>
      <c r="AY696" s="150" t="s">
        <v>282</v>
      </c>
      <c r="BK696" s="159">
        <f>BK697+BK720+BK757+BK770+BK777+BK829+BK845+BK904+BK917+BK1003+BK1035+BK1061+BK1088+BK1107+BK1114+BK1123</f>
        <v>0</v>
      </c>
    </row>
    <row r="697" spans="1:65" s="12" customFormat="1" ht="22.75" customHeight="1">
      <c r="B697" s="149"/>
      <c r="D697" s="150" t="s">
        <v>73</v>
      </c>
      <c r="E697" s="160" t="s">
        <v>1285</v>
      </c>
      <c r="F697" s="160" t="s">
        <v>1286</v>
      </c>
      <c r="I697" s="152"/>
      <c r="J697" s="161">
        <f>BK697</f>
        <v>0</v>
      </c>
      <c r="L697" s="149"/>
      <c r="M697" s="154"/>
      <c r="N697" s="155"/>
      <c r="O697" s="155"/>
      <c r="P697" s="156">
        <f>SUM(P698:P719)</f>
        <v>0</v>
      </c>
      <c r="Q697" s="155"/>
      <c r="R697" s="156">
        <f>SUM(R698:R719)</f>
        <v>1.3358350000000001</v>
      </c>
      <c r="S697" s="155"/>
      <c r="T697" s="157">
        <f>SUM(T698:T719)</f>
        <v>0</v>
      </c>
      <c r="AR697" s="150" t="s">
        <v>84</v>
      </c>
      <c r="AT697" s="158" t="s">
        <v>73</v>
      </c>
      <c r="AU697" s="158" t="s">
        <v>82</v>
      </c>
      <c r="AY697" s="150" t="s">
        <v>282</v>
      </c>
      <c r="BK697" s="159">
        <f>SUM(BK698:BK719)</f>
        <v>0</v>
      </c>
    </row>
    <row r="698" spans="1:65" s="2" customFormat="1" ht="31" customHeight="1">
      <c r="A698" s="32"/>
      <c r="B698" s="162"/>
      <c r="C698" s="163" t="s">
        <v>1287</v>
      </c>
      <c r="D698" s="163" t="s">
        <v>284</v>
      </c>
      <c r="E698" s="164" t="s">
        <v>1288</v>
      </c>
      <c r="F698" s="165" t="s">
        <v>1289</v>
      </c>
      <c r="G698" s="166" t="s">
        <v>303</v>
      </c>
      <c r="H698" s="167">
        <v>173.16300000000001</v>
      </c>
      <c r="I698" s="168"/>
      <c r="J698" s="169">
        <f>ROUND(I698*H698,2)</f>
        <v>0</v>
      </c>
      <c r="K698" s="165" t="s">
        <v>288</v>
      </c>
      <c r="L698" s="33"/>
      <c r="M698" s="170" t="s">
        <v>1</v>
      </c>
      <c r="N698" s="171" t="s">
        <v>39</v>
      </c>
      <c r="O698" s="58"/>
      <c r="P698" s="172">
        <f>O698*H698</f>
        <v>0</v>
      </c>
      <c r="Q698" s="172">
        <v>0</v>
      </c>
      <c r="R698" s="172">
        <f>Q698*H698</f>
        <v>0</v>
      </c>
      <c r="S698" s="172">
        <v>0</v>
      </c>
      <c r="T698" s="173">
        <f>S698*H698</f>
        <v>0</v>
      </c>
      <c r="U698" s="32"/>
      <c r="V698" s="32"/>
      <c r="W698" s="32"/>
      <c r="X698" s="32"/>
      <c r="Y698" s="32"/>
      <c r="Z698" s="32"/>
      <c r="AA698" s="32"/>
      <c r="AB698" s="32"/>
      <c r="AC698" s="32"/>
      <c r="AD698" s="32"/>
      <c r="AE698" s="32"/>
      <c r="AR698" s="174" t="s">
        <v>384</v>
      </c>
      <c r="AT698" s="174" t="s">
        <v>284</v>
      </c>
      <c r="AU698" s="174" t="s">
        <v>84</v>
      </c>
      <c r="AY698" s="17" t="s">
        <v>282</v>
      </c>
      <c r="BE698" s="175">
        <f>IF(N698="základní",J698,0)</f>
        <v>0</v>
      </c>
      <c r="BF698" s="175">
        <f>IF(N698="snížená",J698,0)</f>
        <v>0</v>
      </c>
      <c r="BG698" s="175">
        <f>IF(N698="zákl. přenesená",J698,0)</f>
        <v>0</v>
      </c>
      <c r="BH698" s="175">
        <f>IF(N698="sníž. přenesená",J698,0)</f>
        <v>0</v>
      </c>
      <c r="BI698" s="175">
        <f>IF(N698="nulová",J698,0)</f>
        <v>0</v>
      </c>
      <c r="BJ698" s="17" t="s">
        <v>82</v>
      </c>
      <c r="BK698" s="175">
        <f>ROUND(I698*H698,2)</f>
        <v>0</v>
      </c>
      <c r="BL698" s="17" t="s">
        <v>384</v>
      </c>
      <c r="BM698" s="174" t="s">
        <v>1290</v>
      </c>
    </row>
    <row r="699" spans="1:65" s="2" customFormat="1" ht="27">
      <c r="A699" s="32"/>
      <c r="B699" s="33"/>
      <c r="C699" s="32"/>
      <c r="D699" s="176" t="s">
        <v>291</v>
      </c>
      <c r="E699" s="32"/>
      <c r="F699" s="177" t="s">
        <v>1291</v>
      </c>
      <c r="G699" s="32"/>
      <c r="H699" s="32"/>
      <c r="I699" s="97"/>
      <c r="J699" s="32"/>
      <c r="K699" s="32"/>
      <c r="L699" s="33"/>
      <c r="M699" s="178"/>
      <c r="N699" s="179"/>
      <c r="O699" s="58"/>
      <c r="P699" s="58"/>
      <c r="Q699" s="58"/>
      <c r="R699" s="58"/>
      <c r="S699" s="58"/>
      <c r="T699" s="59"/>
      <c r="U699" s="32"/>
      <c r="V699" s="32"/>
      <c r="W699" s="32"/>
      <c r="X699" s="32"/>
      <c r="Y699" s="32"/>
      <c r="Z699" s="32"/>
      <c r="AA699" s="32"/>
      <c r="AB699" s="32"/>
      <c r="AC699" s="32"/>
      <c r="AD699" s="32"/>
      <c r="AE699" s="32"/>
      <c r="AT699" s="17" t="s">
        <v>291</v>
      </c>
      <c r="AU699" s="17" t="s">
        <v>84</v>
      </c>
    </row>
    <row r="700" spans="1:65" s="13" customFormat="1" ht="20">
      <c r="B700" s="180"/>
      <c r="D700" s="176" t="s">
        <v>293</v>
      </c>
      <c r="E700" s="181" t="s">
        <v>1</v>
      </c>
      <c r="F700" s="182" t="s">
        <v>1292</v>
      </c>
      <c r="H700" s="183">
        <v>94.103999999999999</v>
      </c>
      <c r="I700" s="184"/>
      <c r="L700" s="180"/>
      <c r="M700" s="185"/>
      <c r="N700" s="186"/>
      <c r="O700" s="186"/>
      <c r="P700" s="186"/>
      <c r="Q700" s="186"/>
      <c r="R700" s="186"/>
      <c r="S700" s="186"/>
      <c r="T700" s="187"/>
      <c r="AT700" s="181" t="s">
        <v>293</v>
      </c>
      <c r="AU700" s="181" t="s">
        <v>84</v>
      </c>
      <c r="AV700" s="13" t="s">
        <v>84</v>
      </c>
      <c r="AW700" s="13" t="s">
        <v>31</v>
      </c>
      <c r="AX700" s="13" t="s">
        <v>74</v>
      </c>
      <c r="AY700" s="181" t="s">
        <v>282</v>
      </c>
    </row>
    <row r="701" spans="1:65" s="13" customFormat="1" ht="10">
      <c r="B701" s="180"/>
      <c r="D701" s="176" t="s">
        <v>293</v>
      </c>
      <c r="E701" s="181" t="s">
        <v>1</v>
      </c>
      <c r="F701" s="182" t="s">
        <v>307</v>
      </c>
      <c r="H701" s="183">
        <v>79.058999999999997</v>
      </c>
      <c r="I701" s="184"/>
      <c r="L701" s="180"/>
      <c r="M701" s="185"/>
      <c r="N701" s="186"/>
      <c r="O701" s="186"/>
      <c r="P701" s="186"/>
      <c r="Q701" s="186"/>
      <c r="R701" s="186"/>
      <c r="S701" s="186"/>
      <c r="T701" s="187"/>
      <c r="AT701" s="181" t="s">
        <v>293</v>
      </c>
      <c r="AU701" s="181" t="s">
        <v>84</v>
      </c>
      <c r="AV701" s="13" t="s">
        <v>84</v>
      </c>
      <c r="AW701" s="13" t="s">
        <v>31</v>
      </c>
      <c r="AX701" s="13" t="s">
        <v>74</v>
      </c>
      <c r="AY701" s="181" t="s">
        <v>282</v>
      </c>
    </row>
    <row r="702" spans="1:65" s="15" customFormat="1" ht="10">
      <c r="B702" s="196"/>
      <c r="D702" s="176" t="s">
        <v>293</v>
      </c>
      <c r="E702" s="197" t="s">
        <v>137</v>
      </c>
      <c r="F702" s="198" t="s">
        <v>331</v>
      </c>
      <c r="H702" s="199">
        <v>173.16300000000001</v>
      </c>
      <c r="I702" s="200"/>
      <c r="L702" s="196"/>
      <c r="M702" s="201"/>
      <c r="N702" s="202"/>
      <c r="O702" s="202"/>
      <c r="P702" s="202"/>
      <c r="Q702" s="202"/>
      <c r="R702" s="202"/>
      <c r="S702" s="202"/>
      <c r="T702" s="203"/>
      <c r="AT702" s="197" t="s">
        <v>293</v>
      </c>
      <c r="AU702" s="197" t="s">
        <v>84</v>
      </c>
      <c r="AV702" s="15" t="s">
        <v>289</v>
      </c>
      <c r="AW702" s="15" t="s">
        <v>31</v>
      </c>
      <c r="AX702" s="15" t="s">
        <v>82</v>
      </c>
      <c r="AY702" s="197" t="s">
        <v>282</v>
      </c>
    </row>
    <row r="703" spans="1:65" s="2" customFormat="1" ht="20.5" customHeight="1">
      <c r="A703" s="32"/>
      <c r="B703" s="162"/>
      <c r="C703" s="204" t="s">
        <v>1293</v>
      </c>
      <c r="D703" s="204" t="s">
        <v>373</v>
      </c>
      <c r="E703" s="205" t="s">
        <v>1294</v>
      </c>
      <c r="F703" s="206" t="s">
        <v>1295</v>
      </c>
      <c r="G703" s="207" t="s">
        <v>376</v>
      </c>
      <c r="H703" s="208">
        <v>5.1999999999999998E-2</v>
      </c>
      <c r="I703" s="209"/>
      <c r="J703" s="210">
        <f>ROUND(I703*H703,2)</f>
        <v>0</v>
      </c>
      <c r="K703" s="206" t="s">
        <v>288</v>
      </c>
      <c r="L703" s="211"/>
      <c r="M703" s="212" t="s">
        <v>1</v>
      </c>
      <c r="N703" s="213" t="s">
        <v>39</v>
      </c>
      <c r="O703" s="58"/>
      <c r="P703" s="172">
        <f>O703*H703</f>
        <v>0</v>
      </c>
      <c r="Q703" s="172">
        <v>1</v>
      </c>
      <c r="R703" s="172">
        <f>Q703*H703</f>
        <v>5.1999999999999998E-2</v>
      </c>
      <c r="S703" s="172">
        <v>0</v>
      </c>
      <c r="T703" s="173">
        <f>S703*H703</f>
        <v>0</v>
      </c>
      <c r="U703" s="32"/>
      <c r="V703" s="32"/>
      <c r="W703" s="32"/>
      <c r="X703" s="32"/>
      <c r="Y703" s="32"/>
      <c r="Z703" s="32"/>
      <c r="AA703" s="32"/>
      <c r="AB703" s="32"/>
      <c r="AC703" s="32"/>
      <c r="AD703" s="32"/>
      <c r="AE703" s="32"/>
      <c r="AR703" s="174" t="s">
        <v>478</v>
      </c>
      <c r="AT703" s="174" t="s">
        <v>373</v>
      </c>
      <c r="AU703" s="174" t="s">
        <v>84</v>
      </c>
      <c r="AY703" s="17" t="s">
        <v>282</v>
      </c>
      <c r="BE703" s="175">
        <f>IF(N703="základní",J703,0)</f>
        <v>0</v>
      </c>
      <c r="BF703" s="175">
        <f>IF(N703="snížená",J703,0)</f>
        <v>0</v>
      </c>
      <c r="BG703" s="175">
        <f>IF(N703="zákl. přenesená",J703,0)</f>
        <v>0</v>
      </c>
      <c r="BH703" s="175">
        <f>IF(N703="sníž. přenesená",J703,0)</f>
        <v>0</v>
      </c>
      <c r="BI703" s="175">
        <f>IF(N703="nulová",J703,0)</f>
        <v>0</v>
      </c>
      <c r="BJ703" s="17" t="s">
        <v>82</v>
      </c>
      <c r="BK703" s="175">
        <f>ROUND(I703*H703,2)</f>
        <v>0</v>
      </c>
      <c r="BL703" s="17" t="s">
        <v>384</v>
      </c>
      <c r="BM703" s="174" t="s">
        <v>1296</v>
      </c>
    </row>
    <row r="704" spans="1:65" s="2" customFormat="1" ht="10">
      <c r="A704" s="32"/>
      <c r="B704" s="33"/>
      <c r="C704" s="32"/>
      <c r="D704" s="176" t="s">
        <v>291</v>
      </c>
      <c r="E704" s="32"/>
      <c r="F704" s="177" t="s">
        <v>1295</v>
      </c>
      <c r="G704" s="32"/>
      <c r="H704" s="32"/>
      <c r="I704" s="97"/>
      <c r="J704" s="32"/>
      <c r="K704" s="32"/>
      <c r="L704" s="33"/>
      <c r="M704" s="178"/>
      <c r="N704" s="179"/>
      <c r="O704" s="58"/>
      <c r="P704" s="58"/>
      <c r="Q704" s="58"/>
      <c r="R704" s="58"/>
      <c r="S704" s="58"/>
      <c r="T704" s="59"/>
      <c r="U704" s="32"/>
      <c r="V704" s="32"/>
      <c r="W704" s="32"/>
      <c r="X704" s="32"/>
      <c r="Y704" s="32"/>
      <c r="Z704" s="32"/>
      <c r="AA704" s="32"/>
      <c r="AB704" s="32"/>
      <c r="AC704" s="32"/>
      <c r="AD704" s="32"/>
      <c r="AE704" s="32"/>
      <c r="AT704" s="17" t="s">
        <v>291</v>
      </c>
      <c r="AU704" s="17" t="s">
        <v>84</v>
      </c>
    </row>
    <row r="705" spans="1:65" s="13" customFormat="1" ht="10">
      <c r="B705" s="180"/>
      <c r="D705" s="176" t="s">
        <v>293</v>
      </c>
      <c r="E705" s="181" t="s">
        <v>1</v>
      </c>
      <c r="F705" s="182" t="s">
        <v>1297</v>
      </c>
      <c r="H705" s="183">
        <v>5.1999999999999998E-2</v>
      </c>
      <c r="I705" s="184"/>
      <c r="L705" s="180"/>
      <c r="M705" s="185"/>
      <c r="N705" s="186"/>
      <c r="O705" s="186"/>
      <c r="P705" s="186"/>
      <c r="Q705" s="186"/>
      <c r="R705" s="186"/>
      <c r="S705" s="186"/>
      <c r="T705" s="187"/>
      <c r="AT705" s="181" t="s">
        <v>293</v>
      </c>
      <c r="AU705" s="181" t="s">
        <v>84</v>
      </c>
      <c r="AV705" s="13" t="s">
        <v>84</v>
      </c>
      <c r="AW705" s="13" t="s">
        <v>31</v>
      </c>
      <c r="AX705" s="13" t="s">
        <v>82</v>
      </c>
      <c r="AY705" s="181" t="s">
        <v>282</v>
      </c>
    </row>
    <row r="706" spans="1:65" s="2" customFormat="1" ht="31" customHeight="1">
      <c r="A706" s="32"/>
      <c r="B706" s="162"/>
      <c r="C706" s="163" t="s">
        <v>1298</v>
      </c>
      <c r="D706" s="163" t="s">
        <v>284</v>
      </c>
      <c r="E706" s="164" t="s">
        <v>1299</v>
      </c>
      <c r="F706" s="165" t="s">
        <v>1300</v>
      </c>
      <c r="G706" s="166" t="s">
        <v>303</v>
      </c>
      <c r="H706" s="167">
        <v>173.16300000000001</v>
      </c>
      <c r="I706" s="168"/>
      <c r="J706" s="169">
        <f>ROUND(I706*H706,2)</f>
        <v>0</v>
      </c>
      <c r="K706" s="165" t="s">
        <v>288</v>
      </c>
      <c r="L706" s="33"/>
      <c r="M706" s="170" t="s">
        <v>1</v>
      </c>
      <c r="N706" s="171" t="s">
        <v>39</v>
      </c>
      <c r="O706" s="58"/>
      <c r="P706" s="172">
        <f>O706*H706</f>
        <v>0</v>
      </c>
      <c r="Q706" s="172">
        <v>4.0000000000000002E-4</v>
      </c>
      <c r="R706" s="172">
        <f>Q706*H706</f>
        <v>6.9265200000000013E-2</v>
      </c>
      <c r="S706" s="172">
        <v>0</v>
      </c>
      <c r="T706" s="173">
        <f>S706*H706</f>
        <v>0</v>
      </c>
      <c r="U706" s="32"/>
      <c r="V706" s="32"/>
      <c r="W706" s="32"/>
      <c r="X706" s="32"/>
      <c r="Y706" s="32"/>
      <c r="Z706" s="32"/>
      <c r="AA706" s="32"/>
      <c r="AB706" s="32"/>
      <c r="AC706" s="32"/>
      <c r="AD706" s="32"/>
      <c r="AE706" s="32"/>
      <c r="AR706" s="174" t="s">
        <v>384</v>
      </c>
      <c r="AT706" s="174" t="s">
        <v>284</v>
      </c>
      <c r="AU706" s="174" t="s">
        <v>84</v>
      </c>
      <c r="AY706" s="17" t="s">
        <v>282</v>
      </c>
      <c r="BE706" s="175">
        <f>IF(N706="základní",J706,0)</f>
        <v>0</v>
      </c>
      <c r="BF706" s="175">
        <f>IF(N706="snížená",J706,0)</f>
        <v>0</v>
      </c>
      <c r="BG706" s="175">
        <f>IF(N706="zákl. přenesená",J706,0)</f>
        <v>0</v>
      </c>
      <c r="BH706" s="175">
        <f>IF(N706="sníž. přenesená",J706,0)</f>
        <v>0</v>
      </c>
      <c r="BI706" s="175">
        <f>IF(N706="nulová",J706,0)</f>
        <v>0</v>
      </c>
      <c r="BJ706" s="17" t="s">
        <v>82</v>
      </c>
      <c r="BK706" s="175">
        <f>ROUND(I706*H706,2)</f>
        <v>0</v>
      </c>
      <c r="BL706" s="17" t="s">
        <v>384</v>
      </c>
      <c r="BM706" s="174" t="s">
        <v>1301</v>
      </c>
    </row>
    <row r="707" spans="1:65" s="2" customFormat="1" ht="18">
      <c r="A707" s="32"/>
      <c r="B707" s="33"/>
      <c r="C707" s="32"/>
      <c r="D707" s="176" t="s">
        <v>291</v>
      </c>
      <c r="E707" s="32"/>
      <c r="F707" s="177" t="s">
        <v>1302</v>
      </c>
      <c r="G707" s="32"/>
      <c r="H707" s="32"/>
      <c r="I707" s="97"/>
      <c r="J707" s="32"/>
      <c r="K707" s="32"/>
      <c r="L707" s="33"/>
      <c r="M707" s="178"/>
      <c r="N707" s="179"/>
      <c r="O707" s="58"/>
      <c r="P707" s="58"/>
      <c r="Q707" s="58"/>
      <c r="R707" s="58"/>
      <c r="S707" s="58"/>
      <c r="T707" s="59"/>
      <c r="U707" s="32"/>
      <c r="V707" s="32"/>
      <c r="W707" s="32"/>
      <c r="X707" s="32"/>
      <c r="Y707" s="32"/>
      <c r="Z707" s="32"/>
      <c r="AA707" s="32"/>
      <c r="AB707" s="32"/>
      <c r="AC707" s="32"/>
      <c r="AD707" s="32"/>
      <c r="AE707" s="32"/>
      <c r="AT707" s="17" t="s">
        <v>291</v>
      </c>
      <c r="AU707" s="17" t="s">
        <v>84</v>
      </c>
    </row>
    <row r="708" spans="1:65" s="13" customFormat="1" ht="10">
      <c r="B708" s="180"/>
      <c r="D708" s="176" t="s">
        <v>293</v>
      </c>
      <c r="E708" s="181" t="s">
        <v>1</v>
      </c>
      <c r="F708" s="182" t="s">
        <v>137</v>
      </c>
      <c r="H708" s="183">
        <v>173.16300000000001</v>
      </c>
      <c r="I708" s="184"/>
      <c r="L708" s="180"/>
      <c r="M708" s="185"/>
      <c r="N708" s="186"/>
      <c r="O708" s="186"/>
      <c r="P708" s="186"/>
      <c r="Q708" s="186"/>
      <c r="R708" s="186"/>
      <c r="S708" s="186"/>
      <c r="T708" s="187"/>
      <c r="AT708" s="181" t="s">
        <v>293</v>
      </c>
      <c r="AU708" s="181" t="s">
        <v>84</v>
      </c>
      <c r="AV708" s="13" t="s">
        <v>84</v>
      </c>
      <c r="AW708" s="13" t="s">
        <v>31</v>
      </c>
      <c r="AX708" s="13" t="s">
        <v>82</v>
      </c>
      <c r="AY708" s="181" t="s">
        <v>282</v>
      </c>
    </row>
    <row r="709" spans="1:65" s="2" customFormat="1" ht="52" customHeight="1">
      <c r="A709" s="32"/>
      <c r="B709" s="162"/>
      <c r="C709" s="204" t="s">
        <v>1303</v>
      </c>
      <c r="D709" s="204" t="s">
        <v>373</v>
      </c>
      <c r="E709" s="205" t="s">
        <v>1304</v>
      </c>
      <c r="F709" s="206" t="s">
        <v>1305</v>
      </c>
      <c r="G709" s="207" t="s">
        <v>303</v>
      </c>
      <c r="H709" s="208">
        <v>199.137</v>
      </c>
      <c r="I709" s="209"/>
      <c r="J709" s="210">
        <f>ROUND(I709*H709,2)</f>
        <v>0</v>
      </c>
      <c r="K709" s="206" t="s">
        <v>288</v>
      </c>
      <c r="L709" s="211"/>
      <c r="M709" s="212" t="s">
        <v>1</v>
      </c>
      <c r="N709" s="213" t="s">
        <v>39</v>
      </c>
      <c r="O709" s="58"/>
      <c r="P709" s="172">
        <f>O709*H709</f>
        <v>0</v>
      </c>
      <c r="Q709" s="172">
        <v>5.4000000000000003E-3</v>
      </c>
      <c r="R709" s="172">
        <f>Q709*H709</f>
        <v>1.0753398000000001</v>
      </c>
      <c r="S709" s="172">
        <v>0</v>
      </c>
      <c r="T709" s="173">
        <f>S709*H709</f>
        <v>0</v>
      </c>
      <c r="U709" s="32"/>
      <c r="V709" s="32"/>
      <c r="W709" s="32"/>
      <c r="X709" s="32"/>
      <c r="Y709" s="32"/>
      <c r="Z709" s="32"/>
      <c r="AA709" s="32"/>
      <c r="AB709" s="32"/>
      <c r="AC709" s="32"/>
      <c r="AD709" s="32"/>
      <c r="AE709" s="32"/>
      <c r="AR709" s="174" t="s">
        <v>478</v>
      </c>
      <c r="AT709" s="174" t="s">
        <v>373</v>
      </c>
      <c r="AU709" s="174" t="s">
        <v>84</v>
      </c>
      <c r="AY709" s="17" t="s">
        <v>282</v>
      </c>
      <c r="BE709" s="175">
        <f>IF(N709="základní",J709,0)</f>
        <v>0</v>
      </c>
      <c r="BF709" s="175">
        <f>IF(N709="snížená",J709,0)</f>
        <v>0</v>
      </c>
      <c r="BG709" s="175">
        <f>IF(N709="zákl. přenesená",J709,0)</f>
        <v>0</v>
      </c>
      <c r="BH709" s="175">
        <f>IF(N709="sníž. přenesená",J709,0)</f>
        <v>0</v>
      </c>
      <c r="BI709" s="175">
        <f>IF(N709="nulová",J709,0)</f>
        <v>0</v>
      </c>
      <c r="BJ709" s="17" t="s">
        <v>82</v>
      </c>
      <c r="BK709" s="175">
        <f>ROUND(I709*H709,2)</f>
        <v>0</v>
      </c>
      <c r="BL709" s="17" t="s">
        <v>384</v>
      </c>
      <c r="BM709" s="174" t="s">
        <v>1306</v>
      </c>
    </row>
    <row r="710" spans="1:65" s="2" customFormat="1" ht="36">
      <c r="A710" s="32"/>
      <c r="B710" s="33"/>
      <c r="C710" s="32"/>
      <c r="D710" s="176" t="s">
        <v>291</v>
      </c>
      <c r="E710" s="32"/>
      <c r="F710" s="177" t="s">
        <v>1305</v>
      </c>
      <c r="G710" s="32"/>
      <c r="H710" s="32"/>
      <c r="I710" s="97"/>
      <c r="J710" s="32"/>
      <c r="K710" s="32"/>
      <c r="L710" s="33"/>
      <c r="M710" s="178"/>
      <c r="N710" s="179"/>
      <c r="O710" s="58"/>
      <c r="P710" s="58"/>
      <c r="Q710" s="58"/>
      <c r="R710" s="58"/>
      <c r="S710" s="58"/>
      <c r="T710" s="59"/>
      <c r="U710" s="32"/>
      <c r="V710" s="32"/>
      <c r="W710" s="32"/>
      <c r="X710" s="32"/>
      <c r="Y710" s="32"/>
      <c r="Z710" s="32"/>
      <c r="AA710" s="32"/>
      <c r="AB710" s="32"/>
      <c r="AC710" s="32"/>
      <c r="AD710" s="32"/>
      <c r="AE710" s="32"/>
      <c r="AT710" s="17" t="s">
        <v>291</v>
      </c>
      <c r="AU710" s="17" t="s">
        <v>84</v>
      </c>
    </row>
    <row r="711" spans="1:65" s="13" customFormat="1" ht="10">
      <c r="B711" s="180"/>
      <c r="D711" s="176" t="s">
        <v>293</v>
      </c>
      <c r="E711" s="181" t="s">
        <v>1</v>
      </c>
      <c r="F711" s="182" t="s">
        <v>1307</v>
      </c>
      <c r="H711" s="183">
        <v>199.137</v>
      </c>
      <c r="I711" s="184"/>
      <c r="L711" s="180"/>
      <c r="M711" s="185"/>
      <c r="N711" s="186"/>
      <c r="O711" s="186"/>
      <c r="P711" s="186"/>
      <c r="Q711" s="186"/>
      <c r="R711" s="186"/>
      <c r="S711" s="186"/>
      <c r="T711" s="187"/>
      <c r="AT711" s="181" t="s">
        <v>293</v>
      </c>
      <c r="AU711" s="181" t="s">
        <v>84</v>
      </c>
      <c r="AV711" s="13" t="s">
        <v>84</v>
      </c>
      <c r="AW711" s="13" t="s">
        <v>31</v>
      </c>
      <c r="AX711" s="13" t="s">
        <v>82</v>
      </c>
      <c r="AY711" s="181" t="s">
        <v>282</v>
      </c>
    </row>
    <row r="712" spans="1:65" s="2" customFormat="1" ht="31" customHeight="1">
      <c r="A712" s="32"/>
      <c r="B712" s="162"/>
      <c r="C712" s="163" t="s">
        <v>1308</v>
      </c>
      <c r="D712" s="163" t="s">
        <v>284</v>
      </c>
      <c r="E712" s="164" t="s">
        <v>1309</v>
      </c>
      <c r="F712" s="165" t="s">
        <v>1310</v>
      </c>
      <c r="G712" s="166" t="s">
        <v>303</v>
      </c>
      <c r="H712" s="167">
        <v>15.94</v>
      </c>
      <c r="I712" s="168"/>
      <c r="J712" s="169">
        <f>ROUND(I712*H712,2)</f>
        <v>0</v>
      </c>
      <c r="K712" s="165" t="s">
        <v>288</v>
      </c>
      <c r="L712" s="33"/>
      <c r="M712" s="170" t="s">
        <v>1</v>
      </c>
      <c r="N712" s="171" t="s">
        <v>39</v>
      </c>
      <c r="O712" s="58"/>
      <c r="P712" s="172">
        <f>O712*H712</f>
        <v>0</v>
      </c>
      <c r="Q712" s="172">
        <v>4.4999999999999997E-3</v>
      </c>
      <c r="R712" s="172">
        <f>Q712*H712</f>
        <v>7.1729999999999988E-2</v>
      </c>
      <c r="S712" s="172">
        <v>0</v>
      </c>
      <c r="T712" s="173">
        <f>S712*H712</f>
        <v>0</v>
      </c>
      <c r="U712" s="32"/>
      <c r="V712" s="32"/>
      <c r="W712" s="32"/>
      <c r="X712" s="32"/>
      <c r="Y712" s="32"/>
      <c r="Z712" s="32"/>
      <c r="AA712" s="32"/>
      <c r="AB712" s="32"/>
      <c r="AC712" s="32"/>
      <c r="AD712" s="32"/>
      <c r="AE712" s="32"/>
      <c r="AR712" s="174" t="s">
        <v>384</v>
      </c>
      <c r="AT712" s="174" t="s">
        <v>284</v>
      </c>
      <c r="AU712" s="174" t="s">
        <v>84</v>
      </c>
      <c r="AY712" s="17" t="s">
        <v>282</v>
      </c>
      <c r="BE712" s="175">
        <f>IF(N712="základní",J712,0)</f>
        <v>0</v>
      </c>
      <c r="BF712" s="175">
        <f>IF(N712="snížená",J712,0)</f>
        <v>0</v>
      </c>
      <c r="BG712" s="175">
        <f>IF(N712="zákl. přenesená",J712,0)</f>
        <v>0</v>
      </c>
      <c r="BH712" s="175">
        <f>IF(N712="sníž. přenesená",J712,0)</f>
        <v>0</v>
      </c>
      <c r="BI712" s="175">
        <f>IF(N712="nulová",J712,0)</f>
        <v>0</v>
      </c>
      <c r="BJ712" s="17" t="s">
        <v>82</v>
      </c>
      <c r="BK712" s="175">
        <f>ROUND(I712*H712,2)</f>
        <v>0</v>
      </c>
      <c r="BL712" s="17" t="s">
        <v>384</v>
      </c>
      <c r="BM712" s="174" t="s">
        <v>1311</v>
      </c>
    </row>
    <row r="713" spans="1:65" s="2" customFormat="1" ht="27">
      <c r="A713" s="32"/>
      <c r="B713" s="33"/>
      <c r="C713" s="32"/>
      <c r="D713" s="176" t="s">
        <v>291</v>
      </c>
      <c r="E713" s="32"/>
      <c r="F713" s="177" t="s">
        <v>1312</v>
      </c>
      <c r="G713" s="32"/>
      <c r="H713" s="32"/>
      <c r="I713" s="97"/>
      <c r="J713" s="32"/>
      <c r="K713" s="32"/>
      <c r="L713" s="33"/>
      <c r="M713" s="178"/>
      <c r="N713" s="179"/>
      <c r="O713" s="58"/>
      <c r="P713" s="58"/>
      <c r="Q713" s="58"/>
      <c r="R713" s="58"/>
      <c r="S713" s="58"/>
      <c r="T713" s="59"/>
      <c r="U713" s="32"/>
      <c r="V713" s="32"/>
      <c r="W713" s="32"/>
      <c r="X713" s="32"/>
      <c r="Y713" s="32"/>
      <c r="Z713" s="32"/>
      <c r="AA713" s="32"/>
      <c r="AB713" s="32"/>
      <c r="AC713" s="32"/>
      <c r="AD713" s="32"/>
      <c r="AE713" s="32"/>
      <c r="AT713" s="17" t="s">
        <v>291</v>
      </c>
      <c r="AU713" s="17" t="s">
        <v>84</v>
      </c>
    </row>
    <row r="714" spans="1:65" s="13" customFormat="1" ht="10">
      <c r="B714" s="180"/>
      <c r="D714" s="176" t="s">
        <v>293</v>
      </c>
      <c r="E714" s="181" t="s">
        <v>1</v>
      </c>
      <c r="F714" s="182" t="s">
        <v>175</v>
      </c>
      <c r="H714" s="183">
        <v>15.94</v>
      </c>
      <c r="I714" s="184"/>
      <c r="L714" s="180"/>
      <c r="M714" s="185"/>
      <c r="N714" s="186"/>
      <c r="O714" s="186"/>
      <c r="P714" s="186"/>
      <c r="Q714" s="186"/>
      <c r="R714" s="186"/>
      <c r="S714" s="186"/>
      <c r="T714" s="187"/>
      <c r="AT714" s="181" t="s">
        <v>293</v>
      </c>
      <c r="AU714" s="181" t="s">
        <v>84</v>
      </c>
      <c r="AV714" s="13" t="s">
        <v>84</v>
      </c>
      <c r="AW714" s="13" t="s">
        <v>31</v>
      </c>
      <c r="AX714" s="13" t="s">
        <v>82</v>
      </c>
      <c r="AY714" s="181" t="s">
        <v>282</v>
      </c>
    </row>
    <row r="715" spans="1:65" s="2" customFormat="1" ht="31" customHeight="1">
      <c r="A715" s="32"/>
      <c r="B715" s="162"/>
      <c r="C715" s="163" t="s">
        <v>1313</v>
      </c>
      <c r="D715" s="163" t="s">
        <v>284</v>
      </c>
      <c r="E715" s="164" t="s">
        <v>1314</v>
      </c>
      <c r="F715" s="165" t="s">
        <v>1315</v>
      </c>
      <c r="G715" s="166" t="s">
        <v>303</v>
      </c>
      <c r="H715" s="167">
        <v>15</v>
      </c>
      <c r="I715" s="168"/>
      <c r="J715" s="169">
        <f>ROUND(I715*H715,2)</f>
        <v>0</v>
      </c>
      <c r="K715" s="165" t="s">
        <v>288</v>
      </c>
      <c r="L715" s="33"/>
      <c r="M715" s="170" t="s">
        <v>1</v>
      </c>
      <c r="N715" s="171" t="s">
        <v>39</v>
      </c>
      <c r="O715" s="58"/>
      <c r="P715" s="172">
        <f>O715*H715</f>
        <v>0</v>
      </c>
      <c r="Q715" s="172">
        <v>4.4999999999999997E-3</v>
      </c>
      <c r="R715" s="172">
        <f>Q715*H715</f>
        <v>6.7499999999999991E-2</v>
      </c>
      <c r="S715" s="172">
        <v>0</v>
      </c>
      <c r="T715" s="173">
        <f>S715*H715</f>
        <v>0</v>
      </c>
      <c r="U715" s="32"/>
      <c r="V715" s="32"/>
      <c r="W715" s="32"/>
      <c r="X715" s="32"/>
      <c r="Y715" s="32"/>
      <c r="Z715" s="32"/>
      <c r="AA715" s="32"/>
      <c r="AB715" s="32"/>
      <c r="AC715" s="32"/>
      <c r="AD715" s="32"/>
      <c r="AE715" s="32"/>
      <c r="AR715" s="174" t="s">
        <v>384</v>
      </c>
      <c r="AT715" s="174" t="s">
        <v>284</v>
      </c>
      <c r="AU715" s="174" t="s">
        <v>84</v>
      </c>
      <c r="AY715" s="17" t="s">
        <v>282</v>
      </c>
      <c r="BE715" s="175">
        <f>IF(N715="základní",J715,0)</f>
        <v>0</v>
      </c>
      <c r="BF715" s="175">
        <f>IF(N715="snížená",J715,0)</f>
        <v>0</v>
      </c>
      <c r="BG715" s="175">
        <f>IF(N715="zákl. přenesená",J715,0)</f>
        <v>0</v>
      </c>
      <c r="BH715" s="175">
        <f>IF(N715="sníž. přenesená",J715,0)</f>
        <v>0</v>
      </c>
      <c r="BI715" s="175">
        <f>IF(N715="nulová",J715,0)</f>
        <v>0</v>
      </c>
      <c r="BJ715" s="17" t="s">
        <v>82</v>
      </c>
      <c r="BK715" s="175">
        <f>ROUND(I715*H715,2)</f>
        <v>0</v>
      </c>
      <c r="BL715" s="17" t="s">
        <v>384</v>
      </c>
      <c r="BM715" s="174" t="s">
        <v>1316</v>
      </c>
    </row>
    <row r="716" spans="1:65" s="2" customFormat="1" ht="27">
      <c r="A716" s="32"/>
      <c r="B716" s="33"/>
      <c r="C716" s="32"/>
      <c r="D716" s="176" t="s">
        <v>291</v>
      </c>
      <c r="E716" s="32"/>
      <c r="F716" s="177" t="s">
        <v>1317</v>
      </c>
      <c r="G716" s="32"/>
      <c r="H716" s="32"/>
      <c r="I716" s="97"/>
      <c r="J716" s="32"/>
      <c r="K716" s="32"/>
      <c r="L716" s="33"/>
      <c r="M716" s="178"/>
      <c r="N716" s="179"/>
      <c r="O716" s="58"/>
      <c r="P716" s="58"/>
      <c r="Q716" s="58"/>
      <c r="R716" s="58"/>
      <c r="S716" s="58"/>
      <c r="T716" s="59"/>
      <c r="U716" s="32"/>
      <c r="V716" s="32"/>
      <c r="W716" s="32"/>
      <c r="X716" s="32"/>
      <c r="Y716" s="32"/>
      <c r="Z716" s="32"/>
      <c r="AA716" s="32"/>
      <c r="AB716" s="32"/>
      <c r="AC716" s="32"/>
      <c r="AD716" s="32"/>
      <c r="AE716" s="32"/>
      <c r="AT716" s="17" t="s">
        <v>291</v>
      </c>
      <c r="AU716" s="17" t="s">
        <v>84</v>
      </c>
    </row>
    <row r="717" spans="1:65" s="13" customFormat="1" ht="10">
      <c r="B717" s="180"/>
      <c r="D717" s="176" t="s">
        <v>293</v>
      </c>
      <c r="E717" s="181" t="s">
        <v>1</v>
      </c>
      <c r="F717" s="182" t="s">
        <v>1318</v>
      </c>
      <c r="H717" s="183">
        <v>15</v>
      </c>
      <c r="I717" s="184"/>
      <c r="L717" s="180"/>
      <c r="M717" s="185"/>
      <c r="N717" s="186"/>
      <c r="O717" s="186"/>
      <c r="P717" s="186"/>
      <c r="Q717" s="186"/>
      <c r="R717" s="186"/>
      <c r="S717" s="186"/>
      <c r="T717" s="187"/>
      <c r="AT717" s="181" t="s">
        <v>293</v>
      </c>
      <c r="AU717" s="181" t="s">
        <v>84</v>
      </c>
      <c r="AV717" s="13" t="s">
        <v>84</v>
      </c>
      <c r="AW717" s="13" t="s">
        <v>31</v>
      </c>
      <c r="AX717" s="13" t="s">
        <v>82</v>
      </c>
      <c r="AY717" s="181" t="s">
        <v>282</v>
      </c>
    </row>
    <row r="718" spans="1:65" s="2" customFormat="1" ht="31" customHeight="1">
      <c r="A718" s="32"/>
      <c r="B718" s="162"/>
      <c r="C718" s="163" t="s">
        <v>1319</v>
      </c>
      <c r="D718" s="163" t="s">
        <v>284</v>
      </c>
      <c r="E718" s="164" t="s">
        <v>1320</v>
      </c>
      <c r="F718" s="165" t="s">
        <v>1321</v>
      </c>
      <c r="G718" s="166" t="s">
        <v>376</v>
      </c>
      <c r="H718" s="167">
        <v>1.3360000000000001</v>
      </c>
      <c r="I718" s="168"/>
      <c r="J718" s="169">
        <f>ROUND(I718*H718,2)</f>
        <v>0</v>
      </c>
      <c r="K718" s="165" t="s">
        <v>288</v>
      </c>
      <c r="L718" s="33"/>
      <c r="M718" s="170" t="s">
        <v>1</v>
      </c>
      <c r="N718" s="171" t="s">
        <v>39</v>
      </c>
      <c r="O718" s="58"/>
      <c r="P718" s="172">
        <f>O718*H718</f>
        <v>0</v>
      </c>
      <c r="Q718" s="172">
        <v>0</v>
      </c>
      <c r="R718" s="172">
        <f>Q718*H718</f>
        <v>0</v>
      </c>
      <c r="S718" s="172">
        <v>0</v>
      </c>
      <c r="T718" s="173">
        <f>S718*H718</f>
        <v>0</v>
      </c>
      <c r="U718" s="32"/>
      <c r="V718" s="32"/>
      <c r="W718" s="32"/>
      <c r="X718" s="32"/>
      <c r="Y718" s="32"/>
      <c r="Z718" s="32"/>
      <c r="AA718" s="32"/>
      <c r="AB718" s="32"/>
      <c r="AC718" s="32"/>
      <c r="AD718" s="32"/>
      <c r="AE718" s="32"/>
      <c r="AR718" s="174" t="s">
        <v>384</v>
      </c>
      <c r="AT718" s="174" t="s">
        <v>284</v>
      </c>
      <c r="AU718" s="174" t="s">
        <v>84</v>
      </c>
      <c r="AY718" s="17" t="s">
        <v>282</v>
      </c>
      <c r="BE718" s="175">
        <f>IF(N718="základní",J718,0)</f>
        <v>0</v>
      </c>
      <c r="BF718" s="175">
        <f>IF(N718="snížená",J718,0)</f>
        <v>0</v>
      </c>
      <c r="BG718" s="175">
        <f>IF(N718="zákl. přenesená",J718,0)</f>
        <v>0</v>
      </c>
      <c r="BH718" s="175">
        <f>IF(N718="sníž. přenesená",J718,0)</f>
        <v>0</v>
      </c>
      <c r="BI718" s="175">
        <f>IF(N718="nulová",J718,0)</f>
        <v>0</v>
      </c>
      <c r="BJ718" s="17" t="s">
        <v>82</v>
      </c>
      <c r="BK718" s="175">
        <f>ROUND(I718*H718,2)</f>
        <v>0</v>
      </c>
      <c r="BL718" s="17" t="s">
        <v>384</v>
      </c>
      <c r="BM718" s="174" t="s">
        <v>1322</v>
      </c>
    </row>
    <row r="719" spans="1:65" s="2" customFormat="1" ht="45">
      <c r="A719" s="32"/>
      <c r="B719" s="33"/>
      <c r="C719" s="32"/>
      <c r="D719" s="176" t="s">
        <v>291</v>
      </c>
      <c r="E719" s="32"/>
      <c r="F719" s="177" t="s">
        <v>1323</v>
      </c>
      <c r="G719" s="32"/>
      <c r="H719" s="32"/>
      <c r="I719" s="97"/>
      <c r="J719" s="32"/>
      <c r="K719" s="32"/>
      <c r="L719" s="33"/>
      <c r="M719" s="178"/>
      <c r="N719" s="179"/>
      <c r="O719" s="58"/>
      <c r="P719" s="58"/>
      <c r="Q719" s="58"/>
      <c r="R719" s="58"/>
      <c r="S719" s="58"/>
      <c r="T719" s="59"/>
      <c r="U719" s="32"/>
      <c r="V719" s="32"/>
      <c r="W719" s="32"/>
      <c r="X719" s="32"/>
      <c r="Y719" s="32"/>
      <c r="Z719" s="32"/>
      <c r="AA719" s="32"/>
      <c r="AB719" s="32"/>
      <c r="AC719" s="32"/>
      <c r="AD719" s="32"/>
      <c r="AE719" s="32"/>
      <c r="AT719" s="17" t="s">
        <v>291</v>
      </c>
      <c r="AU719" s="17" t="s">
        <v>84</v>
      </c>
    </row>
    <row r="720" spans="1:65" s="12" customFormat="1" ht="22.75" customHeight="1">
      <c r="B720" s="149"/>
      <c r="D720" s="150" t="s">
        <v>73</v>
      </c>
      <c r="E720" s="160" t="s">
        <v>1324</v>
      </c>
      <c r="F720" s="160" t="s">
        <v>1325</v>
      </c>
      <c r="I720" s="152"/>
      <c r="J720" s="161">
        <f>BK720</f>
        <v>0</v>
      </c>
      <c r="L720" s="149"/>
      <c r="M720" s="154"/>
      <c r="N720" s="155"/>
      <c r="O720" s="155"/>
      <c r="P720" s="156">
        <f>SUM(P721:P756)</f>
        <v>0</v>
      </c>
      <c r="Q720" s="155"/>
      <c r="R720" s="156">
        <f>SUM(R721:R756)</f>
        <v>2.6625255000000001</v>
      </c>
      <c r="S720" s="155"/>
      <c r="T720" s="157">
        <f>SUM(T721:T756)</f>
        <v>0</v>
      </c>
      <c r="AR720" s="150" t="s">
        <v>84</v>
      </c>
      <c r="AT720" s="158" t="s">
        <v>73</v>
      </c>
      <c r="AU720" s="158" t="s">
        <v>82</v>
      </c>
      <c r="AY720" s="150" t="s">
        <v>282</v>
      </c>
      <c r="BK720" s="159">
        <f>SUM(BK721:BK756)</f>
        <v>0</v>
      </c>
    </row>
    <row r="721" spans="1:65" s="2" customFormat="1" ht="31" customHeight="1">
      <c r="A721" s="32"/>
      <c r="B721" s="162"/>
      <c r="C721" s="163" t="s">
        <v>1326</v>
      </c>
      <c r="D721" s="163" t="s">
        <v>284</v>
      </c>
      <c r="E721" s="164" t="s">
        <v>1327</v>
      </c>
      <c r="F721" s="165" t="s">
        <v>1328</v>
      </c>
      <c r="G721" s="166" t="s">
        <v>303</v>
      </c>
      <c r="H721" s="167">
        <v>195.27600000000001</v>
      </c>
      <c r="I721" s="168"/>
      <c r="J721" s="169">
        <f>ROUND(I721*H721,2)</f>
        <v>0</v>
      </c>
      <c r="K721" s="165" t="s">
        <v>288</v>
      </c>
      <c r="L721" s="33"/>
      <c r="M721" s="170" t="s">
        <v>1</v>
      </c>
      <c r="N721" s="171" t="s">
        <v>39</v>
      </c>
      <c r="O721" s="58"/>
      <c r="P721" s="172">
        <f>O721*H721</f>
        <v>0</v>
      </c>
      <c r="Q721" s="172">
        <v>0</v>
      </c>
      <c r="R721" s="172">
        <f>Q721*H721</f>
        <v>0</v>
      </c>
      <c r="S721" s="172">
        <v>0</v>
      </c>
      <c r="T721" s="173">
        <f>S721*H721</f>
        <v>0</v>
      </c>
      <c r="U721" s="32"/>
      <c r="V721" s="32"/>
      <c r="W721" s="32"/>
      <c r="X721" s="32"/>
      <c r="Y721" s="32"/>
      <c r="Z721" s="32"/>
      <c r="AA721" s="32"/>
      <c r="AB721" s="32"/>
      <c r="AC721" s="32"/>
      <c r="AD721" s="32"/>
      <c r="AE721" s="32"/>
      <c r="AR721" s="174" t="s">
        <v>384</v>
      </c>
      <c r="AT721" s="174" t="s">
        <v>284</v>
      </c>
      <c r="AU721" s="174" t="s">
        <v>84</v>
      </c>
      <c r="AY721" s="17" t="s">
        <v>282</v>
      </c>
      <c r="BE721" s="175">
        <f>IF(N721="základní",J721,0)</f>
        <v>0</v>
      </c>
      <c r="BF721" s="175">
        <f>IF(N721="snížená",J721,0)</f>
        <v>0</v>
      </c>
      <c r="BG721" s="175">
        <f>IF(N721="zákl. přenesená",J721,0)</f>
        <v>0</v>
      </c>
      <c r="BH721" s="175">
        <f>IF(N721="sníž. přenesená",J721,0)</f>
        <v>0</v>
      </c>
      <c r="BI721" s="175">
        <f>IF(N721="nulová",J721,0)</f>
        <v>0</v>
      </c>
      <c r="BJ721" s="17" t="s">
        <v>82</v>
      </c>
      <c r="BK721" s="175">
        <f>ROUND(I721*H721,2)</f>
        <v>0</v>
      </c>
      <c r="BL721" s="17" t="s">
        <v>384</v>
      </c>
      <c r="BM721" s="174" t="s">
        <v>1329</v>
      </c>
    </row>
    <row r="722" spans="1:65" s="2" customFormat="1" ht="36">
      <c r="A722" s="32"/>
      <c r="B722" s="33"/>
      <c r="C722" s="32"/>
      <c r="D722" s="176" t="s">
        <v>291</v>
      </c>
      <c r="E722" s="32"/>
      <c r="F722" s="177" t="s">
        <v>1330</v>
      </c>
      <c r="G722" s="32"/>
      <c r="H722" s="32"/>
      <c r="I722" s="97"/>
      <c r="J722" s="32"/>
      <c r="K722" s="32"/>
      <c r="L722" s="33"/>
      <c r="M722" s="178"/>
      <c r="N722" s="179"/>
      <c r="O722" s="58"/>
      <c r="P722" s="58"/>
      <c r="Q722" s="58"/>
      <c r="R722" s="58"/>
      <c r="S722" s="58"/>
      <c r="T722" s="59"/>
      <c r="U722" s="32"/>
      <c r="V722" s="32"/>
      <c r="W722" s="32"/>
      <c r="X722" s="32"/>
      <c r="Y722" s="32"/>
      <c r="Z722" s="32"/>
      <c r="AA722" s="32"/>
      <c r="AB722" s="32"/>
      <c r="AC722" s="32"/>
      <c r="AD722" s="32"/>
      <c r="AE722" s="32"/>
      <c r="AT722" s="17" t="s">
        <v>291</v>
      </c>
      <c r="AU722" s="17" t="s">
        <v>84</v>
      </c>
    </row>
    <row r="723" spans="1:65" s="13" customFormat="1" ht="10">
      <c r="B723" s="180"/>
      <c r="D723" s="176" t="s">
        <v>293</v>
      </c>
      <c r="E723" s="181" t="s">
        <v>1</v>
      </c>
      <c r="F723" s="182" t="s">
        <v>1331</v>
      </c>
      <c r="H723" s="183">
        <v>195.27600000000001</v>
      </c>
      <c r="I723" s="184"/>
      <c r="L723" s="180"/>
      <c r="M723" s="185"/>
      <c r="N723" s="186"/>
      <c r="O723" s="186"/>
      <c r="P723" s="186"/>
      <c r="Q723" s="186"/>
      <c r="R723" s="186"/>
      <c r="S723" s="186"/>
      <c r="T723" s="187"/>
      <c r="AT723" s="181" t="s">
        <v>293</v>
      </c>
      <c r="AU723" s="181" t="s">
        <v>84</v>
      </c>
      <c r="AV723" s="13" t="s">
        <v>84</v>
      </c>
      <c r="AW723" s="13" t="s">
        <v>31</v>
      </c>
      <c r="AX723" s="13" t="s">
        <v>82</v>
      </c>
      <c r="AY723" s="181" t="s">
        <v>282</v>
      </c>
    </row>
    <row r="724" spans="1:65" s="2" customFormat="1" ht="31" customHeight="1">
      <c r="A724" s="32"/>
      <c r="B724" s="162"/>
      <c r="C724" s="204" t="s">
        <v>1332</v>
      </c>
      <c r="D724" s="204" t="s">
        <v>373</v>
      </c>
      <c r="E724" s="205" t="s">
        <v>1333</v>
      </c>
      <c r="F724" s="206" t="s">
        <v>1334</v>
      </c>
      <c r="G724" s="207" t="s">
        <v>303</v>
      </c>
      <c r="H724" s="208">
        <v>99.590999999999994</v>
      </c>
      <c r="I724" s="209"/>
      <c r="J724" s="210">
        <f>ROUND(I724*H724,2)</f>
        <v>0</v>
      </c>
      <c r="K724" s="206" t="s">
        <v>288</v>
      </c>
      <c r="L724" s="211"/>
      <c r="M724" s="212" t="s">
        <v>1</v>
      </c>
      <c r="N724" s="213" t="s">
        <v>39</v>
      </c>
      <c r="O724" s="58"/>
      <c r="P724" s="172">
        <f>O724*H724</f>
        <v>0</v>
      </c>
      <c r="Q724" s="172">
        <v>7.0000000000000001E-3</v>
      </c>
      <c r="R724" s="172">
        <f>Q724*H724</f>
        <v>0.69713700000000001</v>
      </c>
      <c r="S724" s="172">
        <v>0</v>
      </c>
      <c r="T724" s="173">
        <f>S724*H724</f>
        <v>0</v>
      </c>
      <c r="U724" s="32"/>
      <c r="V724" s="32"/>
      <c r="W724" s="32"/>
      <c r="X724" s="32"/>
      <c r="Y724" s="32"/>
      <c r="Z724" s="32"/>
      <c r="AA724" s="32"/>
      <c r="AB724" s="32"/>
      <c r="AC724" s="32"/>
      <c r="AD724" s="32"/>
      <c r="AE724" s="32"/>
      <c r="AR724" s="174" t="s">
        <v>478</v>
      </c>
      <c r="AT724" s="174" t="s">
        <v>373</v>
      </c>
      <c r="AU724" s="174" t="s">
        <v>84</v>
      </c>
      <c r="AY724" s="17" t="s">
        <v>282</v>
      </c>
      <c r="BE724" s="175">
        <f>IF(N724="základní",J724,0)</f>
        <v>0</v>
      </c>
      <c r="BF724" s="175">
        <f>IF(N724="snížená",J724,0)</f>
        <v>0</v>
      </c>
      <c r="BG724" s="175">
        <f>IF(N724="zákl. přenesená",J724,0)</f>
        <v>0</v>
      </c>
      <c r="BH724" s="175">
        <f>IF(N724="sníž. přenesená",J724,0)</f>
        <v>0</v>
      </c>
      <c r="BI724" s="175">
        <f>IF(N724="nulová",J724,0)</f>
        <v>0</v>
      </c>
      <c r="BJ724" s="17" t="s">
        <v>82</v>
      </c>
      <c r="BK724" s="175">
        <f>ROUND(I724*H724,2)</f>
        <v>0</v>
      </c>
      <c r="BL724" s="17" t="s">
        <v>384</v>
      </c>
      <c r="BM724" s="174" t="s">
        <v>1335</v>
      </c>
    </row>
    <row r="725" spans="1:65" s="2" customFormat="1" ht="18">
      <c r="A725" s="32"/>
      <c r="B725" s="33"/>
      <c r="C725" s="32"/>
      <c r="D725" s="176" t="s">
        <v>291</v>
      </c>
      <c r="E725" s="32"/>
      <c r="F725" s="177" t="s">
        <v>1334</v>
      </c>
      <c r="G725" s="32"/>
      <c r="H725" s="32"/>
      <c r="I725" s="97"/>
      <c r="J725" s="32"/>
      <c r="K725" s="32"/>
      <c r="L725" s="33"/>
      <c r="M725" s="178"/>
      <c r="N725" s="179"/>
      <c r="O725" s="58"/>
      <c r="P725" s="58"/>
      <c r="Q725" s="58"/>
      <c r="R725" s="58"/>
      <c r="S725" s="58"/>
      <c r="T725" s="59"/>
      <c r="U725" s="32"/>
      <c r="V725" s="32"/>
      <c r="W725" s="32"/>
      <c r="X725" s="32"/>
      <c r="Y725" s="32"/>
      <c r="Z725" s="32"/>
      <c r="AA725" s="32"/>
      <c r="AB725" s="32"/>
      <c r="AC725" s="32"/>
      <c r="AD725" s="32"/>
      <c r="AE725" s="32"/>
      <c r="AT725" s="17" t="s">
        <v>291</v>
      </c>
      <c r="AU725" s="17" t="s">
        <v>84</v>
      </c>
    </row>
    <row r="726" spans="1:65" s="13" customFormat="1" ht="10">
      <c r="B726" s="180"/>
      <c r="D726" s="176" t="s">
        <v>293</v>
      </c>
      <c r="E726" s="181" t="s">
        <v>1</v>
      </c>
      <c r="F726" s="182" t="s">
        <v>1336</v>
      </c>
      <c r="H726" s="183">
        <v>99.590999999999994</v>
      </c>
      <c r="I726" s="184"/>
      <c r="L726" s="180"/>
      <c r="M726" s="185"/>
      <c r="N726" s="186"/>
      <c r="O726" s="186"/>
      <c r="P726" s="186"/>
      <c r="Q726" s="186"/>
      <c r="R726" s="186"/>
      <c r="S726" s="186"/>
      <c r="T726" s="187"/>
      <c r="AT726" s="181" t="s">
        <v>293</v>
      </c>
      <c r="AU726" s="181" t="s">
        <v>84</v>
      </c>
      <c r="AV726" s="13" t="s">
        <v>84</v>
      </c>
      <c r="AW726" s="13" t="s">
        <v>31</v>
      </c>
      <c r="AX726" s="13" t="s">
        <v>82</v>
      </c>
      <c r="AY726" s="181" t="s">
        <v>282</v>
      </c>
    </row>
    <row r="727" spans="1:65" s="2" customFormat="1" ht="31" customHeight="1">
      <c r="A727" s="32"/>
      <c r="B727" s="162"/>
      <c r="C727" s="163" t="s">
        <v>1337</v>
      </c>
      <c r="D727" s="163" t="s">
        <v>284</v>
      </c>
      <c r="E727" s="164" t="s">
        <v>1338</v>
      </c>
      <c r="F727" s="165" t="s">
        <v>1339</v>
      </c>
      <c r="G727" s="166" t="s">
        <v>303</v>
      </c>
      <c r="H727" s="167">
        <v>143.63200000000001</v>
      </c>
      <c r="I727" s="168"/>
      <c r="J727" s="169">
        <f>ROUND(I727*H727,2)</f>
        <v>0</v>
      </c>
      <c r="K727" s="165" t="s">
        <v>288</v>
      </c>
      <c r="L727" s="33"/>
      <c r="M727" s="170" t="s">
        <v>1</v>
      </c>
      <c r="N727" s="171" t="s">
        <v>39</v>
      </c>
      <c r="O727" s="58"/>
      <c r="P727" s="172">
        <f>O727*H727</f>
        <v>0</v>
      </c>
      <c r="Q727" s="172">
        <v>2.9999999999999997E-4</v>
      </c>
      <c r="R727" s="172">
        <f>Q727*H727</f>
        <v>4.3089599999999999E-2</v>
      </c>
      <c r="S727" s="172">
        <v>0</v>
      </c>
      <c r="T727" s="173">
        <f>S727*H727</f>
        <v>0</v>
      </c>
      <c r="U727" s="32"/>
      <c r="V727" s="32"/>
      <c r="W727" s="32"/>
      <c r="X727" s="32"/>
      <c r="Y727" s="32"/>
      <c r="Z727" s="32"/>
      <c r="AA727" s="32"/>
      <c r="AB727" s="32"/>
      <c r="AC727" s="32"/>
      <c r="AD727" s="32"/>
      <c r="AE727" s="32"/>
      <c r="AR727" s="174" t="s">
        <v>384</v>
      </c>
      <c r="AT727" s="174" t="s">
        <v>284</v>
      </c>
      <c r="AU727" s="174" t="s">
        <v>84</v>
      </c>
      <c r="AY727" s="17" t="s">
        <v>282</v>
      </c>
      <c r="BE727" s="175">
        <f>IF(N727="základní",J727,0)</f>
        <v>0</v>
      </c>
      <c r="BF727" s="175">
        <f>IF(N727="snížená",J727,0)</f>
        <v>0</v>
      </c>
      <c r="BG727" s="175">
        <f>IF(N727="zákl. přenesená",J727,0)</f>
        <v>0</v>
      </c>
      <c r="BH727" s="175">
        <f>IF(N727="sníž. přenesená",J727,0)</f>
        <v>0</v>
      </c>
      <c r="BI727" s="175">
        <f>IF(N727="nulová",J727,0)</f>
        <v>0</v>
      </c>
      <c r="BJ727" s="17" t="s">
        <v>82</v>
      </c>
      <c r="BK727" s="175">
        <f>ROUND(I727*H727,2)</f>
        <v>0</v>
      </c>
      <c r="BL727" s="17" t="s">
        <v>384</v>
      </c>
      <c r="BM727" s="174" t="s">
        <v>1340</v>
      </c>
    </row>
    <row r="728" spans="1:65" s="2" customFormat="1" ht="36">
      <c r="A728" s="32"/>
      <c r="B728" s="33"/>
      <c r="C728" s="32"/>
      <c r="D728" s="176" t="s">
        <v>291</v>
      </c>
      <c r="E728" s="32"/>
      <c r="F728" s="177" t="s">
        <v>1341</v>
      </c>
      <c r="G728" s="32"/>
      <c r="H728" s="32"/>
      <c r="I728" s="97"/>
      <c r="J728" s="32"/>
      <c r="K728" s="32"/>
      <c r="L728" s="33"/>
      <c r="M728" s="178"/>
      <c r="N728" s="179"/>
      <c r="O728" s="58"/>
      <c r="P728" s="58"/>
      <c r="Q728" s="58"/>
      <c r="R728" s="58"/>
      <c r="S728" s="58"/>
      <c r="T728" s="59"/>
      <c r="U728" s="32"/>
      <c r="V728" s="32"/>
      <c r="W728" s="32"/>
      <c r="X728" s="32"/>
      <c r="Y728" s="32"/>
      <c r="Z728" s="32"/>
      <c r="AA728" s="32"/>
      <c r="AB728" s="32"/>
      <c r="AC728" s="32"/>
      <c r="AD728" s="32"/>
      <c r="AE728" s="32"/>
      <c r="AT728" s="17" t="s">
        <v>291</v>
      </c>
      <c r="AU728" s="17" t="s">
        <v>84</v>
      </c>
    </row>
    <row r="729" spans="1:65" s="13" customFormat="1" ht="10">
      <c r="B729" s="180"/>
      <c r="D729" s="176" t="s">
        <v>293</v>
      </c>
      <c r="E729" s="181" t="s">
        <v>1</v>
      </c>
      <c r="F729" s="182" t="s">
        <v>1342</v>
      </c>
      <c r="H729" s="183">
        <v>143.63200000000001</v>
      </c>
      <c r="I729" s="184"/>
      <c r="L729" s="180"/>
      <c r="M729" s="185"/>
      <c r="N729" s="186"/>
      <c r="O729" s="186"/>
      <c r="P729" s="186"/>
      <c r="Q729" s="186"/>
      <c r="R729" s="186"/>
      <c r="S729" s="186"/>
      <c r="T729" s="187"/>
      <c r="AT729" s="181" t="s">
        <v>293</v>
      </c>
      <c r="AU729" s="181" t="s">
        <v>84</v>
      </c>
      <c r="AV729" s="13" t="s">
        <v>84</v>
      </c>
      <c r="AW729" s="13" t="s">
        <v>31</v>
      </c>
      <c r="AX729" s="13" t="s">
        <v>82</v>
      </c>
      <c r="AY729" s="181" t="s">
        <v>282</v>
      </c>
    </row>
    <row r="730" spans="1:65" s="2" customFormat="1" ht="31" customHeight="1">
      <c r="A730" s="32"/>
      <c r="B730" s="162"/>
      <c r="C730" s="204" t="s">
        <v>1343</v>
      </c>
      <c r="D730" s="204" t="s">
        <v>373</v>
      </c>
      <c r="E730" s="205" t="s">
        <v>1344</v>
      </c>
      <c r="F730" s="206" t="s">
        <v>1345</v>
      </c>
      <c r="G730" s="207" t="s">
        <v>303</v>
      </c>
      <c r="H730" s="208">
        <v>172.84299999999999</v>
      </c>
      <c r="I730" s="209"/>
      <c r="J730" s="210">
        <f>ROUND(I730*H730,2)</f>
        <v>0</v>
      </c>
      <c r="K730" s="206" t="s">
        <v>288</v>
      </c>
      <c r="L730" s="211"/>
      <c r="M730" s="212" t="s">
        <v>1</v>
      </c>
      <c r="N730" s="213" t="s">
        <v>39</v>
      </c>
      <c r="O730" s="58"/>
      <c r="P730" s="172">
        <f>O730*H730</f>
        <v>0</v>
      </c>
      <c r="Q730" s="172">
        <v>5.0000000000000001E-3</v>
      </c>
      <c r="R730" s="172">
        <f>Q730*H730</f>
        <v>0.86421499999999996</v>
      </c>
      <c r="S730" s="172">
        <v>0</v>
      </c>
      <c r="T730" s="173">
        <f>S730*H730</f>
        <v>0</v>
      </c>
      <c r="U730" s="32"/>
      <c r="V730" s="32"/>
      <c r="W730" s="32"/>
      <c r="X730" s="32"/>
      <c r="Y730" s="32"/>
      <c r="Z730" s="32"/>
      <c r="AA730" s="32"/>
      <c r="AB730" s="32"/>
      <c r="AC730" s="32"/>
      <c r="AD730" s="32"/>
      <c r="AE730" s="32"/>
      <c r="AR730" s="174" t="s">
        <v>478</v>
      </c>
      <c r="AT730" s="174" t="s">
        <v>373</v>
      </c>
      <c r="AU730" s="174" t="s">
        <v>84</v>
      </c>
      <c r="AY730" s="17" t="s">
        <v>282</v>
      </c>
      <c r="BE730" s="175">
        <f>IF(N730="základní",J730,0)</f>
        <v>0</v>
      </c>
      <c r="BF730" s="175">
        <f>IF(N730="snížená",J730,0)</f>
        <v>0</v>
      </c>
      <c r="BG730" s="175">
        <f>IF(N730="zákl. přenesená",J730,0)</f>
        <v>0</v>
      </c>
      <c r="BH730" s="175">
        <f>IF(N730="sníž. přenesená",J730,0)</f>
        <v>0</v>
      </c>
      <c r="BI730" s="175">
        <f>IF(N730="nulová",J730,0)</f>
        <v>0</v>
      </c>
      <c r="BJ730" s="17" t="s">
        <v>82</v>
      </c>
      <c r="BK730" s="175">
        <f>ROUND(I730*H730,2)</f>
        <v>0</v>
      </c>
      <c r="BL730" s="17" t="s">
        <v>384</v>
      </c>
      <c r="BM730" s="174" t="s">
        <v>1346</v>
      </c>
    </row>
    <row r="731" spans="1:65" s="2" customFormat="1" ht="18">
      <c r="A731" s="32"/>
      <c r="B731" s="33"/>
      <c r="C731" s="32"/>
      <c r="D731" s="176" t="s">
        <v>291</v>
      </c>
      <c r="E731" s="32"/>
      <c r="F731" s="177" t="s">
        <v>1345</v>
      </c>
      <c r="G731" s="32"/>
      <c r="H731" s="32"/>
      <c r="I731" s="97"/>
      <c r="J731" s="32"/>
      <c r="K731" s="32"/>
      <c r="L731" s="33"/>
      <c r="M731" s="178"/>
      <c r="N731" s="179"/>
      <c r="O731" s="58"/>
      <c r="P731" s="58"/>
      <c r="Q731" s="58"/>
      <c r="R731" s="58"/>
      <c r="S731" s="58"/>
      <c r="T731" s="59"/>
      <c r="U731" s="32"/>
      <c r="V731" s="32"/>
      <c r="W731" s="32"/>
      <c r="X731" s="32"/>
      <c r="Y731" s="32"/>
      <c r="Z731" s="32"/>
      <c r="AA731" s="32"/>
      <c r="AB731" s="32"/>
      <c r="AC731" s="32"/>
      <c r="AD731" s="32"/>
      <c r="AE731" s="32"/>
      <c r="AT731" s="17" t="s">
        <v>291</v>
      </c>
      <c r="AU731" s="17" t="s">
        <v>84</v>
      </c>
    </row>
    <row r="732" spans="1:65" s="13" customFormat="1" ht="10">
      <c r="B732" s="180"/>
      <c r="D732" s="176" t="s">
        <v>293</v>
      </c>
      <c r="E732" s="181" t="s">
        <v>1</v>
      </c>
      <c r="F732" s="182" t="s">
        <v>1347</v>
      </c>
      <c r="H732" s="183">
        <v>172.84299999999999</v>
      </c>
      <c r="I732" s="184"/>
      <c r="L732" s="180"/>
      <c r="M732" s="185"/>
      <c r="N732" s="186"/>
      <c r="O732" s="186"/>
      <c r="P732" s="186"/>
      <c r="Q732" s="186"/>
      <c r="R732" s="186"/>
      <c r="S732" s="186"/>
      <c r="T732" s="187"/>
      <c r="AT732" s="181" t="s">
        <v>293</v>
      </c>
      <c r="AU732" s="181" t="s">
        <v>84</v>
      </c>
      <c r="AV732" s="13" t="s">
        <v>84</v>
      </c>
      <c r="AW732" s="13" t="s">
        <v>31</v>
      </c>
      <c r="AX732" s="13" t="s">
        <v>82</v>
      </c>
      <c r="AY732" s="181" t="s">
        <v>282</v>
      </c>
    </row>
    <row r="733" spans="1:65" s="2" customFormat="1" ht="31" customHeight="1">
      <c r="A733" s="32"/>
      <c r="B733" s="162"/>
      <c r="C733" s="204" t="s">
        <v>1348</v>
      </c>
      <c r="D733" s="204" t="s">
        <v>373</v>
      </c>
      <c r="E733" s="205" t="s">
        <v>1349</v>
      </c>
      <c r="F733" s="206" t="s">
        <v>1350</v>
      </c>
      <c r="G733" s="207" t="s">
        <v>303</v>
      </c>
      <c r="H733" s="208">
        <v>73.251999999999995</v>
      </c>
      <c r="I733" s="209"/>
      <c r="J733" s="210">
        <f>ROUND(I733*H733,2)</f>
        <v>0</v>
      </c>
      <c r="K733" s="206" t="s">
        <v>1</v>
      </c>
      <c r="L733" s="211"/>
      <c r="M733" s="212" t="s">
        <v>1</v>
      </c>
      <c r="N733" s="213" t="s">
        <v>39</v>
      </c>
      <c r="O733" s="58"/>
      <c r="P733" s="172">
        <f>O733*H733</f>
        <v>0</v>
      </c>
      <c r="Q733" s="172">
        <v>0.01</v>
      </c>
      <c r="R733" s="172">
        <f>Q733*H733</f>
        <v>0.73251999999999995</v>
      </c>
      <c r="S733" s="172">
        <v>0</v>
      </c>
      <c r="T733" s="173">
        <f>S733*H733</f>
        <v>0</v>
      </c>
      <c r="U733" s="32"/>
      <c r="V733" s="32"/>
      <c r="W733" s="32"/>
      <c r="X733" s="32"/>
      <c r="Y733" s="32"/>
      <c r="Z733" s="32"/>
      <c r="AA733" s="32"/>
      <c r="AB733" s="32"/>
      <c r="AC733" s="32"/>
      <c r="AD733" s="32"/>
      <c r="AE733" s="32"/>
      <c r="AR733" s="174" t="s">
        <v>478</v>
      </c>
      <c r="AT733" s="174" t="s">
        <v>373</v>
      </c>
      <c r="AU733" s="174" t="s">
        <v>84</v>
      </c>
      <c r="AY733" s="17" t="s">
        <v>282</v>
      </c>
      <c r="BE733" s="175">
        <f>IF(N733="základní",J733,0)</f>
        <v>0</v>
      </c>
      <c r="BF733" s="175">
        <f>IF(N733="snížená",J733,0)</f>
        <v>0</v>
      </c>
      <c r="BG733" s="175">
        <f>IF(N733="zákl. přenesená",J733,0)</f>
        <v>0</v>
      </c>
      <c r="BH733" s="175">
        <f>IF(N733="sníž. přenesená",J733,0)</f>
        <v>0</v>
      </c>
      <c r="BI733" s="175">
        <f>IF(N733="nulová",J733,0)</f>
        <v>0</v>
      </c>
      <c r="BJ733" s="17" t="s">
        <v>82</v>
      </c>
      <c r="BK733" s="175">
        <f>ROUND(I733*H733,2)</f>
        <v>0</v>
      </c>
      <c r="BL733" s="17" t="s">
        <v>384</v>
      </c>
      <c r="BM733" s="174" t="s">
        <v>1351</v>
      </c>
    </row>
    <row r="734" spans="1:65" s="2" customFormat="1" ht="18">
      <c r="A734" s="32"/>
      <c r="B734" s="33"/>
      <c r="C734" s="32"/>
      <c r="D734" s="176" t="s">
        <v>291</v>
      </c>
      <c r="E734" s="32"/>
      <c r="F734" s="177" t="s">
        <v>1350</v>
      </c>
      <c r="G734" s="32"/>
      <c r="H734" s="32"/>
      <c r="I734" s="97"/>
      <c r="J734" s="32"/>
      <c r="K734" s="32"/>
      <c r="L734" s="33"/>
      <c r="M734" s="178"/>
      <c r="N734" s="179"/>
      <c r="O734" s="58"/>
      <c r="P734" s="58"/>
      <c r="Q734" s="58"/>
      <c r="R734" s="58"/>
      <c r="S734" s="58"/>
      <c r="T734" s="59"/>
      <c r="U734" s="32"/>
      <c r="V734" s="32"/>
      <c r="W734" s="32"/>
      <c r="X734" s="32"/>
      <c r="Y734" s="32"/>
      <c r="Z734" s="32"/>
      <c r="AA734" s="32"/>
      <c r="AB734" s="32"/>
      <c r="AC734" s="32"/>
      <c r="AD734" s="32"/>
      <c r="AE734" s="32"/>
      <c r="AT734" s="17" t="s">
        <v>291</v>
      </c>
      <c r="AU734" s="17" t="s">
        <v>84</v>
      </c>
    </row>
    <row r="735" spans="1:65" s="13" customFormat="1" ht="10">
      <c r="B735" s="180"/>
      <c r="D735" s="176" t="s">
        <v>293</v>
      </c>
      <c r="E735" s="181" t="s">
        <v>1</v>
      </c>
      <c r="F735" s="182" t="s">
        <v>1352</v>
      </c>
      <c r="H735" s="183">
        <v>73.251999999999995</v>
      </c>
      <c r="I735" s="184"/>
      <c r="L735" s="180"/>
      <c r="M735" s="185"/>
      <c r="N735" s="186"/>
      <c r="O735" s="186"/>
      <c r="P735" s="186"/>
      <c r="Q735" s="186"/>
      <c r="R735" s="186"/>
      <c r="S735" s="186"/>
      <c r="T735" s="187"/>
      <c r="AT735" s="181" t="s">
        <v>293</v>
      </c>
      <c r="AU735" s="181" t="s">
        <v>84</v>
      </c>
      <c r="AV735" s="13" t="s">
        <v>84</v>
      </c>
      <c r="AW735" s="13" t="s">
        <v>31</v>
      </c>
      <c r="AX735" s="13" t="s">
        <v>82</v>
      </c>
      <c r="AY735" s="181" t="s">
        <v>282</v>
      </c>
    </row>
    <row r="736" spans="1:65" s="2" customFormat="1" ht="31" customHeight="1">
      <c r="A736" s="32"/>
      <c r="B736" s="162"/>
      <c r="C736" s="163" t="s">
        <v>1353</v>
      </c>
      <c r="D736" s="163" t="s">
        <v>284</v>
      </c>
      <c r="E736" s="164" t="s">
        <v>1354</v>
      </c>
      <c r="F736" s="165" t="s">
        <v>1355</v>
      </c>
      <c r="G736" s="166" t="s">
        <v>303</v>
      </c>
      <c r="H736" s="167">
        <v>215.66</v>
      </c>
      <c r="I736" s="168"/>
      <c r="J736" s="169">
        <f>ROUND(I736*H736,2)</f>
        <v>0</v>
      </c>
      <c r="K736" s="165" t="s">
        <v>288</v>
      </c>
      <c r="L736" s="33"/>
      <c r="M736" s="170" t="s">
        <v>1</v>
      </c>
      <c r="N736" s="171" t="s">
        <v>39</v>
      </c>
      <c r="O736" s="58"/>
      <c r="P736" s="172">
        <f>O736*H736</f>
        <v>0</v>
      </c>
      <c r="Q736" s="172">
        <v>0</v>
      </c>
      <c r="R736" s="172">
        <f>Q736*H736</f>
        <v>0</v>
      </c>
      <c r="S736" s="172">
        <v>0</v>
      </c>
      <c r="T736" s="173">
        <f>S736*H736</f>
        <v>0</v>
      </c>
      <c r="U736" s="32"/>
      <c r="V736" s="32"/>
      <c r="W736" s="32"/>
      <c r="X736" s="32"/>
      <c r="Y736" s="32"/>
      <c r="Z736" s="32"/>
      <c r="AA736" s="32"/>
      <c r="AB736" s="32"/>
      <c r="AC736" s="32"/>
      <c r="AD736" s="32"/>
      <c r="AE736" s="32"/>
      <c r="AR736" s="174" t="s">
        <v>384</v>
      </c>
      <c r="AT736" s="174" t="s">
        <v>284</v>
      </c>
      <c r="AU736" s="174" t="s">
        <v>84</v>
      </c>
      <c r="AY736" s="17" t="s">
        <v>282</v>
      </c>
      <c r="BE736" s="175">
        <f>IF(N736="základní",J736,0)</f>
        <v>0</v>
      </c>
      <c r="BF736" s="175">
        <f>IF(N736="snížená",J736,0)</f>
        <v>0</v>
      </c>
      <c r="BG736" s="175">
        <f>IF(N736="zákl. přenesená",J736,0)</f>
        <v>0</v>
      </c>
      <c r="BH736" s="175">
        <f>IF(N736="sníž. přenesená",J736,0)</f>
        <v>0</v>
      </c>
      <c r="BI736" s="175">
        <f>IF(N736="nulová",J736,0)</f>
        <v>0</v>
      </c>
      <c r="BJ736" s="17" t="s">
        <v>82</v>
      </c>
      <c r="BK736" s="175">
        <f>ROUND(I736*H736,2)</f>
        <v>0</v>
      </c>
      <c r="BL736" s="17" t="s">
        <v>384</v>
      </c>
      <c r="BM736" s="174" t="s">
        <v>1356</v>
      </c>
    </row>
    <row r="737" spans="1:65" s="2" customFormat="1" ht="27">
      <c r="A737" s="32"/>
      <c r="B737" s="33"/>
      <c r="C737" s="32"/>
      <c r="D737" s="176" t="s">
        <v>291</v>
      </c>
      <c r="E737" s="32"/>
      <c r="F737" s="177" t="s">
        <v>1357</v>
      </c>
      <c r="G737" s="32"/>
      <c r="H737" s="32"/>
      <c r="I737" s="97"/>
      <c r="J737" s="32"/>
      <c r="K737" s="32"/>
      <c r="L737" s="33"/>
      <c r="M737" s="178"/>
      <c r="N737" s="179"/>
      <c r="O737" s="58"/>
      <c r="P737" s="58"/>
      <c r="Q737" s="58"/>
      <c r="R737" s="58"/>
      <c r="S737" s="58"/>
      <c r="T737" s="59"/>
      <c r="U737" s="32"/>
      <c r="V737" s="32"/>
      <c r="W737" s="32"/>
      <c r="X737" s="32"/>
      <c r="Y737" s="32"/>
      <c r="Z737" s="32"/>
      <c r="AA737" s="32"/>
      <c r="AB737" s="32"/>
      <c r="AC737" s="32"/>
      <c r="AD737" s="32"/>
      <c r="AE737" s="32"/>
      <c r="AT737" s="17" t="s">
        <v>291</v>
      </c>
      <c r="AU737" s="17" t="s">
        <v>84</v>
      </c>
    </row>
    <row r="738" spans="1:65" s="13" customFormat="1" ht="10">
      <c r="B738" s="180"/>
      <c r="D738" s="176" t="s">
        <v>293</v>
      </c>
      <c r="E738" s="181" t="s">
        <v>171</v>
      </c>
      <c r="F738" s="182" t="s">
        <v>1358</v>
      </c>
      <c r="H738" s="183">
        <v>102.28</v>
      </c>
      <c r="I738" s="184"/>
      <c r="L738" s="180"/>
      <c r="M738" s="185"/>
      <c r="N738" s="186"/>
      <c r="O738" s="186"/>
      <c r="P738" s="186"/>
      <c r="Q738" s="186"/>
      <c r="R738" s="186"/>
      <c r="S738" s="186"/>
      <c r="T738" s="187"/>
      <c r="AT738" s="181" t="s">
        <v>293</v>
      </c>
      <c r="AU738" s="181" t="s">
        <v>84</v>
      </c>
      <c r="AV738" s="13" t="s">
        <v>84</v>
      </c>
      <c r="AW738" s="13" t="s">
        <v>31</v>
      </c>
      <c r="AX738" s="13" t="s">
        <v>74</v>
      </c>
      <c r="AY738" s="181" t="s">
        <v>282</v>
      </c>
    </row>
    <row r="739" spans="1:65" s="13" customFormat="1" ht="10">
      <c r="B739" s="180"/>
      <c r="D739" s="176" t="s">
        <v>293</v>
      </c>
      <c r="E739" s="181" t="s">
        <v>173</v>
      </c>
      <c r="F739" s="182" t="s">
        <v>1359</v>
      </c>
      <c r="H739" s="183">
        <v>39.29</v>
      </c>
      <c r="I739" s="184"/>
      <c r="L739" s="180"/>
      <c r="M739" s="185"/>
      <c r="N739" s="186"/>
      <c r="O739" s="186"/>
      <c r="P739" s="186"/>
      <c r="Q739" s="186"/>
      <c r="R739" s="186"/>
      <c r="S739" s="186"/>
      <c r="T739" s="187"/>
      <c r="AT739" s="181" t="s">
        <v>293</v>
      </c>
      <c r="AU739" s="181" t="s">
        <v>84</v>
      </c>
      <c r="AV739" s="13" t="s">
        <v>84</v>
      </c>
      <c r="AW739" s="13" t="s">
        <v>31</v>
      </c>
      <c r="AX739" s="13" t="s">
        <v>74</v>
      </c>
      <c r="AY739" s="181" t="s">
        <v>282</v>
      </c>
    </row>
    <row r="740" spans="1:65" s="13" customFormat="1" ht="10">
      <c r="B740" s="180"/>
      <c r="D740" s="176" t="s">
        <v>293</v>
      </c>
      <c r="E740" s="181" t="s">
        <v>175</v>
      </c>
      <c r="F740" s="182" t="s">
        <v>1360</v>
      </c>
      <c r="H740" s="183">
        <v>15.94</v>
      </c>
      <c r="I740" s="184"/>
      <c r="L740" s="180"/>
      <c r="M740" s="185"/>
      <c r="N740" s="186"/>
      <c r="O740" s="186"/>
      <c r="P740" s="186"/>
      <c r="Q740" s="186"/>
      <c r="R740" s="186"/>
      <c r="S740" s="186"/>
      <c r="T740" s="187"/>
      <c r="AT740" s="181" t="s">
        <v>293</v>
      </c>
      <c r="AU740" s="181" t="s">
        <v>84</v>
      </c>
      <c r="AV740" s="13" t="s">
        <v>84</v>
      </c>
      <c r="AW740" s="13" t="s">
        <v>31</v>
      </c>
      <c r="AX740" s="13" t="s">
        <v>74</v>
      </c>
      <c r="AY740" s="181" t="s">
        <v>282</v>
      </c>
    </row>
    <row r="741" spans="1:65" s="13" customFormat="1" ht="10">
      <c r="B741" s="180"/>
      <c r="D741" s="176" t="s">
        <v>293</v>
      </c>
      <c r="E741" s="181" t="s">
        <v>177</v>
      </c>
      <c r="F741" s="182" t="s">
        <v>1361</v>
      </c>
      <c r="H741" s="183">
        <v>58.15</v>
      </c>
      <c r="I741" s="184"/>
      <c r="L741" s="180"/>
      <c r="M741" s="185"/>
      <c r="N741" s="186"/>
      <c r="O741" s="186"/>
      <c r="P741" s="186"/>
      <c r="Q741" s="186"/>
      <c r="R741" s="186"/>
      <c r="S741" s="186"/>
      <c r="T741" s="187"/>
      <c r="AT741" s="181" t="s">
        <v>293</v>
      </c>
      <c r="AU741" s="181" t="s">
        <v>84</v>
      </c>
      <c r="AV741" s="13" t="s">
        <v>84</v>
      </c>
      <c r="AW741" s="13" t="s">
        <v>31</v>
      </c>
      <c r="AX741" s="13" t="s">
        <v>74</v>
      </c>
      <c r="AY741" s="181" t="s">
        <v>282</v>
      </c>
    </row>
    <row r="742" spans="1:65" s="15" customFormat="1" ht="10">
      <c r="B742" s="196"/>
      <c r="D742" s="176" t="s">
        <v>293</v>
      </c>
      <c r="E742" s="197" t="s">
        <v>1</v>
      </c>
      <c r="F742" s="198" t="s">
        <v>331</v>
      </c>
      <c r="H742" s="199">
        <v>215.66</v>
      </c>
      <c r="I742" s="200"/>
      <c r="L742" s="196"/>
      <c r="M742" s="201"/>
      <c r="N742" s="202"/>
      <c r="O742" s="202"/>
      <c r="P742" s="202"/>
      <c r="Q742" s="202"/>
      <c r="R742" s="202"/>
      <c r="S742" s="202"/>
      <c r="T742" s="203"/>
      <c r="AT742" s="197" t="s">
        <v>293</v>
      </c>
      <c r="AU742" s="197" t="s">
        <v>84</v>
      </c>
      <c r="AV742" s="15" t="s">
        <v>289</v>
      </c>
      <c r="AW742" s="15" t="s">
        <v>31</v>
      </c>
      <c r="AX742" s="15" t="s">
        <v>82</v>
      </c>
      <c r="AY742" s="197" t="s">
        <v>282</v>
      </c>
    </row>
    <row r="743" spans="1:65" s="2" customFormat="1" ht="31" customHeight="1">
      <c r="A743" s="32"/>
      <c r="B743" s="162"/>
      <c r="C743" s="204" t="s">
        <v>1362</v>
      </c>
      <c r="D743" s="204" t="s">
        <v>373</v>
      </c>
      <c r="E743" s="205" t="s">
        <v>1363</v>
      </c>
      <c r="F743" s="206" t="s">
        <v>1364</v>
      </c>
      <c r="G743" s="207" t="s">
        <v>303</v>
      </c>
      <c r="H743" s="208">
        <v>16.259</v>
      </c>
      <c r="I743" s="209"/>
      <c r="J743" s="210">
        <f>ROUND(I743*H743,2)</f>
        <v>0</v>
      </c>
      <c r="K743" s="206" t="s">
        <v>288</v>
      </c>
      <c r="L743" s="211"/>
      <c r="M743" s="212" t="s">
        <v>1</v>
      </c>
      <c r="N743" s="213" t="s">
        <v>39</v>
      </c>
      <c r="O743" s="58"/>
      <c r="P743" s="172">
        <f>O743*H743</f>
        <v>0</v>
      </c>
      <c r="Q743" s="172">
        <v>1.1999999999999999E-3</v>
      </c>
      <c r="R743" s="172">
        <f>Q743*H743</f>
        <v>1.9510799999999998E-2</v>
      </c>
      <c r="S743" s="172">
        <v>0</v>
      </c>
      <c r="T743" s="173">
        <f>S743*H743</f>
        <v>0</v>
      </c>
      <c r="U743" s="32"/>
      <c r="V743" s="32"/>
      <c r="W743" s="32"/>
      <c r="X743" s="32"/>
      <c r="Y743" s="32"/>
      <c r="Z743" s="32"/>
      <c r="AA743" s="32"/>
      <c r="AB743" s="32"/>
      <c r="AC743" s="32"/>
      <c r="AD743" s="32"/>
      <c r="AE743" s="32"/>
      <c r="AR743" s="174" t="s">
        <v>478</v>
      </c>
      <c r="AT743" s="174" t="s">
        <v>373</v>
      </c>
      <c r="AU743" s="174" t="s">
        <v>84</v>
      </c>
      <c r="AY743" s="17" t="s">
        <v>282</v>
      </c>
      <c r="BE743" s="175">
        <f>IF(N743="základní",J743,0)</f>
        <v>0</v>
      </c>
      <c r="BF743" s="175">
        <f>IF(N743="snížená",J743,0)</f>
        <v>0</v>
      </c>
      <c r="BG743" s="175">
        <f>IF(N743="zákl. přenesená",J743,0)</f>
        <v>0</v>
      </c>
      <c r="BH743" s="175">
        <f>IF(N743="sníž. přenesená",J743,0)</f>
        <v>0</v>
      </c>
      <c r="BI743" s="175">
        <f>IF(N743="nulová",J743,0)</f>
        <v>0</v>
      </c>
      <c r="BJ743" s="17" t="s">
        <v>82</v>
      </c>
      <c r="BK743" s="175">
        <f>ROUND(I743*H743,2)</f>
        <v>0</v>
      </c>
      <c r="BL743" s="17" t="s">
        <v>384</v>
      </c>
      <c r="BM743" s="174" t="s">
        <v>1365</v>
      </c>
    </row>
    <row r="744" spans="1:65" s="2" customFormat="1" ht="18">
      <c r="A744" s="32"/>
      <c r="B744" s="33"/>
      <c r="C744" s="32"/>
      <c r="D744" s="176" t="s">
        <v>291</v>
      </c>
      <c r="E744" s="32"/>
      <c r="F744" s="177" t="s">
        <v>1364</v>
      </c>
      <c r="G744" s="32"/>
      <c r="H744" s="32"/>
      <c r="I744" s="97"/>
      <c r="J744" s="32"/>
      <c r="K744" s="32"/>
      <c r="L744" s="33"/>
      <c r="M744" s="178"/>
      <c r="N744" s="179"/>
      <c r="O744" s="58"/>
      <c r="P744" s="58"/>
      <c r="Q744" s="58"/>
      <c r="R744" s="58"/>
      <c r="S744" s="58"/>
      <c r="T744" s="59"/>
      <c r="U744" s="32"/>
      <c r="V744" s="32"/>
      <c r="W744" s="32"/>
      <c r="X744" s="32"/>
      <c r="Y744" s="32"/>
      <c r="Z744" s="32"/>
      <c r="AA744" s="32"/>
      <c r="AB744" s="32"/>
      <c r="AC744" s="32"/>
      <c r="AD744" s="32"/>
      <c r="AE744" s="32"/>
      <c r="AT744" s="17" t="s">
        <v>291</v>
      </c>
      <c r="AU744" s="17" t="s">
        <v>84</v>
      </c>
    </row>
    <row r="745" spans="1:65" s="13" customFormat="1" ht="10">
      <c r="B745" s="180"/>
      <c r="D745" s="176" t="s">
        <v>293</v>
      </c>
      <c r="E745" s="181" t="s">
        <v>1</v>
      </c>
      <c r="F745" s="182" t="s">
        <v>1366</v>
      </c>
      <c r="H745" s="183">
        <v>16.259</v>
      </c>
      <c r="I745" s="184"/>
      <c r="L745" s="180"/>
      <c r="M745" s="185"/>
      <c r="N745" s="186"/>
      <c r="O745" s="186"/>
      <c r="P745" s="186"/>
      <c r="Q745" s="186"/>
      <c r="R745" s="186"/>
      <c r="S745" s="186"/>
      <c r="T745" s="187"/>
      <c r="AT745" s="181" t="s">
        <v>293</v>
      </c>
      <c r="AU745" s="181" t="s">
        <v>84</v>
      </c>
      <c r="AV745" s="13" t="s">
        <v>84</v>
      </c>
      <c r="AW745" s="13" t="s">
        <v>31</v>
      </c>
      <c r="AX745" s="13" t="s">
        <v>82</v>
      </c>
      <c r="AY745" s="181" t="s">
        <v>282</v>
      </c>
    </row>
    <row r="746" spans="1:65" s="2" customFormat="1" ht="20.5" customHeight="1">
      <c r="A746" s="32"/>
      <c r="B746" s="162"/>
      <c r="C746" s="204" t="s">
        <v>1367</v>
      </c>
      <c r="D746" s="204" t="s">
        <v>373</v>
      </c>
      <c r="E746" s="205" t="s">
        <v>1368</v>
      </c>
      <c r="F746" s="206" t="s">
        <v>1369</v>
      </c>
      <c r="G746" s="207" t="s">
        <v>303</v>
      </c>
      <c r="H746" s="208">
        <v>104.32599999999999</v>
      </c>
      <c r="I746" s="209"/>
      <c r="J746" s="210">
        <f>ROUND(I746*H746,2)</f>
        <v>0</v>
      </c>
      <c r="K746" s="206" t="s">
        <v>288</v>
      </c>
      <c r="L746" s="211"/>
      <c r="M746" s="212" t="s">
        <v>1</v>
      </c>
      <c r="N746" s="213" t="s">
        <v>39</v>
      </c>
      <c r="O746" s="58"/>
      <c r="P746" s="172">
        <f>O746*H746</f>
        <v>0</v>
      </c>
      <c r="Q746" s="172">
        <v>1.5E-3</v>
      </c>
      <c r="R746" s="172">
        <f>Q746*H746</f>
        <v>0.15648899999999999</v>
      </c>
      <c r="S746" s="172">
        <v>0</v>
      </c>
      <c r="T746" s="173">
        <f>S746*H746</f>
        <v>0</v>
      </c>
      <c r="U746" s="32"/>
      <c r="V746" s="32"/>
      <c r="W746" s="32"/>
      <c r="X746" s="32"/>
      <c r="Y746" s="32"/>
      <c r="Z746" s="32"/>
      <c r="AA746" s="32"/>
      <c r="AB746" s="32"/>
      <c r="AC746" s="32"/>
      <c r="AD746" s="32"/>
      <c r="AE746" s="32"/>
      <c r="AR746" s="174" t="s">
        <v>478</v>
      </c>
      <c r="AT746" s="174" t="s">
        <v>373</v>
      </c>
      <c r="AU746" s="174" t="s">
        <v>84</v>
      </c>
      <c r="AY746" s="17" t="s">
        <v>282</v>
      </c>
      <c r="BE746" s="175">
        <f>IF(N746="základní",J746,0)</f>
        <v>0</v>
      </c>
      <c r="BF746" s="175">
        <f>IF(N746="snížená",J746,0)</f>
        <v>0</v>
      </c>
      <c r="BG746" s="175">
        <f>IF(N746="zákl. přenesená",J746,0)</f>
        <v>0</v>
      </c>
      <c r="BH746" s="175">
        <f>IF(N746="sníž. přenesená",J746,0)</f>
        <v>0</v>
      </c>
      <c r="BI746" s="175">
        <f>IF(N746="nulová",J746,0)</f>
        <v>0</v>
      </c>
      <c r="BJ746" s="17" t="s">
        <v>82</v>
      </c>
      <c r="BK746" s="175">
        <f>ROUND(I746*H746,2)</f>
        <v>0</v>
      </c>
      <c r="BL746" s="17" t="s">
        <v>384</v>
      </c>
      <c r="BM746" s="174" t="s">
        <v>1370</v>
      </c>
    </row>
    <row r="747" spans="1:65" s="2" customFormat="1" ht="18">
      <c r="A747" s="32"/>
      <c r="B747" s="33"/>
      <c r="C747" s="32"/>
      <c r="D747" s="176" t="s">
        <v>291</v>
      </c>
      <c r="E747" s="32"/>
      <c r="F747" s="177" t="s">
        <v>1369</v>
      </c>
      <c r="G747" s="32"/>
      <c r="H747" s="32"/>
      <c r="I747" s="97"/>
      <c r="J747" s="32"/>
      <c r="K747" s="32"/>
      <c r="L747" s="33"/>
      <c r="M747" s="178"/>
      <c r="N747" s="179"/>
      <c r="O747" s="58"/>
      <c r="P747" s="58"/>
      <c r="Q747" s="58"/>
      <c r="R747" s="58"/>
      <c r="S747" s="58"/>
      <c r="T747" s="59"/>
      <c r="U747" s="32"/>
      <c r="V747" s="32"/>
      <c r="W747" s="32"/>
      <c r="X747" s="32"/>
      <c r="Y747" s="32"/>
      <c r="Z747" s="32"/>
      <c r="AA747" s="32"/>
      <c r="AB747" s="32"/>
      <c r="AC747" s="32"/>
      <c r="AD747" s="32"/>
      <c r="AE747" s="32"/>
      <c r="AT747" s="17" t="s">
        <v>291</v>
      </c>
      <c r="AU747" s="17" t="s">
        <v>84</v>
      </c>
    </row>
    <row r="748" spans="1:65" s="13" customFormat="1" ht="10">
      <c r="B748" s="180"/>
      <c r="D748" s="176" t="s">
        <v>293</v>
      </c>
      <c r="E748" s="181" t="s">
        <v>1</v>
      </c>
      <c r="F748" s="182" t="s">
        <v>1371</v>
      </c>
      <c r="H748" s="183">
        <v>104.32599999999999</v>
      </c>
      <c r="I748" s="184"/>
      <c r="L748" s="180"/>
      <c r="M748" s="185"/>
      <c r="N748" s="186"/>
      <c r="O748" s="186"/>
      <c r="P748" s="186"/>
      <c r="Q748" s="186"/>
      <c r="R748" s="186"/>
      <c r="S748" s="186"/>
      <c r="T748" s="187"/>
      <c r="AT748" s="181" t="s">
        <v>293</v>
      </c>
      <c r="AU748" s="181" t="s">
        <v>84</v>
      </c>
      <c r="AV748" s="13" t="s">
        <v>84</v>
      </c>
      <c r="AW748" s="13" t="s">
        <v>31</v>
      </c>
      <c r="AX748" s="13" t="s">
        <v>82</v>
      </c>
      <c r="AY748" s="181" t="s">
        <v>282</v>
      </c>
    </row>
    <row r="749" spans="1:65" s="2" customFormat="1" ht="20.5" customHeight="1">
      <c r="A749" s="32"/>
      <c r="B749" s="162"/>
      <c r="C749" s="204" t="s">
        <v>1372</v>
      </c>
      <c r="D749" s="204" t="s">
        <v>373</v>
      </c>
      <c r="E749" s="205" t="s">
        <v>1373</v>
      </c>
      <c r="F749" s="206" t="s">
        <v>1374</v>
      </c>
      <c r="G749" s="207" t="s">
        <v>303</v>
      </c>
      <c r="H749" s="208">
        <v>40.076000000000001</v>
      </c>
      <c r="I749" s="209"/>
      <c r="J749" s="210">
        <f>ROUND(I749*H749,2)</f>
        <v>0</v>
      </c>
      <c r="K749" s="206" t="s">
        <v>288</v>
      </c>
      <c r="L749" s="211"/>
      <c r="M749" s="212" t="s">
        <v>1</v>
      </c>
      <c r="N749" s="213" t="s">
        <v>39</v>
      </c>
      <c r="O749" s="58"/>
      <c r="P749" s="172">
        <f>O749*H749</f>
        <v>0</v>
      </c>
      <c r="Q749" s="172">
        <v>2.3999999999999998E-3</v>
      </c>
      <c r="R749" s="172">
        <f>Q749*H749</f>
        <v>9.6182399999999987E-2</v>
      </c>
      <c r="S749" s="172">
        <v>0</v>
      </c>
      <c r="T749" s="173">
        <f>S749*H749</f>
        <v>0</v>
      </c>
      <c r="U749" s="32"/>
      <c r="V749" s="32"/>
      <c r="W749" s="32"/>
      <c r="X749" s="32"/>
      <c r="Y749" s="32"/>
      <c r="Z749" s="32"/>
      <c r="AA749" s="32"/>
      <c r="AB749" s="32"/>
      <c r="AC749" s="32"/>
      <c r="AD749" s="32"/>
      <c r="AE749" s="32"/>
      <c r="AR749" s="174" t="s">
        <v>478</v>
      </c>
      <c r="AT749" s="174" t="s">
        <v>373</v>
      </c>
      <c r="AU749" s="174" t="s">
        <v>84</v>
      </c>
      <c r="AY749" s="17" t="s">
        <v>282</v>
      </c>
      <c r="BE749" s="175">
        <f>IF(N749="základní",J749,0)</f>
        <v>0</v>
      </c>
      <c r="BF749" s="175">
        <f>IF(N749="snížená",J749,0)</f>
        <v>0</v>
      </c>
      <c r="BG749" s="175">
        <f>IF(N749="zákl. přenesená",J749,0)</f>
        <v>0</v>
      </c>
      <c r="BH749" s="175">
        <f>IF(N749="sníž. přenesená",J749,0)</f>
        <v>0</v>
      </c>
      <c r="BI749" s="175">
        <f>IF(N749="nulová",J749,0)</f>
        <v>0</v>
      </c>
      <c r="BJ749" s="17" t="s">
        <v>82</v>
      </c>
      <c r="BK749" s="175">
        <f>ROUND(I749*H749,2)</f>
        <v>0</v>
      </c>
      <c r="BL749" s="17" t="s">
        <v>384</v>
      </c>
      <c r="BM749" s="174" t="s">
        <v>1375</v>
      </c>
    </row>
    <row r="750" spans="1:65" s="2" customFormat="1" ht="18">
      <c r="A750" s="32"/>
      <c r="B750" s="33"/>
      <c r="C750" s="32"/>
      <c r="D750" s="176" t="s">
        <v>291</v>
      </c>
      <c r="E750" s="32"/>
      <c r="F750" s="177" t="s">
        <v>1374</v>
      </c>
      <c r="G750" s="32"/>
      <c r="H750" s="32"/>
      <c r="I750" s="97"/>
      <c r="J750" s="32"/>
      <c r="K750" s="32"/>
      <c r="L750" s="33"/>
      <c r="M750" s="178"/>
      <c r="N750" s="179"/>
      <c r="O750" s="58"/>
      <c r="P750" s="58"/>
      <c r="Q750" s="58"/>
      <c r="R750" s="58"/>
      <c r="S750" s="58"/>
      <c r="T750" s="59"/>
      <c r="U750" s="32"/>
      <c r="V750" s="32"/>
      <c r="W750" s="32"/>
      <c r="X750" s="32"/>
      <c r="Y750" s="32"/>
      <c r="Z750" s="32"/>
      <c r="AA750" s="32"/>
      <c r="AB750" s="32"/>
      <c r="AC750" s="32"/>
      <c r="AD750" s="32"/>
      <c r="AE750" s="32"/>
      <c r="AT750" s="17" t="s">
        <v>291</v>
      </c>
      <c r="AU750" s="17" t="s">
        <v>84</v>
      </c>
    </row>
    <row r="751" spans="1:65" s="13" customFormat="1" ht="10">
      <c r="B751" s="180"/>
      <c r="D751" s="176" t="s">
        <v>293</v>
      </c>
      <c r="E751" s="181" t="s">
        <v>1</v>
      </c>
      <c r="F751" s="182" t="s">
        <v>1376</v>
      </c>
      <c r="H751" s="183">
        <v>40.076000000000001</v>
      </c>
      <c r="I751" s="184"/>
      <c r="L751" s="180"/>
      <c r="M751" s="185"/>
      <c r="N751" s="186"/>
      <c r="O751" s="186"/>
      <c r="P751" s="186"/>
      <c r="Q751" s="186"/>
      <c r="R751" s="186"/>
      <c r="S751" s="186"/>
      <c r="T751" s="187"/>
      <c r="AT751" s="181" t="s">
        <v>293</v>
      </c>
      <c r="AU751" s="181" t="s">
        <v>84</v>
      </c>
      <c r="AV751" s="13" t="s">
        <v>84</v>
      </c>
      <c r="AW751" s="13" t="s">
        <v>31</v>
      </c>
      <c r="AX751" s="13" t="s">
        <v>82</v>
      </c>
      <c r="AY751" s="181" t="s">
        <v>282</v>
      </c>
    </row>
    <row r="752" spans="1:65" s="2" customFormat="1" ht="20.5" customHeight="1">
      <c r="A752" s="32"/>
      <c r="B752" s="162"/>
      <c r="C752" s="204" t="s">
        <v>1377</v>
      </c>
      <c r="D752" s="204" t="s">
        <v>373</v>
      </c>
      <c r="E752" s="205" t="s">
        <v>1378</v>
      </c>
      <c r="F752" s="206" t="s">
        <v>1379</v>
      </c>
      <c r="G752" s="207" t="s">
        <v>303</v>
      </c>
      <c r="H752" s="208">
        <v>59.313000000000002</v>
      </c>
      <c r="I752" s="209"/>
      <c r="J752" s="210">
        <f>ROUND(I752*H752,2)</f>
        <v>0</v>
      </c>
      <c r="K752" s="206" t="s">
        <v>288</v>
      </c>
      <c r="L752" s="211"/>
      <c r="M752" s="212" t="s">
        <v>1</v>
      </c>
      <c r="N752" s="213" t="s">
        <v>39</v>
      </c>
      <c r="O752" s="58"/>
      <c r="P752" s="172">
        <f>O752*H752</f>
        <v>0</v>
      </c>
      <c r="Q752" s="172">
        <v>8.9999999999999998E-4</v>
      </c>
      <c r="R752" s="172">
        <f>Q752*H752</f>
        <v>5.3381700000000004E-2</v>
      </c>
      <c r="S752" s="172">
        <v>0</v>
      </c>
      <c r="T752" s="173">
        <f>S752*H752</f>
        <v>0</v>
      </c>
      <c r="U752" s="32"/>
      <c r="V752" s="32"/>
      <c r="W752" s="32"/>
      <c r="X752" s="32"/>
      <c r="Y752" s="32"/>
      <c r="Z752" s="32"/>
      <c r="AA752" s="32"/>
      <c r="AB752" s="32"/>
      <c r="AC752" s="32"/>
      <c r="AD752" s="32"/>
      <c r="AE752" s="32"/>
      <c r="AR752" s="174" t="s">
        <v>478</v>
      </c>
      <c r="AT752" s="174" t="s">
        <v>373</v>
      </c>
      <c r="AU752" s="174" t="s">
        <v>84</v>
      </c>
      <c r="AY752" s="17" t="s">
        <v>282</v>
      </c>
      <c r="BE752" s="175">
        <f>IF(N752="základní",J752,0)</f>
        <v>0</v>
      </c>
      <c r="BF752" s="175">
        <f>IF(N752="snížená",J752,0)</f>
        <v>0</v>
      </c>
      <c r="BG752" s="175">
        <f>IF(N752="zákl. přenesená",J752,0)</f>
        <v>0</v>
      </c>
      <c r="BH752" s="175">
        <f>IF(N752="sníž. přenesená",J752,0)</f>
        <v>0</v>
      </c>
      <c r="BI752" s="175">
        <f>IF(N752="nulová",J752,0)</f>
        <v>0</v>
      </c>
      <c r="BJ752" s="17" t="s">
        <v>82</v>
      </c>
      <c r="BK752" s="175">
        <f>ROUND(I752*H752,2)</f>
        <v>0</v>
      </c>
      <c r="BL752" s="17" t="s">
        <v>384</v>
      </c>
      <c r="BM752" s="174" t="s">
        <v>1380</v>
      </c>
    </row>
    <row r="753" spans="1:65" s="2" customFormat="1" ht="18">
      <c r="A753" s="32"/>
      <c r="B753" s="33"/>
      <c r="C753" s="32"/>
      <c r="D753" s="176" t="s">
        <v>291</v>
      </c>
      <c r="E753" s="32"/>
      <c r="F753" s="177" t="s">
        <v>1379</v>
      </c>
      <c r="G753" s="32"/>
      <c r="H753" s="32"/>
      <c r="I753" s="97"/>
      <c r="J753" s="32"/>
      <c r="K753" s="32"/>
      <c r="L753" s="33"/>
      <c r="M753" s="178"/>
      <c r="N753" s="179"/>
      <c r="O753" s="58"/>
      <c r="P753" s="58"/>
      <c r="Q753" s="58"/>
      <c r="R753" s="58"/>
      <c r="S753" s="58"/>
      <c r="T753" s="59"/>
      <c r="U753" s="32"/>
      <c r="V753" s="32"/>
      <c r="W753" s="32"/>
      <c r="X753" s="32"/>
      <c r="Y753" s="32"/>
      <c r="Z753" s="32"/>
      <c r="AA753" s="32"/>
      <c r="AB753" s="32"/>
      <c r="AC753" s="32"/>
      <c r="AD753" s="32"/>
      <c r="AE753" s="32"/>
      <c r="AT753" s="17" t="s">
        <v>291</v>
      </c>
      <c r="AU753" s="17" t="s">
        <v>84</v>
      </c>
    </row>
    <row r="754" spans="1:65" s="13" customFormat="1" ht="10">
      <c r="B754" s="180"/>
      <c r="D754" s="176" t="s">
        <v>293</v>
      </c>
      <c r="E754" s="181" t="s">
        <v>1</v>
      </c>
      <c r="F754" s="182" t="s">
        <v>1381</v>
      </c>
      <c r="H754" s="183">
        <v>59.313000000000002</v>
      </c>
      <c r="I754" s="184"/>
      <c r="L754" s="180"/>
      <c r="M754" s="185"/>
      <c r="N754" s="186"/>
      <c r="O754" s="186"/>
      <c r="P754" s="186"/>
      <c r="Q754" s="186"/>
      <c r="R754" s="186"/>
      <c r="S754" s="186"/>
      <c r="T754" s="187"/>
      <c r="AT754" s="181" t="s">
        <v>293</v>
      </c>
      <c r="AU754" s="181" t="s">
        <v>84</v>
      </c>
      <c r="AV754" s="13" t="s">
        <v>84</v>
      </c>
      <c r="AW754" s="13" t="s">
        <v>31</v>
      </c>
      <c r="AX754" s="13" t="s">
        <v>82</v>
      </c>
      <c r="AY754" s="181" t="s">
        <v>282</v>
      </c>
    </row>
    <row r="755" spans="1:65" s="2" customFormat="1" ht="20.5" customHeight="1">
      <c r="A755" s="32"/>
      <c r="B755" s="162"/>
      <c r="C755" s="163" t="s">
        <v>1382</v>
      </c>
      <c r="D755" s="163" t="s">
        <v>284</v>
      </c>
      <c r="E755" s="164" t="s">
        <v>1383</v>
      </c>
      <c r="F755" s="165" t="s">
        <v>1384</v>
      </c>
      <c r="G755" s="166" t="s">
        <v>376</v>
      </c>
      <c r="H755" s="167">
        <v>2.6629999999999998</v>
      </c>
      <c r="I755" s="168"/>
      <c r="J755" s="169">
        <f>ROUND(I755*H755,2)</f>
        <v>0</v>
      </c>
      <c r="K755" s="165" t="s">
        <v>288</v>
      </c>
      <c r="L755" s="33"/>
      <c r="M755" s="170" t="s">
        <v>1</v>
      </c>
      <c r="N755" s="171" t="s">
        <v>39</v>
      </c>
      <c r="O755" s="58"/>
      <c r="P755" s="172">
        <f>O755*H755</f>
        <v>0</v>
      </c>
      <c r="Q755" s="172">
        <v>0</v>
      </c>
      <c r="R755" s="172">
        <f>Q755*H755</f>
        <v>0</v>
      </c>
      <c r="S755" s="172">
        <v>0</v>
      </c>
      <c r="T755" s="173">
        <f>S755*H755</f>
        <v>0</v>
      </c>
      <c r="U755" s="32"/>
      <c r="V755" s="32"/>
      <c r="W755" s="32"/>
      <c r="X755" s="32"/>
      <c r="Y755" s="32"/>
      <c r="Z755" s="32"/>
      <c r="AA755" s="32"/>
      <c r="AB755" s="32"/>
      <c r="AC755" s="32"/>
      <c r="AD755" s="32"/>
      <c r="AE755" s="32"/>
      <c r="AR755" s="174" t="s">
        <v>384</v>
      </c>
      <c r="AT755" s="174" t="s">
        <v>284</v>
      </c>
      <c r="AU755" s="174" t="s">
        <v>84</v>
      </c>
      <c r="AY755" s="17" t="s">
        <v>282</v>
      </c>
      <c r="BE755" s="175">
        <f>IF(N755="základní",J755,0)</f>
        <v>0</v>
      </c>
      <c r="BF755" s="175">
        <f>IF(N755="snížená",J755,0)</f>
        <v>0</v>
      </c>
      <c r="BG755" s="175">
        <f>IF(N755="zákl. přenesená",J755,0)</f>
        <v>0</v>
      </c>
      <c r="BH755" s="175">
        <f>IF(N755="sníž. přenesená",J755,0)</f>
        <v>0</v>
      </c>
      <c r="BI755" s="175">
        <f>IF(N755="nulová",J755,0)</f>
        <v>0</v>
      </c>
      <c r="BJ755" s="17" t="s">
        <v>82</v>
      </c>
      <c r="BK755" s="175">
        <f>ROUND(I755*H755,2)</f>
        <v>0</v>
      </c>
      <c r="BL755" s="17" t="s">
        <v>384</v>
      </c>
      <c r="BM755" s="174" t="s">
        <v>1385</v>
      </c>
    </row>
    <row r="756" spans="1:65" s="2" customFormat="1" ht="36">
      <c r="A756" s="32"/>
      <c r="B756" s="33"/>
      <c r="C756" s="32"/>
      <c r="D756" s="176" t="s">
        <v>291</v>
      </c>
      <c r="E756" s="32"/>
      <c r="F756" s="177" t="s">
        <v>1386</v>
      </c>
      <c r="G756" s="32"/>
      <c r="H756" s="32"/>
      <c r="I756" s="97"/>
      <c r="J756" s="32"/>
      <c r="K756" s="32"/>
      <c r="L756" s="33"/>
      <c r="M756" s="178"/>
      <c r="N756" s="179"/>
      <c r="O756" s="58"/>
      <c r="P756" s="58"/>
      <c r="Q756" s="58"/>
      <c r="R756" s="58"/>
      <c r="S756" s="58"/>
      <c r="T756" s="59"/>
      <c r="U756" s="32"/>
      <c r="V756" s="32"/>
      <c r="W756" s="32"/>
      <c r="X756" s="32"/>
      <c r="Y756" s="32"/>
      <c r="Z756" s="32"/>
      <c r="AA756" s="32"/>
      <c r="AB756" s="32"/>
      <c r="AC756" s="32"/>
      <c r="AD756" s="32"/>
      <c r="AE756" s="32"/>
      <c r="AT756" s="17" t="s">
        <v>291</v>
      </c>
      <c r="AU756" s="17" t="s">
        <v>84</v>
      </c>
    </row>
    <row r="757" spans="1:65" s="12" customFormat="1" ht="22.75" customHeight="1">
      <c r="B757" s="149"/>
      <c r="D757" s="150" t="s">
        <v>73</v>
      </c>
      <c r="E757" s="160" t="s">
        <v>1387</v>
      </c>
      <c r="F757" s="160" t="s">
        <v>1388</v>
      </c>
      <c r="I757" s="152"/>
      <c r="J757" s="161">
        <f>BK757</f>
        <v>0</v>
      </c>
      <c r="L757" s="149"/>
      <c r="M757" s="154"/>
      <c r="N757" s="155"/>
      <c r="O757" s="155"/>
      <c r="P757" s="156">
        <f>SUM(P758:P769)</f>
        <v>0</v>
      </c>
      <c r="Q757" s="155"/>
      <c r="R757" s="156">
        <f>SUM(R758:R769)</f>
        <v>1.4039999999999997E-2</v>
      </c>
      <c r="S757" s="155"/>
      <c r="T757" s="157">
        <f>SUM(T758:T769)</f>
        <v>0</v>
      </c>
      <c r="AR757" s="150" t="s">
        <v>84</v>
      </c>
      <c r="AT757" s="158" t="s">
        <v>73</v>
      </c>
      <c r="AU757" s="158" t="s">
        <v>82</v>
      </c>
      <c r="AY757" s="150" t="s">
        <v>282</v>
      </c>
      <c r="BK757" s="159">
        <f>SUM(BK758:BK769)</f>
        <v>0</v>
      </c>
    </row>
    <row r="758" spans="1:65" s="2" customFormat="1" ht="20.5" customHeight="1">
      <c r="A758" s="32"/>
      <c r="B758" s="162"/>
      <c r="C758" s="163" t="s">
        <v>1389</v>
      </c>
      <c r="D758" s="163" t="s">
        <v>284</v>
      </c>
      <c r="E758" s="164" t="s">
        <v>1390</v>
      </c>
      <c r="F758" s="165" t="s">
        <v>1391</v>
      </c>
      <c r="G758" s="166" t="s">
        <v>381</v>
      </c>
      <c r="H758" s="167">
        <v>8</v>
      </c>
      <c r="I758" s="168"/>
      <c r="J758" s="169">
        <f>ROUND(I758*H758,2)</f>
        <v>0</v>
      </c>
      <c r="K758" s="165" t="s">
        <v>1</v>
      </c>
      <c r="L758" s="33"/>
      <c r="M758" s="170" t="s">
        <v>1</v>
      </c>
      <c r="N758" s="171" t="s">
        <v>39</v>
      </c>
      <c r="O758" s="58"/>
      <c r="P758" s="172">
        <f>O758*H758</f>
        <v>0</v>
      </c>
      <c r="Q758" s="172">
        <v>5.1999999999999995E-4</v>
      </c>
      <c r="R758" s="172">
        <f>Q758*H758</f>
        <v>4.1599999999999996E-3</v>
      </c>
      <c r="S758" s="172">
        <v>0</v>
      </c>
      <c r="T758" s="173">
        <f>S758*H758</f>
        <v>0</v>
      </c>
      <c r="U758" s="32"/>
      <c r="V758" s="32"/>
      <c r="W758" s="32"/>
      <c r="X758" s="32"/>
      <c r="Y758" s="32"/>
      <c r="Z758" s="32"/>
      <c r="AA758" s="32"/>
      <c r="AB758" s="32"/>
      <c r="AC758" s="32"/>
      <c r="AD758" s="32"/>
      <c r="AE758" s="32"/>
      <c r="AR758" s="174" t="s">
        <v>384</v>
      </c>
      <c r="AT758" s="174" t="s">
        <v>284</v>
      </c>
      <c r="AU758" s="174" t="s">
        <v>84</v>
      </c>
      <c r="AY758" s="17" t="s">
        <v>282</v>
      </c>
      <c r="BE758" s="175">
        <f>IF(N758="základní",J758,0)</f>
        <v>0</v>
      </c>
      <c r="BF758" s="175">
        <f>IF(N758="snížená",J758,0)</f>
        <v>0</v>
      </c>
      <c r="BG758" s="175">
        <f>IF(N758="zákl. přenesená",J758,0)</f>
        <v>0</v>
      </c>
      <c r="BH758" s="175">
        <f>IF(N758="sníž. přenesená",J758,0)</f>
        <v>0</v>
      </c>
      <c r="BI758" s="175">
        <f>IF(N758="nulová",J758,0)</f>
        <v>0</v>
      </c>
      <c r="BJ758" s="17" t="s">
        <v>82</v>
      </c>
      <c r="BK758" s="175">
        <f>ROUND(I758*H758,2)</f>
        <v>0</v>
      </c>
      <c r="BL758" s="17" t="s">
        <v>384</v>
      </c>
      <c r="BM758" s="174" t="s">
        <v>1392</v>
      </c>
    </row>
    <row r="759" spans="1:65" s="2" customFormat="1" ht="20.5" customHeight="1">
      <c r="A759" s="32"/>
      <c r="B759" s="162"/>
      <c r="C759" s="163" t="s">
        <v>1393</v>
      </c>
      <c r="D759" s="163" t="s">
        <v>284</v>
      </c>
      <c r="E759" s="164" t="s">
        <v>1394</v>
      </c>
      <c r="F759" s="165" t="s">
        <v>1395</v>
      </c>
      <c r="G759" s="166" t="s">
        <v>381</v>
      </c>
      <c r="H759" s="167">
        <v>3</v>
      </c>
      <c r="I759" s="168"/>
      <c r="J759" s="169">
        <f>ROUND(I759*H759,2)</f>
        <v>0</v>
      </c>
      <c r="K759" s="165" t="s">
        <v>1</v>
      </c>
      <c r="L759" s="33"/>
      <c r="M759" s="170" t="s">
        <v>1</v>
      </c>
      <c r="N759" s="171" t="s">
        <v>39</v>
      </c>
      <c r="O759" s="58"/>
      <c r="P759" s="172">
        <f>O759*H759</f>
        <v>0</v>
      </c>
      <c r="Q759" s="172">
        <v>5.1999999999999995E-4</v>
      </c>
      <c r="R759" s="172">
        <f>Q759*H759</f>
        <v>1.5599999999999998E-3</v>
      </c>
      <c r="S759" s="172">
        <v>0</v>
      </c>
      <c r="T759" s="173">
        <f>S759*H759</f>
        <v>0</v>
      </c>
      <c r="U759" s="32"/>
      <c r="V759" s="32"/>
      <c r="W759" s="32"/>
      <c r="X759" s="32"/>
      <c r="Y759" s="32"/>
      <c r="Z759" s="32"/>
      <c r="AA759" s="32"/>
      <c r="AB759" s="32"/>
      <c r="AC759" s="32"/>
      <c r="AD759" s="32"/>
      <c r="AE759" s="32"/>
      <c r="AR759" s="174" t="s">
        <v>384</v>
      </c>
      <c r="AT759" s="174" t="s">
        <v>284</v>
      </c>
      <c r="AU759" s="174" t="s">
        <v>84</v>
      </c>
      <c r="AY759" s="17" t="s">
        <v>282</v>
      </c>
      <c r="BE759" s="175">
        <f>IF(N759="základní",J759,0)</f>
        <v>0</v>
      </c>
      <c r="BF759" s="175">
        <f>IF(N759="snížená",J759,0)</f>
        <v>0</v>
      </c>
      <c r="BG759" s="175">
        <f>IF(N759="zákl. přenesená",J759,0)</f>
        <v>0</v>
      </c>
      <c r="BH759" s="175">
        <f>IF(N759="sníž. přenesená",J759,0)</f>
        <v>0</v>
      </c>
      <c r="BI759" s="175">
        <f>IF(N759="nulová",J759,0)</f>
        <v>0</v>
      </c>
      <c r="BJ759" s="17" t="s">
        <v>82</v>
      </c>
      <c r="BK759" s="175">
        <f>ROUND(I759*H759,2)</f>
        <v>0</v>
      </c>
      <c r="BL759" s="17" t="s">
        <v>384</v>
      </c>
      <c r="BM759" s="174" t="s">
        <v>1396</v>
      </c>
    </row>
    <row r="760" spans="1:65" s="2" customFormat="1" ht="20.5" customHeight="1">
      <c r="A760" s="32"/>
      <c r="B760" s="162"/>
      <c r="C760" s="163" t="s">
        <v>1397</v>
      </c>
      <c r="D760" s="163" t="s">
        <v>284</v>
      </c>
      <c r="E760" s="164" t="s">
        <v>1398</v>
      </c>
      <c r="F760" s="165" t="s">
        <v>1399</v>
      </c>
      <c r="G760" s="166" t="s">
        <v>381</v>
      </c>
      <c r="H760" s="167">
        <v>2</v>
      </c>
      <c r="I760" s="168"/>
      <c r="J760" s="169">
        <f>ROUND(I760*H760,2)</f>
        <v>0</v>
      </c>
      <c r="K760" s="165" t="s">
        <v>1</v>
      </c>
      <c r="L760" s="33"/>
      <c r="M760" s="170" t="s">
        <v>1</v>
      </c>
      <c r="N760" s="171" t="s">
        <v>39</v>
      </c>
      <c r="O760" s="58"/>
      <c r="P760" s="172">
        <f>O760*H760</f>
        <v>0</v>
      </c>
      <c r="Q760" s="172">
        <v>5.1999999999999995E-4</v>
      </c>
      <c r="R760" s="172">
        <f>Q760*H760</f>
        <v>1.0399999999999999E-3</v>
      </c>
      <c r="S760" s="172">
        <v>0</v>
      </c>
      <c r="T760" s="173">
        <f>S760*H760</f>
        <v>0</v>
      </c>
      <c r="U760" s="32"/>
      <c r="V760" s="32"/>
      <c r="W760" s="32"/>
      <c r="X760" s="32"/>
      <c r="Y760" s="32"/>
      <c r="Z760" s="32"/>
      <c r="AA760" s="32"/>
      <c r="AB760" s="32"/>
      <c r="AC760" s="32"/>
      <c r="AD760" s="32"/>
      <c r="AE760" s="32"/>
      <c r="AR760" s="174" t="s">
        <v>384</v>
      </c>
      <c r="AT760" s="174" t="s">
        <v>284</v>
      </c>
      <c r="AU760" s="174" t="s">
        <v>84</v>
      </c>
      <c r="AY760" s="17" t="s">
        <v>282</v>
      </c>
      <c r="BE760" s="175">
        <f>IF(N760="základní",J760,0)</f>
        <v>0</v>
      </c>
      <c r="BF760" s="175">
        <f>IF(N760="snížená",J760,0)</f>
        <v>0</v>
      </c>
      <c r="BG760" s="175">
        <f>IF(N760="zákl. přenesená",J760,0)</f>
        <v>0</v>
      </c>
      <c r="BH760" s="175">
        <f>IF(N760="sníž. přenesená",J760,0)</f>
        <v>0</v>
      </c>
      <c r="BI760" s="175">
        <f>IF(N760="nulová",J760,0)</f>
        <v>0</v>
      </c>
      <c r="BJ760" s="17" t="s">
        <v>82</v>
      </c>
      <c r="BK760" s="175">
        <f>ROUND(I760*H760,2)</f>
        <v>0</v>
      </c>
      <c r="BL760" s="17" t="s">
        <v>384</v>
      </c>
      <c r="BM760" s="174" t="s">
        <v>1400</v>
      </c>
    </row>
    <row r="761" spans="1:65" s="2" customFormat="1" ht="20.5" customHeight="1">
      <c r="A761" s="32"/>
      <c r="B761" s="162"/>
      <c r="C761" s="163" t="s">
        <v>1401</v>
      </c>
      <c r="D761" s="163" t="s">
        <v>284</v>
      </c>
      <c r="E761" s="164" t="s">
        <v>1402</v>
      </c>
      <c r="F761" s="165" t="s">
        <v>1403</v>
      </c>
      <c r="G761" s="166" t="s">
        <v>1404</v>
      </c>
      <c r="H761" s="167">
        <v>3</v>
      </c>
      <c r="I761" s="168"/>
      <c r="J761" s="169">
        <f>ROUND(I761*H761,2)</f>
        <v>0</v>
      </c>
      <c r="K761" s="165" t="s">
        <v>1</v>
      </c>
      <c r="L761" s="33"/>
      <c r="M761" s="170" t="s">
        <v>1</v>
      </c>
      <c r="N761" s="171" t="s">
        <v>39</v>
      </c>
      <c r="O761" s="58"/>
      <c r="P761" s="172">
        <f>O761*H761</f>
        <v>0</v>
      </c>
      <c r="Q761" s="172">
        <v>5.1999999999999995E-4</v>
      </c>
      <c r="R761" s="172">
        <f>Q761*H761</f>
        <v>1.5599999999999998E-3</v>
      </c>
      <c r="S761" s="172">
        <v>0</v>
      </c>
      <c r="T761" s="173">
        <f>S761*H761</f>
        <v>0</v>
      </c>
      <c r="U761" s="32"/>
      <c r="V761" s="32"/>
      <c r="W761" s="32"/>
      <c r="X761" s="32"/>
      <c r="Y761" s="32"/>
      <c r="Z761" s="32"/>
      <c r="AA761" s="32"/>
      <c r="AB761" s="32"/>
      <c r="AC761" s="32"/>
      <c r="AD761" s="32"/>
      <c r="AE761" s="32"/>
      <c r="AR761" s="174" t="s">
        <v>384</v>
      </c>
      <c r="AT761" s="174" t="s">
        <v>284</v>
      </c>
      <c r="AU761" s="174" t="s">
        <v>84</v>
      </c>
      <c r="AY761" s="17" t="s">
        <v>282</v>
      </c>
      <c r="BE761" s="175">
        <f>IF(N761="základní",J761,0)</f>
        <v>0</v>
      </c>
      <c r="BF761" s="175">
        <f>IF(N761="snížená",J761,0)</f>
        <v>0</v>
      </c>
      <c r="BG761" s="175">
        <f>IF(N761="zákl. přenesená",J761,0)</f>
        <v>0</v>
      </c>
      <c r="BH761" s="175">
        <f>IF(N761="sníž. přenesená",J761,0)</f>
        <v>0</v>
      </c>
      <c r="BI761" s="175">
        <f>IF(N761="nulová",J761,0)</f>
        <v>0</v>
      </c>
      <c r="BJ761" s="17" t="s">
        <v>82</v>
      </c>
      <c r="BK761" s="175">
        <f>ROUND(I761*H761,2)</f>
        <v>0</v>
      </c>
      <c r="BL761" s="17" t="s">
        <v>384</v>
      </c>
      <c r="BM761" s="174" t="s">
        <v>1405</v>
      </c>
    </row>
    <row r="762" spans="1:65" s="2" customFormat="1" ht="31" customHeight="1">
      <c r="A762" s="32"/>
      <c r="B762" s="162"/>
      <c r="C762" s="163" t="s">
        <v>1406</v>
      </c>
      <c r="D762" s="163" t="s">
        <v>284</v>
      </c>
      <c r="E762" s="164" t="s">
        <v>1407</v>
      </c>
      <c r="F762" s="165" t="s">
        <v>1408</v>
      </c>
      <c r="G762" s="166" t="s">
        <v>381</v>
      </c>
      <c r="H762" s="167">
        <v>5</v>
      </c>
      <c r="I762" s="168"/>
      <c r="J762" s="169">
        <f>ROUND(I762*H762,2)</f>
        <v>0</v>
      </c>
      <c r="K762" s="165" t="s">
        <v>1</v>
      </c>
      <c r="L762" s="33"/>
      <c r="M762" s="170" t="s">
        <v>1</v>
      </c>
      <c r="N762" s="171" t="s">
        <v>39</v>
      </c>
      <c r="O762" s="58"/>
      <c r="P762" s="172">
        <f>O762*H762</f>
        <v>0</v>
      </c>
      <c r="Q762" s="172">
        <v>5.1999999999999995E-4</v>
      </c>
      <c r="R762" s="172">
        <f>Q762*H762</f>
        <v>2.5999999999999999E-3</v>
      </c>
      <c r="S762" s="172">
        <v>0</v>
      </c>
      <c r="T762" s="173">
        <f>S762*H762</f>
        <v>0</v>
      </c>
      <c r="U762" s="32"/>
      <c r="V762" s="32"/>
      <c r="W762" s="32"/>
      <c r="X762" s="32"/>
      <c r="Y762" s="32"/>
      <c r="Z762" s="32"/>
      <c r="AA762" s="32"/>
      <c r="AB762" s="32"/>
      <c r="AC762" s="32"/>
      <c r="AD762" s="32"/>
      <c r="AE762" s="32"/>
      <c r="AR762" s="174" t="s">
        <v>384</v>
      </c>
      <c r="AT762" s="174" t="s">
        <v>284</v>
      </c>
      <c r="AU762" s="174" t="s">
        <v>84</v>
      </c>
      <c r="AY762" s="17" t="s">
        <v>282</v>
      </c>
      <c r="BE762" s="175">
        <f>IF(N762="základní",J762,0)</f>
        <v>0</v>
      </c>
      <c r="BF762" s="175">
        <f>IF(N762="snížená",J762,0)</f>
        <v>0</v>
      </c>
      <c r="BG762" s="175">
        <f>IF(N762="zákl. přenesená",J762,0)</f>
        <v>0</v>
      </c>
      <c r="BH762" s="175">
        <f>IF(N762="sníž. přenesená",J762,0)</f>
        <v>0</v>
      </c>
      <c r="BI762" s="175">
        <f>IF(N762="nulová",J762,0)</f>
        <v>0</v>
      </c>
      <c r="BJ762" s="17" t="s">
        <v>82</v>
      </c>
      <c r="BK762" s="175">
        <f>ROUND(I762*H762,2)</f>
        <v>0</v>
      </c>
      <c r="BL762" s="17" t="s">
        <v>384</v>
      </c>
      <c r="BM762" s="174" t="s">
        <v>1409</v>
      </c>
    </row>
    <row r="763" spans="1:65" s="2" customFormat="1" ht="18">
      <c r="A763" s="32"/>
      <c r="B763" s="33"/>
      <c r="C763" s="32"/>
      <c r="D763" s="176" t="s">
        <v>291</v>
      </c>
      <c r="E763" s="32"/>
      <c r="F763" s="177" t="s">
        <v>1408</v>
      </c>
      <c r="G763" s="32"/>
      <c r="H763" s="32"/>
      <c r="I763" s="97"/>
      <c r="J763" s="32"/>
      <c r="K763" s="32"/>
      <c r="L763" s="33"/>
      <c r="M763" s="178"/>
      <c r="N763" s="179"/>
      <c r="O763" s="58"/>
      <c r="P763" s="58"/>
      <c r="Q763" s="58"/>
      <c r="R763" s="58"/>
      <c r="S763" s="58"/>
      <c r="T763" s="59"/>
      <c r="U763" s="32"/>
      <c r="V763" s="32"/>
      <c r="W763" s="32"/>
      <c r="X763" s="32"/>
      <c r="Y763" s="32"/>
      <c r="Z763" s="32"/>
      <c r="AA763" s="32"/>
      <c r="AB763" s="32"/>
      <c r="AC763" s="32"/>
      <c r="AD763" s="32"/>
      <c r="AE763" s="32"/>
      <c r="AT763" s="17" t="s">
        <v>291</v>
      </c>
      <c r="AU763" s="17" t="s">
        <v>84</v>
      </c>
    </row>
    <row r="764" spans="1:65" s="2" customFormat="1" ht="31" customHeight="1">
      <c r="A764" s="32"/>
      <c r="B764" s="162"/>
      <c r="C764" s="163" t="s">
        <v>1410</v>
      </c>
      <c r="D764" s="163" t="s">
        <v>284</v>
      </c>
      <c r="E764" s="164" t="s">
        <v>1411</v>
      </c>
      <c r="F764" s="165" t="s">
        <v>1412</v>
      </c>
      <c r="G764" s="166" t="s">
        <v>1404</v>
      </c>
      <c r="H764" s="167">
        <v>3</v>
      </c>
      <c r="I764" s="168"/>
      <c r="J764" s="169">
        <f>ROUND(I764*H764,2)</f>
        <v>0</v>
      </c>
      <c r="K764" s="165" t="s">
        <v>288</v>
      </c>
      <c r="L764" s="33"/>
      <c r="M764" s="170" t="s">
        <v>1</v>
      </c>
      <c r="N764" s="171" t="s">
        <v>39</v>
      </c>
      <c r="O764" s="58"/>
      <c r="P764" s="172">
        <f>O764*H764</f>
        <v>0</v>
      </c>
      <c r="Q764" s="172">
        <v>5.1999999999999995E-4</v>
      </c>
      <c r="R764" s="172">
        <f>Q764*H764</f>
        <v>1.5599999999999998E-3</v>
      </c>
      <c r="S764" s="172">
        <v>0</v>
      </c>
      <c r="T764" s="173">
        <f>S764*H764</f>
        <v>0</v>
      </c>
      <c r="U764" s="32"/>
      <c r="V764" s="32"/>
      <c r="W764" s="32"/>
      <c r="X764" s="32"/>
      <c r="Y764" s="32"/>
      <c r="Z764" s="32"/>
      <c r="AA764" s="32"/>
      <c r="AB764" s="32"/>
      <c r="AC764" s="32"/>
      <c r="AD764" s="32"/>
      <c r="AE764" s="32"/>
      <c r="AR764" s="174" t="s">
        <v>384</v>
      </c>
      <c r="AT764" s="174" t="s">
        <v>284</v>
      </c>
      <c r="AU764" s="174" t="s">
        <v>84</v>
      </c>
      <c r="AY764" s="17" t="s">
        <v>282</v>
      </c>
      <c r="BE764" s="175">
        <f>IF(N764="základní",J764,0)</f>
        <v>0</v>
      </c>
      <c r="BF764" s="175">
        <f>IF(N764="snížená",J764,0)</f>
        <v>0</v>
      </c>
      <c r="BG764" s="175">
        <f>IF(N764="zákl. přenesená",J764,0)</f>
        <v>0</v>
      </c>
      <c r="BH764" s="175">
        <f>IF(N764="sníž. přenesená",J764,0)</f>
        <v>0</v>
      </c>
      <c r="BI764" s="175">
        <f>IF(N764="nulová",J764,0)</f>
        <v>0</v>
      </c>
      <c r="BJ764" s="17" t="s">
        <v>82</v>
      </c>
      <c r="BK764" s="175">
        <f>ROUND(I764*H764,2)</f>
        <v>0</v>
      </c>
      <c r="BL764" s="17" t="s">
        <v>384</v>
      </c>
      <c r="BM764" s="174" t="s">
        <v>1413</v>
      </c>
    </row>
    <row r="765" spans="1:65" s="2" customFormat="1" ht="27">
      <c r="A765" s="32"/>
      <c r="B765" s="33"/>
      <c r="C765" s="32"/>
      <c r="D765" s="176" t="s">
        <v>291</v>
      </c>
      <c r="E765" s="32"/>
      <c r="F765" s="177" t="s">
        <v>1414</v>
      </c>
      <c r="G765" s="32"/>
      <c r="H765" s="32"/>
      <c r="I765" s="97"/>
      <c r="J765" s="32"/>
      <c r="K765" s="32"/>
      <c r="L765" s="33"/>
      <c r="M765" s="178"/>
      <c r="N765" s="179"/>
      <c r="O765" s="58"/>
      <c r="P765" s="58"/>
      <c r="Q765" s="58"/>
      <c r="R765" s="58"/>
      <c r="S765" s="58"/>
      <c r="T765" s="59"/>
      <c r="U765" s="32"/>
      <c r="V765" s="32"/>
      <c r="W765" s="32"/>
      <c r="X765" s="32"/>
      <c r="Y765" s="32"/>
      <c r="Z765" s="32"/>
      <c r="AA765" s="32"/>
      <c r="AB765" s="32"/>
      <c r="AC765" s="32"/>
      <c r="AD765" s="32"/>
      <c r="AE765" s="32"/>
      <c r="AT765" s="17" t="s">
        <v>291</v>
      </c>
      <c r="AU765" s="17" t="s">
        <v>84</v>
      </c>
    </row>
    <row r="766" spans="1:65" s="2" customFormat="1" ht="31" customHeight="1">
      <c r="A766" s="32"/>
      <c r="B766" s="162"/>
      <c r="C766" s="163" t="s">
        <v>1415</v>
      </c>
      <c r="D766" s="163" t="s">
        <v>284</v>
      </c>
      <c r="E766" s="164" t="s">
        <v>1416</v>
      </c>
      <c r="F766" s="165" t="s">
        <v>1417</v>
      </c>
      <c r="G766" s="166" t="s">
        <v>1404</v>
      </c>
      <c r="H766" s="167">
        <v>3</v>
      </c>
      <c r="I766" s="168"/>
      <c r="J766" s="169">
        <f>ROUND(I766*H766,2)</f>
        <v>0</v>
      </c>
      <c r="K766" s="165" t="s">
        <v>288</v>
      </c>
      <c r="L766" s="33"/>
      <c r="M766" s="170" t="s">
        <v>1</v>
      </c>
      <c r="N766" s="171" t="s">
        <v>39</v>
      </c>
      <c r="O766" s="58"/>
      <c r="P766" s="172">
        <f>O766*H766</f>
        <v>0</v>
      </c>
      <c r="Q766" s="172">
        <v>5.1999999999999995E-4</v>
      </c>
      <c r="R766" s="172">
        <f>Q766*H766</f>
        <v>1.5599999999999998E-3</v>
      </c>
      <c r="S766" s="172">
        <v>0</v>
      </c>
      <c r="T766" s="173">
        <f>S766*H766</f>
        <v>0</v>
      </c>
      <c r="U766" s="32"/>
      <c r="V766" s="32"/>
      <c r="W766" s="32"/>
      <c r="X766" s="32"/>
      <c r="Y766" s="32"/>
      <c r="Z766" s="32"/>
      <c r="AA766" s="32"/>
      <c r="AB766" s="32"/>
      <c r="AC766" s="32"/>
      <c r="AD766" s="32"/>
      <c r="AE766" s="32"/>
      <c r="AR766" s="174" t="s">
        <v>384</v>
      </c>
      <c r="AT766" s="174" t="s">
        <v>284</v>
      </c>
      <c r="AU766" s="174" t="s">
        <v>84</v>
      </c>
      <c r="AY766" s="17" t="s">
        <v>282</v>
      </c>
      <c r="BE766" s="175">
        <f>IF(N766="základní",J766,0)</f>
        <v>0</v>
      </c>
      <c r="BF766" s="175">
        <f>IF(N766="snížená",J766,0)</f>
        <v>0</v>
      </c>
      <c r="BG766" s="175">
        <f>IF(N766="zákl. přenesená",J766,0)</f>
        <v>0</v>
      </c>
      <c r="BH766" s="175">
        <f>IF(N766="sníž. přenesená",J766,0)</f>
        <v>0</v>
      </c>
      <c r="BI766" s="175">
        <f>IF(N766="nulová",J766,0)</f>
        <v>0</v>
      </c>
      <c r="BJ766" s="17" t="s">
        <v>82</v>
      </c>
      <c r="BK766" s="175">
        <f>ROUND(I766*H766,2)</f>
        <v>0</v>
      </c>
      <c r="BL766" s="17" t="s">
        <v>384</v>
      </c>
      <c r="BM766" s="174" t="s">
        <v>1418</v>
      </c>
    </row>
    <row r="767" spans="1:65" s="2" customFormat="1" ht="18">
      <c r="A767" s="32"/>
      <c r="B767" s="33"/>
      <c r="C767" s="32"/>
      <c r="D767" s="176" t="s">
        <v>291</v>
      </c>
      <c r="E767" s="32"/>
      <c r="F767" s="177" t="s">
        <v>1419</v>
      </c>
      <c r="G767" s="32"/>
      <c r="H767" s="32"/>
      <c r="I767" s="97"/>
      <c r="J767" s="32"/>
      <c r="K767" s="32"/>
      <c r="L767" s="33"/>
      <c r="M767" s="178"/>
      <c r="N767" s="179"/>
      <c r="O767" s="58"/>
      <c r="P767" s="58"/>
      <c r="Q767" s="58"/>
      <c r="R767" s="58"/>
      <c r="S767" s="58"/>
      <c r="T767" s="59"/>
      <c r="U767" s="32"/>
      <c r="V767" s="32"/>
      <c r="W767" s="32"/>
      <c r="X767" s="32"/>
      <c r="Y767" s="32"/>
      <c r="Z767" s="32"/>
      <c r="AA767" s="32"/>
      <c r="AB767" s="32"/>
      <c r="AC767" s="32"/>
      <c r="AD767" s="32"/>
      <c r="AE767" s="32"/>
      <c r="AT767" s="17" t="s">
        <v>291</v>
      </c>
      <c r="AU767" s="17" t="s">
        <v>84</v>
      </c>
    </row>
    <row r="768" spans="1:65" s="2" customFormat="1" ht="20.5" customHeight="1">
      <c r="A768" s="32"/>
      <c r="B768" s="162"/>
      <c r="C768" s="163" t="s">
        <v>1420</v>
      </c>
      <c r="D768" s="163" t="s">
        <v>284</v>
      </c>
      <c r="E768" s="164" t="s">
        <v>1421</v>
      </c>
      <c r="F768" s="165" t="s">
        <v>1422</v>
      </c>
      <c r="G768" s="166" t="s">
        <v>376</v>
      </c>
      <c r="H768" s="167">
        <v>1.4E-2</v>
      </c>
      <c r="I768" s="168"/>
      <c r="J768" s="169">
        <f>ROUND(I768*H768,2)</f>
        <v>0</v>
      </c>
      <c r="K768" s="165" t="s">
        <v>288</v>
      </c>
      <c r="L768" s="33"/>
      <c r="M768" s="170" t="s">
        <v>1</v>
      </c>
      <c r="N768" s="171" t="s">
        <v>39</v>
      </c>
      <c r="O768" s="58"/>
      <c r="P768" s="172">
        <f>O768*H768</f>
        <v>0</v>
      </c>
      <c r="Q768" s="172">
        <v>0</v>
      </c>
      <c r="R768" s="172">
        <f>Q768*H768</f>
        <v>0</v>
      </c>
      <c r="S768" s="172">
        <v>0</v>
      </c>
      <c r="T768" s="173">
        <f>S768*H768</f>
        <v>0</v>
      </c>
      <c r="U768" s="32"/>
      <c r="V768" s="32"/>
      <c r="W768" s="32"/>
      <c r="X768" s="32"/>
      <c r="Y768" s="32"/>
      <c r="Z768" s="32"/>
      <c r="AA768" s="32"/>
      <c r="AB768" s="32"/>
      <c r="AC768" s="32"/>
      <c r="AD768" s="32"/>
      <c r="AE768" s="32"/>
      <c r="AR768" s="174" t="s">
        <v>384</v>
      </c>
      <c r="AT768" s="174" t="s">
        <v>284</v>
      </c>
      <c r="AU768" s="174" t="s">
        <v>84</v>
      </c>
      <c r="AY768" s="17" t="s">
        <v>282</v>
      </c>
      <c r="BE768" s="175">
        <f>IF(N768="základní",J768,0)</f>
        <v>0</v>
      </c>
      <c r="BF768" s="175">
        <f>IF(N768="snížená",J768,0)</f>
        <v>0</v>
      </c>
      <c r="BG768" s="175">
        <f>IF(N768="zákl. přenesená",J768,0)</f>
        <v>0</v>
      </c>
      <c r="BH768" s="175">
        <f>IF(N768="sníž. přenesená",J768,0)</f>
        <v>0</v>
      </c>
      <c r="BI768" s="175">
        <f>IF(N768="nulová",J768,0)</f>
        <v>0</v>
      </c>
      <c r="BJ768" s="17" t="s">
        <v>82</v>
      </c>
      <c r="BK768" s="175">
        <f>ROUND(I768*H768,2)</f>
        <v>0</v>
      </c>
      <c r="BL768" s="17" t="s">
        <v>384</v>
      </c>
      <c r="BM768" s="174" t="s">
        <v>1423</v>
      </c>
    </row>
    <row r="769" spans="1:65" s="2" customFormat="1" ht="36">
      <c r="A769" s="32"/>
      <c r="B769" s="33"/>
      <c r="C769" s="32"/>
      <c r="D769" s="176" t="s">
        <v>291</v>
      </c>
      <c r="E769" s="32"/>
      <c r="F769" s="177" t="s">
        <v>1424</v>
      </c>
      <c r="G769" s="32"/>
      <c r="H769" s="32"/>
      <c r="I769" s="97"/>
      <c r="J769" s="32"/>
      <c r="K769" s="32"/>
      <c r="L769" s="33"/>
      <c r="M769" s="178"/>
      <c r="N769" s="179"/>
      <c r="O769" s="58"/>
      <c r="P769" s="58"/>
      <c r="Q769" s="58"/>
      <c r="R769" s="58"/>
      <c r="S769" s="58"/>
      <c r="T769" s="59"/>
      <c r="U769" s="32"/>
      <c r="V769" s="32"/>
      <c r="W769" s="32"/>
      <c r="X769" s="32"/>
      <c r="Y769" s="32"/>
      <c r="Z769" s="32"/>
      <c r="AA769" s="32"/>
      <c r="AB769" s="32"/>
      <c r="AC769" s="32"/>
      <c r="AD769" s="32"/>
      <c r="AE769" s="32"/>
      <c r="AT769" s="17" t="s">
        <v>291</v>
      </c>
      <c r="AU769" s="17" t="s">
        <v>84</v>
      </c>
    </row>
    <row r="770" spans="1:65" s="12" customFormat="1" ht="22.75" customHeight="1">
      <c r="B770" s="149"/>
      <c r="D770" s="150" t="s">
        <v>73</v>
      </c>
      <c r="E770" s="160" t="s">
        <v>1425</v>
      </c>
      <c r="F770" s="160" t="s">
        <v>1426</v>
      </c>
      <c r="I770" s="152"/>
      <c r="J770" s="161">
        <f>BK770</f>
        <v>0</v>
      </c>
      <c r="L770" s="149"/>
      <c r="M770" s="154"/>
      <c r="N770" s="155"/>
      <c r="O770" s="155"/>
      <c r="P770" s="156">
        <f>SUM(P771:P776)</f>
        <v>0</v>
      </c>
      <c r="Q770" s="155"/>
      <c r="R770" s="156">
        <f>SUM(R771:R776)</f>
        <v>3.3E-3</v>
      </c>
      <c r="S770" s="155"/>
      <c r="T770" s="157">
        <f>SUM(T771:T776)</f>
        <v>0</v>
      </c>
      <c r="AR770" s="150" t="s">
        <v>84</v>
      </c>
      <c r="AT770" s="158" t="s">
        <v>73</v>
      </c>
      <c r="AU770" s="158" t="s">
        <v>82</v>
      </c>
      <c r="AY770" s="150" t="s">
        <v>282</v>
      </c>
      <c r="BK770" s="159">
        <f>SUM(BK771:BK776)</f>
        <v>0</v>
      </c>
    </row>
    <row r="771" spans="1:65" s="2" customFormat="1" ht="20.5" customHeight="1">
      <c r="A771" s="32"/>
      <c r="B771" s="162"/>
      <c r="C771" s="163" t="s">
        <v>1427</v>
      </c>
      <c r="D771" s="163" t="s">
        <v>284</v>
      </c>
      <c r="E771" s="164" t="s">
        <v>1428</v>
      </c>
      <c r="F771" s="165" t="s">
        <v>1429</v>
      </c>
      <c r="G771" s="166" t="s">
        <v>381</v>
      </c>
      <c r="H771" s="167">
        <v>6</v>
      </c>
      <c r="I771" s="168"/>
      <c r="J771" s="169">
        <f>ROUND(I771*H771,2)</f>
        <v>0</v>
      </c>
      <c r="K771" s="165" t="s">
        <v>288</v>
      </c>
      <c r="L771" s="33"/>
      <c r="M771" s="170" t="s">
        <v>1</v>
      </c>
      <c r="N771" s="171" t="s">
        <v>39</v>
      </c>
      <c r="O771" s="58"/>
      <c r="P771" s="172">
        <f>O771*H771</f>
        <v>0</v>
      </c>
      <c r="Q771" s="172">
        <v>0</v>
      </c>
      <c r="R771" s="172">
        <f>Q771*H771</f>
        <v>0</v>
      </c>
      <c r="S771" s="172">
        <v>0</v>
      </c>
      <c r="T771" s="173">
        <f>S771*H771</f>
        <v>0</v>
      </c>
      <c r="U771" s="32"/>
      <c r="V771" s="32"/>
      <c r="W771" s="32"/>
      <c r="X771" s="32"/>
      <c r="Y771" s="32"/>
      <c r="Z771" s="32"/>
      <c r="AA771" s="32"/>
      <c r="AB771" s="32"/>
      <c r="AC771" s="32"/>
      <c r="AD771" s="32"/>
      <c r="AE771" s="32"/>
      <c r="AR771" s="174" t="s">
        <v>384</v>
      </c>
      <c r="AT771" s="174" t="s">
        <v>284</v>
      </c>
      <c r="AU771" s="174" t="s">
        <v>84</v>
      </c>
      <c r="AY771" s="17" t="s">
        <v>282</v>
      </c>
      <c r="BE771" s="175">
        <f>IF(N771="základní",J771,0)</f>
        <v>0</v>
      </c>
      <c r="BF771" s="175">
        <f>IF(N771="snížená",J771,0)</f>
        <v>0</v>
      </c>
      <c r="BG771" s="175">
        <f>IF(N771="zákl. přenesená",J771,0)</f>
        <v>0</v>
      </c>
      <c r="BH771" s="175">
        <f>IF(N771="sníž. přenesená",J771,0)</f>
        <v>0</v>
      </c>
      <c r="BI771" s="175">
        <f>IF(N771="nulová",J771,0)</f>
        <v>0</v>
      </c>
      <c r="BJ771" s="17" t="s">
        <v>82</v>
      </c>
      <c r="BK771" s="175">
        <f>ROUND(I771*H771,2)</f>
        <v>0</v>
      </c>
      <c r="BL771" s="17" t="s">
        <v>384</v>
      </c>
      <c r="BM771" s="174" t="s">
        <v>1430</v>
      </c>
    </row>
    <row r="772" spans="1:65" s="2" customFormat="1" ht="27">
      <c r="A772" s="32"/>
      <c r="B772" s="33"/>
      <c r="C772" s="32"/>
      <c r="D772" s="176" t="s">
        <v>291</v>
      </c>
      <c r="E772" s="32"/>
      <c r="F772" s="177" t="s">
        <v>1431</v>
      </c>
      <c r="G772" s="32"/>
      <c r="H772" s="32"/>
      <c r="I772" s="97"/>
      <c r="J772" s="32"/>
      <c r="K772" s="32"/>
      <c r="L772" s="33"/>
      <c r="M772" s="178"/>
      <c r="N772" s="179"/>
      <c r="O772" s="58"/>
      <c r="P772" s="58"/>
      <c r="Q772" s="58"/>
      <c r="R772" s="58"/>
      <c r="S772" s="58"/>
      <c r="T772" s="59"/>
      <c r="U772" s="32"/>
      <c r="V772" s="32"/>
      <c r="W772" s="32"/>
      <c r="X772" s="32"/>
      <c r="Y772" s="32"/>
      <c r="Z772" s="32"/>
      <c r="AA772" s="32"/>
      <c r="AB772" s="32"/>
      <c r="AC772" s="32"/>
      <c r="AD772" s="32"/>
      <c r="AE772" s="32"/>
      <c r="AT772" s="17" t="s">
        <v>291</v>
      </c>
      <c r="AU772" s="17" t="s">
        <v>84</v>
      </c>
    </row>
    <row r="773" spans="1:65" s="2" customFormat="1" ht="31" customHeight="1">
      <c r="A773" s="32"/>
      <c r="B773" s="162"/>
      <c r="C773" s="204" t="s">
        <v>1432</v>
      </c>
      <c r="D773" s="204" t="s">
        <v>373</v>
      </c>
      <c r="E773" s="205" t="s">
        <v>1433</v>
      </c>
      <c r="F773" s="206" t="s">
        <v>1434</v>
      </c>
      <c r="G773" s="207" t="s">
        <v>381</v>
      </c>
      <c r="H773" s="208">
        <v>5</v>
      </c>
      <c r="I773" s="209"/>
      <c r="J773" s="210">
        <f>ROUND(I773*H773,2)</f>
        <v>0</v>
      </c>
      <c r="K773" s="206" t="s">
        <v>288</v>
      </c>
      <c r="L773" s="211"/>
      <c r="M773" s="212" t="s">
        <v>1</v>
      </c>
      <c r="N773" s="213" t="s">
        <v>39</v>
      </c>
      <c r="O773" s="58"/>
      <c r="P773" s="172">
        <f>O773*H773</f>
        <v>0</v>
      </c>
      <c r="Q773" s="172">
        <v>4.8000000000000001E-4</v>
      </c>
      <c r="R773" s="172">
        <f>Q773*H773</f>
        <v>2.4000000000000002E-3</v>
      </c>
      <c r="S773" s="172">
        <v>0</v>
      </c>
      <c r="T773" s="173">
        <f>S773*H773</f>
        <v>0</v>
      </c>
      <c r="U773" s="32"/>
      <c r="V773" s="32"/>
      <c r="W773" s="32"/>
      <c r="X773" s="32"/>
      <c r="Y773" s="32"/>
      <c r="Z773" s="32"/>
      <c r="AA773" s="32"/>
      <c r="AB773" s="32"/>
      <c r="AC773" s="32"/>
      <c r="AD773" s="32"/>
      <c r="AE773" s="32"/>
      <c r="AR773" s="174" t="s">
        <v>478</v>
      </c>
      <c r="AT773" s="174" t="s">
        <v>373</v>
      </c>
      <c r="AU773" s="174" t="s">
        <v>84</v>
      </c>
      <c r="AY773" s="17" t="s">
        <v>282</v>
      </c>
      <c r="BE773" s="175">
        <f>IF(N773="základní",J773,0)</f>
        <v>0</v>
      </c>
      <c r="BF773" s="175">
        <f>IF(N773="snížená",J773,0)</f>
        <v>0</v>
      </c>
      <c r="BG773" s="175">
        <f>IF(N773="zákl. přenesená",J773,0)</f>
        <v>0</v>
      </c>
      <c r="BH773" s="175">
        <f>IF(N773="sníž. přenesená",J773,0)</f>
        <v>0</v>
      </c>
      <c r="BI773" s="175">
        <f>IF(N773="nulová",J773,0)</f>
        <v>0</v>
      </c>
      <c r="BJ773" s="17" t="s">
        <v>82</v>
      </c>
      <c r="BK773" s="175">
        <f>ROUND(I773*H773,2)</f>
        <v>0</v>
      </c>
      <c r="BL773" s="17" t="s">
        <v>384</v>
      </c>
      <c r="BM773" s="174" t="s">
        <v>1435</v>
      </c>
    </row>
    <row r="774" spans="1:65" s="2" customFormat="1" ht="18">
      <c r="A774" s="32"/>
      <c r="B774" s="33"/>
      <c r="C774" s="32"/>
      <c r="D774" s="176" t="s">
        <v>291</v>
      </c>
      <c r="E774" s="32"/>
      <c r="F774" s="177" t="s">
        <v>1434</v>
      </c>
      <c r="G774" s="32"/>
      <c r="H774" s="32"/>
      <c r="I774" s="97"/>
      <c r="J774" s="32"/>
      <c r="K774" s="32"/>
      <c r="L774" s="33"/>
      <c r="M774" s="178"/>
      <c r="N774" s="179"/>
      <c r="O774" s="58"/>
      <c r="P774" s="58"/>
      <c r="Q774" s="58"/>
      <c r="R774" s="58"/>
      <c r="S774" s="58"/>
      <c r="T774" s="59"/>
      <c r="U774" s="32"/>
      <c r="V774" s="32"/>
      <c r="W774" s="32"/>
      <c r="X774" s="32"/>
      <c r="Y774" s="32"/>
      <c r="Z774" s="32"/>
      <c r="AA774" s="32"/>
      <c r="AB774" s="32"/>
      <c r="AC774" s="32"/>
      <c r="AD774" s="32"/>
      <c r="AE774" s="32"/>
      <c r="AT774" s="17" t="s">
        <v>291</v>
      </c>
      <c r="AU774" s="17" t="s">
        <v>84</v>
      </c>
    </row>
    <row r="775" spans="1:65" s="2" customFormat="1" ht="31" customHeight="1">
      <c r="A775" s="32"/>
      <c r="B775" s="162"/>
      <c r="C775" s="204" t="s">
        <v>1436</v>
      </c>
      <c r="D775" s="204" t="s">
        <v>373</v>
      </c>
      <c r="E775" s="205" t="s">
        <v>1437</v>
      </c>
      <c r="F775" s="206" t="s">
        <v>1438</v>
      </c>
      <c r="G775" s="207" t="s">
        <v>381</v>
      </c>
      <c r="H775" s="208">
        <v>1</v>
      </c>
      <c r="I775" s="209"/>
      <c r="J775" s="210">
        <f>ROUND(I775*H775,2)</f>
        <v>0</v>
      </c>
      <c r="K775" s="206" t="s">
        <v>1</v>
      </c>
      <c r="L775" s="211"/>
      <c r="M775" s="212" t="s">
        <v>1</v>
      </c>
      <c r="N775" s="213" t="s">
        <v>39</v>
      </c>
      <c r="O775" s="58"/>
      <c r="P775" s="172">
        <f>O775*H775</f>
        <v>0</v>
      </c>
      <c r="Q775" s="172">
        <v>8.9999999999999998E-4</v>
      </c>
      <c r="R775" s="172">
        <f>Q775*H775</f>
        <v>8.9999999999999998E-4</v>
      </c>
      <c r="S775" s="172">
        <v>0</v>
      </c>
      <c r="T775" s="173">
        <f>S775*H775</f>
        <v>0</v>
      </c>
      <c r="U775" s="32"/>
      <c r="V775" s="32"/>
      <c r="W775" s="32"/>
      <c r="X775" s="32"/>
      <c r="Y775" s="32"/>
      <c r="Z775" s="32"/>
      <c r="AA775" s="32"/>
      <c r="AB775" s="32"/>
      <c r="AC775" s="32"/>
      <c r="AD775" s="32"/>
      <c r="AE775" s="32"/>
      <c r="AR775" s="174" t="s">
        <v>478</v>
      </c>
      <c r="AT775" s="174" t="s">
        <v>373</v>
      </c>
      <c r="AU775" s="174" t="s">
        <v>84</v>
      </c>
      <c r="AY775" s="17" t="s">
        <v>282</v>
      </c>
      <c r="BE775" s="175">
        <f>IF(N775="základní",J775,0)</f>
        <v>0</v>
      </c>
      <c r="BF775" s="175">
        <f>IF(N775="snížená",J775,0)</f>
        <v>0</v>
      </c>
      <c r="BG775" s="175">
        <f>IF(N775="zákl. přenesená",J775,0)</f>
        <v>0</v>
      </c>
      <c r="BH775" s="175">
        <f>IF(N775="sníž. přenesená",J775,0)</f>
        <v>0</v>
      </c>
      <c r="BI775" s="175">
        <f>IF(N775="nulová",J775,0)</f>
        <v>0</v>
      </c>
      <c r="BJ775" s="17" t="s">
        <v>82</v>
      </c>
      <c r="BK775" s="175">
        <f>ROUND(I775*H775,2)</f>
        <v>0</v>
      </c>
      <c r="BL775" s="17" t="s">
        <v>384</v>
      </c>
      <c r="BM775" s="174" t="s">
        <v>1439</v>
      </c>
    </row>
    <row r="776" spans="1:65" s="2" customFormat="1" ht="18">
      <c r="A776" s="32"/>
      <c r="B776" s="33"/>
      <c r="C776" s="32"/>
      <c r="D776" s="176" t="s">
        <v>291</v>
      </c>
      <c r="E776" s="32"/>
      <c r="F776" s="177" t="s">
        <v>1440</v>
      </c>
      <c r="G776" s="32"/>
      <c r="H776" s="32"/>
      <c r="I776" s="97"/>
      <c r="J776" s="32"/>
      <c r="K776" s="32"/>
      <c r="L776" s="33"/>
      <c r="M776" s="178"/>
      <c r="N776" s="179"/>
      <c r="O776" s="58"/>
      <c r="P776" s="58"/>
      <c r="Q776" s="58"/>
      <c r="R776" s="58"/>
      <c r="S776" s="58"/>
      <c r="T776" s="59"/>
      <c r="U776" s="32"/>
      <c r="V776" s="32"/>
      <c r="W776" s="32"/>
      <c r="X776" s="32"/>
      <c r="Y776" s="32"/>
      <c r="Z776" s="32"/>
      <c r="AA776" s="32"/>
      <c r="AB776" s="32"/>
      <c r="AC776" s="32"/>
      <c r="AD776" s="32"/>
      <c r="AE776" s="32"/>
      <c r="AT776" s="17" t="s">
        <v>291</v>
      </c>
      <c r="AU776" s="17" t="s">
        <v>84</v>
      </c>
    </row>
    <row r="777" spans="1:65" s="12" customFormat="1" ht="22.75" customHeight="1">
      <c r="B777" s="149"/>
      <c r="D777" s="150" t="s">
        <v>73</v>
      </c>
      <c r="E777" s="160" t="s">
        <v>1441</v>
      </c>
      <c r="F777" s="160" t="s">
        <v>1442</v>
      </c>
      <c r="I777" s="152"/>
      <c r="J777" s="161">
        <f>BK777</f>
        <v>0</v>
      </c>
      <c r="L777" s="149"/>
      <c r="M777" s="154"/>
      <c r="N777" s="155"/>
      <c r="O777" s="155"/>
      <c r="P777" s="156">
        <f>SUM(P778:P828)</f>
        <v>0</v>
      </c>
      <c r="Q777" s="155"/>
      <c r="R777" s="156">
        <f>SUM(R778:R828)</f>
        <v>5.4558233099999995</v>
      </c>
      <c r="S777" s="155"/>
      <c r="T777" s="157">
        <f>SUM(T778:T828)</f>
        <v>1.841825</v>
      </c>
      <c r="AR777" s="150" t="s">
        <v>84</v>
      </c>
      <c r="AT777" s="158" t="s">
        <v>73</v>
      </c>
      <c r="AU777" s="158" t="s">
        <v>82</v>
      </c>
      <c r="AY777" s="150" t="s">
        <v>282</v>
      </c>
      <c r="BK777" s="159">
        <f>SUM(BK778:BK828)</f>
        <v>0</v>
      </c>
    </row>
    <row r="778" spans="1:65" s="2" customFormat="1" ht="31" customHeight="1">
      <c r="A778" s="32"/>
      <c r="B778" s="162"/>
      <c r="C778" s="163" t="s">
        <v>1443</v>
      </c>
      <c r="D778" s="163" t="s">
        <v>284</v>
      </c>
      <c r="E778" s="164" t="s">
        <v>1444</v>
      </c>
      <c r="F778" s="165" t="s">
        <v>1445</v>
      </c>
      <c r="G778" s="166" t="s">
        <v>313</v>
      </c>
      <c r="H778" s="167">
        <v>8.7200000000000006</v>
      </c>
      <c r="I778" s="168"/>
      <c r="J778" s="169">
        <f>ROUND(I778*H778,2)</f>
        <v>0</v>
      </c>
      <c r="K778" s="165" t="s">
        <v>288</v>
      </c>
      <c r="L778" s="33"/>
      <c r="M778" s="170" t="s">
        <v>1</v>
      </c>
      <c r="N778" s="171" t="s">
        <v>39</v>
      </c>
      <c r="O778" s="58"/>
      <c r="P778" s="172">
        <f>O778*H778</f>
        <v>0</v>
      </c>
      <c r="Q778" s="172">
        <v>1.2199999999999999E-3</v>
      </c>
      <c r="R778" s="172">
        <f>Q778*H778</f>
        <v>1.0638400000000001E-2</v>
      </c>
      <c r="S778" s="172">
        <v>0</v>
      </c>
      <c r="T778" s="173">
        <f>S778*H778</f>
        <v>0</v>
      </c>
      <c r="U778" s="32"/>
      <c r="V778" s="32"/>
      <c r="W778" s="32"/>
      <c r="X778" s="32"/>
      <c r="Y778" s="32"/>
      <c r="Z778" s="32"/>
      <c r="AA778" s="32"/>
      <c r="AB778" s="32"/>
      <c r="AC778" s="32"/>
      <c r="AD778" s="32"/>
      <c r="AE778" s="32"/>
      <c r="AR778" s="174" t="s">
        <v>384</v>
      </c>
      <c r="AT778" s="174" t="s">
        <v>284</v>
      </c>
      <c r="AU778" s="174" t="s">
        <v>84</v>
      </c>
      <c r="AY778" s="17" t="s">
        <v>282</v>
      </c>
      <c r="BE778" s="175">
        <f>IF(N778="základní",J778,0)</f>
        <v>0</v>
      </c>
      <c r="BF778" s="175">
        <f>IF(N778="snížená",J778,0)</f>
        <v>0</v>
      </c>
      <c r="BG778" s="175">
        <f>IF(N778="zákl. přenesená",J778,0)</f>
        <v>0</v>
      </c>
      <c r="BH778" s="175">
        <f>IF(N778="sníž. přenesená",J778,0)</f>
        <v>0</v>
      </c>
      <c r="BI778" s="175">
        <f>IF(N778="nulová",J778,0)</f>
        <v>0</v>
      </c>
      <c r="BJ778" s="17" t="s">
        <v>82</v>
      </c>
      <c r="BK778" s="175">
        <f>ROUND(I778*H778,2)</f>
        <v>0</v>
      </c>
      <c r="BL778" s="17" t="s">
        <v>384</v>
      </c>
      <c r="BM778" s="174" t="s">
        <v>1446</v>
      </c>
    </row>
    <row r="779" spans="1:65" s="2" customFormat="1" ht="36">
      <c r="A779" s="32"/>
      <c r="B779" s="33"/>
      <c r="C779" s="32"/>
      <c r="D779" s="176" t="s">
        <v>291</v>
      </c>
      <c r="E779" s="32"/>
      <c r="F779" s="177" t="s">
        <v>1447</v>
      </c>
      <c r="G779" s="32"/>
      <c r="H779" s="32"/>
      <c r="I779" s="97"/>
      <c r="J779" s="32"/>
      <c r="K779" s="32"/>
      <c r="L779" s="33"/>
      <c r="M779" s="178"/>
      <c r="N779" s="179"/>
      <c r="O779" s="58"/>
      <c r="P779" s="58"/>
      <c r="Q779" s="58"/>
      <c r="R779" s="58"/>
      <c r="S779" s="58"/>
      <c r="T779" s="59"/>
      <c r="U779" s="32"/>
      <c r="V779" s="32"/>
      <c r="W779" s="32"/>
      <c r="X779" s="32"/>
      <c r="Y779" s="32"/>
      <c r="Z779" s="32"/>
      <c r="AA779" s="32"/>
      <c r="AB779" s="32"/>
      <c r="AC779" s="32"/>
      <c r="AD779" s="32"/>
      <c r="AE779" s="32"/>
      <c r="AT779" s="17" t="s">
        <v>291</v>
      </c>
      <c r="AU779" s="17" t="s">
        <v>84</v>
      </c>
    </row>
    <row r="780" spans="1:65" s="13" customFormat="1" ht="10">
      <c r="B780" s="180"/>
      <c r="D780" s="176" t="s">
        <v>293</v>
      </c>
      <c r="E780" s="181" t="s">
        <v>1</v>
      </c>
      <c r="F780" s="182" t="s">
        <v>1448</v>
      </c>
      <c r="H780" s="183">
        <v>8.7200000000000006</v>
      </c>
      <c r="I780" s="184"/>
      <c r="L780" s="180"/>
      <c r="M780" s="185"/>
      <c r="N780" s="186"/>
      <c r="O780" s="186"/>
      <c r="P780" s="186"/>
      <c r="Q780" s="186"/>
      <c r="R780" s="186"/>
      <c r="S780" s="186"/>
      <c r="T780" s="187"/>
      <c r="AT780" s="181" t="s">
        <v>293</v>
      </c>
      <c r="AU780" s="181" t="s">
        <v>84</v>
      </c>
      <c r="AV780" s="13" t="s">
        <v>84</v>
      </c>
      <c r="AW780" s="13" t="s">
        <v>31</v>
      </c>
      <c r="AX780" s="13" t="s">
        <v>82</v>
      </c>
      <c r="AY780" s="181" t="s">
        <v>282</v>
      </c>
    </row>
    <row r="781" spans="1:65" s="2" customFormat="1" ht="31" customHeight="1">
      <c r="A781" s="32"/>
      <c r="B781" s="162"/>
      <c r="C781" s="163" t="s">
        <v>1449</v>
      </c>
      <c r="D781" s="163" t="s">
        <v>284</v>
      </c>
      <c r="E781" s="164" t="s">
        <v>1450</v>
      </c>
      <c r="F781" s="165" t="s">
        <v>1451</v>
      </c>
      <c r="G781" s="166" t="s">
        <v>361</v>
      </c>
      <c r="H781" s="167">
        <v>270.5</v>
      </c>
      <c r="I781" s="168"/>
      <c r="J781" s="169">
        <f>ROUND(I781*H781,2)</f>
        <v>0</v>
      </c>
      <c r="K781" s="165" t="s">
        <v>288</v>
      </c>
      <c r="L781" s="33"/>
      <c r="M781" s="170" t="s">
        <v>1</v>
      </c>
      <c r="N781" s="171" t="s">
        <v>39</v>
      </c>
      <c r="O781" s="58"/>
      <c r="P781" s="172">
        <f>O781*H781</f>
        <v>0</v>
      </c>
      <c r="Q781" s="172">
        <v>0</v>
      </c>
      <c r="R781" s="172">
        <f>Q781*H781</f>
        <v>0</v>
      </c>
      <c r="S781" s="172">
        <v>0</v>
      </c>
      <c r="T781" s="173">
        <f>S781*H781</f>
        <v>0</v>
      </c>
      <c r="U781" s="32"/>
      <c r="V781" s="32"/>
      <c r="W781" s="32"/>
      <c r="X781" s="32"/>
      <c r="Y781" s="32"/>
      <c r="Z781" s="32"/>
      <c r="AA781" s="32"/>
      <c r="AB781" s="32"/>
      <c r="AC781" s="32"/>
      <c r="AD781" s="32"/>
      <c r="AE781" s="32"/>
      <c r="AR781" s="174" t="s">
        <v>384</v>
      </c>
      <c r="AT781" s="174" t="s">
        <v>284</v>
      </c>
      <c r="AU781" s="174" t="s">
        <v>84</v>
      </c>
      <c r="AY781" s="17" t="s">
        <v>282</v>
      </c>
      <c r="BE781" s="175">
        <f>IF(N781="základní",J781,0)</f>
        <v>0</v>
      </c>
      <c r="BF781" s="175">
        <f>IF(N781="snížená",J781,0)</f>
        <v>0</v>
      </c>
      <c r="BG781" s="175">
        <f>IF(N781="zákl. přenesená",J781,0)</f>
        <v>0</v>
      </c>
      <c r="BH781" s="175">
        <f>IF(N781="sníž. přenesená",J781,0)</f>
        <v>0</v>
      </c>
      <c r="BI781" s="175">
        <f>IF(N781="nulová",J781,0)</f>
        <v>0</v>
      </c>
      <c r="BJ781" s="17" t="s">
        <v>82</v>
      </c>
      <c r="BK781" s="175">
        <f>ROUND(I781*H781,2)</f>
        <v>0</v>
      </c>
      <c r="BL781" s="17" t="s">
        <v>384</v>
      </c>
      <c r="BM781" s="174" t="s">
        <v>1452</v>
      </c>
    </row>
    <row r="782" spans="1:65" s="2" customFormat="1" ht="45">
      <c r="A782" s="32"/>
      <c r="B782" s="33"/>
      <c r="C782" s="32"/>
      <c r="D782" s="176" t="s">
        <v>291</v>
      </c>
      <c r="E782" s="32"/>
      <c r="F782" s="177" t="s">
        <v>1453</v>
      </c>
      <c r="G782" s="32"/>
      <c r="H782" s="32"/>
      <c r="I782" s="97"/>
      <c r="J782" s="32"/>
      <c r="K782" s="32"/>
      <c r="L782" s="33"/>
      <c r="M782" s="178"/>
      <c r="N782" s="179"/>
      <c r="O782" s="58"/>
      <c r="P782" s="58"/>
      <c r="Q782" s="58"/>
      <c r="R782" s="58"/>
      <c r="S782" s="58"/>
      <c r="T782" s="59"/>
      <c r="U782" s="32"/>
      <c r="V782" s="32"/>
      <c r="W782" s="32"/>
      <c r="X782" s="32"/>
      <c r="Y782" s="32"/>
      <c r="Z782" s="32"/>
      <c r="AA782" s="32"/>
      <c r="AB782" s="32"/>
      <c r="AC782" s="32"/>
      <c r="AD782" s="32"/>
      <c r="AE782" s="32"/>
      <c r="AT782" s="17" t="s">
        <v>291</v>
      </c>
      <c r="AU782" s="17" t="s">
        <v>84</v>
      </c>
    </row>
    <row r="783" spans="1:65" s="13" customFormat="1" ht="10">
      <c r="B783" s="180"/>
      <c r="D783" s="176" t="s">
        <v>293</v>
      </c>
      <c r="E783" s="181" t="s">
        <v>189</v>
      </c>
      <c r="F783" s="182" t="s">
        <v>1454</v>
      </c>
      <c r="H783" s="183">
        <v>46</v>
      </c>
      <c r="I783" s="184"/>
      <c r="L783" s="180"/>
      <c r="M783" s="185"/>
      <c r="N783" s="186"/>
      <c r="O783" s="186"/>
      <c r="P783" s="186"/>
      <c r="Q783" s="186"/>
      <c r="R783" s="186"/>
      <c r="S783" s="186"/>
      <c r="T783" s="187"/>
      <c r="AT783" s="181" t="s">
        <v>293</v>
      </c>
      <c r="AU783" s="181" t="s">
        <v>84</v>
      </c>
      <c r="AV783" s="13" t="s">
        <v>84</v>
      </c>
      <c r="AW783" s="13" t="s">
        <v>31</v>
      </c>
      <c r="AX783" s="13" t="s">
        <v>74</v>
      </c>
      <c r="AY783" s="181" t="s">
        <v>282</v>
      </c>
    </row>
    <row r="784" spans="1:65" s="13" customFormat="1" ht="10">
      <c r="B784" s="180"/>
      <c r="D784" s="176" t="s">
        <v>293</v>
      </c>
      <c r="E784" s="181" t="s">
        <v>191</v>
      </c>
      <c r="F784" s="182" t="s">
        <v>1455</v>
      </c>
      <c r="H784" s="183">
        <v>166</v>
      </c>
      <c r="I784" s="184"/>
      <c r="L784" s="180"/>
      <c r="M784" s="185"/>
      <c r="N784" s="186"/>
      <c r="O784" s="186"/>
      <c r="P784" s="186"/>
      <c r="Q784" s="186"/>
      <c r="R784" s="186"/>
      <c r="S784" s="186"/>
      <c r="T784" s="187"/>
      <c r="AT784" s="181" t="s">
        <v>293</v>
      </c>
      <c r="AU784" s="181" t="s">
        <v>84</v>
      </c>
      <c r="AV784" s="13" t="s">
        <v>84</v>
      </c>
      <c r="AW784" s="13" t="s">
        <v>31</v>
      </c>
      <c r="AX784" s="13" t="s">
        <v>74</v>
      </c>
      <c r="AY784" s="181" t="s">
        <v>282</v>
      </c>
    </row>
    <row r="785" spans="1:65" s="13" customFormat="1" ht="10">
      <c r="B785" s="180"/>
      <c r="D785" s="176" t="s">
        <v>293</v>
      </c>
      <c r="E785" s="181" t="s">
        <v>193</v>
      </c>
      <c r="F785" s="182" t="s">
        <v>1456</v>
      </c>
      <c r="H785" s="183">
        <v>58.5</v>
      </c>
      <c r="I785" s="184"/>
      <c r="L785" s="180"/>
      <c r="M785" s="185"/>
      <c r="N785" s="186"/>
      <c r="O785" s="186"/>
      <c r="P785" s="186"/>
      <c r="Q785" s="186"/>
      <c r="R785" s="186"/>
      <c r="S785" s="186"/>
      <c r="T785" s="187"/>
      <c r="AT785" s="181" t="s">
        <v>293</v>
      </c>
      <c r="AU785" s="181" t="s">
        <v>84</v>
      </c>
      <c r="AV785" s="13" t="s">
        <v>84</v>
      </c>
      <c r="AW785" s="13" t="s">
        <v>31</v>
      </c>
      <c r="AX785" s="13" t="s">
        <v>74</v>
      </c>
      <c r="AY785" s="181" t="s">
        <v>282</v>
      </c>
    </row>
    <row r="786" spans="1:65" s="15" customFormat="1" ht="10">
      <c r="B786" s="196"/>
      <c r="D786" s="176" t="s">
        <v>293</v>
      </c>
      <c r="E786" s="197" t="s">
        <v>1</v>
      </c>
      <c r="F786" s="198" t="s">
        <v>331</v>
      </c>
      <c r="H786" s="199">
        <v>270.5</v>
      </c>
      <c r="I786" s="200"/>
      <c r="L786" s="196"/>
      <c r="M786" s="201"/>
      <c r="N786" s="202"/>
      <c r="O786" s="202"/>
      <c r="P786" s="202"/>
      <c r="Q786" s="202"/>
      <c r="R786" s="202"/>
      <c r="S786" s="202"/>
      <c r="T786" s="203"/>
      <c r="AT786" s="197" t="s">
        <v>293</v>
      </c>
      <c r="AU786" s="197" t="s">
        <v>84</v>
      </c>
      <c r="AV786" s="15" t="s">
        <v>289</v>
      </c>
      <c r="AW786" s="15" t="s">
        <v>31</v>
      </c>
      <c r="AX786" s="15" t="s">
        <v>82</v>
      </c>
      <c r="AY786" s="197" t="s">
        <v>282</v>
      </c>
    </row>
    <row r="787" spans="1:65" s="2" customFormat="1" ht="20.5" customHeight="1">
      <c r="A787" s="32"/>
      <c r="B787" s="162"/>
      <c r="C787" s="204" t="s">
        <v>1457</v>
      </c>
      <c r="D787" s="204" t="s">
        <v>373</v>
      </c>
      <c r="E787" s="205" t="s">
        <v>1458</v>
      </c>
      <c r="F787" s="206" t="s">
        <v>1459</v>
      </c>
      <c r="G787" s="207" t="s">
        <v>313</v>
      </c>
      <c r="H787" s="208">
        <v>4.9539999999999997</v>
      </c>
      <c r="I787" s="209"/>
      <c r="J787" s="210">
        <f>ROUND(I787*H787,2)</f>
        <v>0</v>
      </c>
      <c r="K787" s="206" t="s">
        <v>288</v>
      </c>
      <c r="L787" s="211"/>
      <c r="M787" s="212" t="s">
        <v>1</v>
      </c>
      <c r="N787" s="213" t="s">
        <v>39</v>
      </c>
      <c r="O787" s="58"/>
      <c r="P787" s="172">
        <f>O787*H787</f>
        <v>0</v>
      </c>
      <c r="Q787" s="172">
        <v>0.55000000000000004</v>
      </c>
      <c r="R787" s="172">
        <f>Q787*H787</f>
        <v>2.7246999999999999</v>
      </c>
      <c r="S787" s="172">
        <v>0</v>
      </c>
      <c r="T787" s="173">
        <f>S787*H787</f>
        <v>0</v>
      </c>
      <c r="U787" s="32"/>
      <c r="V787" s="32"/>
      <c r="W787" s="32"/>
      <c r="X787" s="32"/>
      <c r="Y787" s="32"/>
      <c r="Z787" s="32"/>
      <c r="AA787" s="32"/>
      <c r="AB787" s="32"/>
      <c r="AC787" s="32"/>
      <c r="AD787" s="32"/>
      <c r="AE787" s="32"/>
      <c r="AR787" s="174" t="s">
        <v>478</v>
      </c>
      <c r="AT787" s="174" t="s">
        <v>373</v>
      </c>
      <c r="AU787" s="174" t="s">
        <v>84</v>
      </c>
      <c r="AY787" s="17" t="s">
        <v>282</v>
      </c>
      <c r="BE787" s="175">
        <f>IF(N787="základní",J787,0)</f>
        <v>0</v>
      </c>
      <c r="BF787" s="175">
        <f>IF(N787="snížená",J787,0)</f>
        <v>0</v>
      </c>
      <c r="BG787" s="175">
        <f>IF(N787="zákl. přenesená",J787,0)</f>
        <v>0</v>
      </c>
      <c r="BH787" s="175">
        <f>IF(N787="sníž. přenesená",J787,0)</f>
        <v>0</v>
      </c>
      <c r="BI787" s="175">
        <f>IF(N787="nulová",J787,0)</f>
        <v>0</v>
      </c>
      <c r="BJ787" s="17" t="s">
        <v>82</v>
      </c>
      <c r="BK787" s="175">
        <f>ROUND(I787*H787,2)</f>
        <v>0</v>
      </c>
      <c r="BL787" s="17" t="s">
        <v>384</v>
      </c>
      <c r="BM787" s="174" t="s">
        <v>1460</v>
      </c>
    </row>
    <row r="788" spans="1:65" s="2" customFormat="1" ht="18">
      <c r="A788" s="32"/>
      <c r="B788" s="33"/>
      <c r="C788" s="32"/>
      <c r="D788" s="176" t="s">
        <v>291</v>
      </c>
      <c r="E788" s="32"/>
      <c r="F788" s="177" t="s">
        <v>1459</v>
      </c>
      <c r="G788" s="32"/>
      <c r="H788" s="32"/>
      <c r="I788" s="97"/>
      <c r="J788" s="32"/>
      <c r="K788" s="32"/>
      <c r="L788" s="33"/>
      <c r="M788" s="178"/>
      <c r="N788" s="179"/>
      <c r="O788" s="58"/>
      <c r="P788" s="58"/>
      <c r="Q788" s="58"/>
      <c r="R788" s="58"/>
      <c r="S788" s="58"/>
      <c r="T788" s="59"/>
      <c r="U788" s="32"/>
      <c r="V788" s="32"/>
      <c r="W788" s="32"/>
      <c r="X788" s="32"/>
      <c r="Y788" s="32"/>
      <c r="Z788" s="32"/>
      <c r="AA788" s="32"/>
      <c r="AB788" s="32"/>
      <c r="AC788" s="32"/>
      <c r="AD788" s="32"/>
      <c r="AE788" s="32"/>
      <c r="AT788" s="17" t="s">
        <v>291</v>
      </c>
      <c r="AU788" s="17" t="s">
        <v>84</v>
      </c>
    </row>
    <row r="789" spans="1:65" s="13" customFormat="1" ht="10">
      <c r="B789" s="180"/>
      <c r="D789" s="176" t="s">
        <v>293</v>
      </c>
      <c r="E789" s="181" t="s">
        <v>195</v>
      </c>
      <c r="F789" s="182" t="s">
        <v>1461</v>
      </c>
      <c r="H789" s="183">
        <v>4.5039999999999996</v>
      </c>
      <c r="I789" s="184"/>
      <c r="L789" s="180"/>
      <c r="M789" s="185"/>
      <c r="N789" s="186"/>
      <c r="O789" s="186"/>
      <c r="P789" s="186"/>
      <c r="Q789" s="186"/>
      <c r="R789" s="186"/>
      <c r="S789" s="186"/>
      <c r="T789" s="187"/>
      <c r="AT789" s="181" t="s">
        <v>293</v>
      </c>
      <c r="AU789" s="181" t="s">
        <v>84</v>
      </c>
      <c r="AV789" s="13" t="s">
        <v>84</v>
      </c>
      <c r="AW789" s="13" t="s">
        <v>31</v>
      </c>
      <c r="AX789" s="13" t="s">
        <v>74</v>
      </c>
      <c r="AY789" s="181" t="s">
        <v>282</v>
      </c>
    </row>
    <row r="790" spans="1:65" s="13" customFormat="1" ht="10">
      <c r="B790" s="180"/>
      <c r="D790" s="176" t="s">
        <v>293</v>
      </c>
      <c r="E790" s="181" t="s">
        <v>1</v>
      </c>
      <c r="F790" s="182" t="s">
        <v>1462</v>
      </c>
      <c r="H790" s="183">
        <v>4.9539999999999997</v>
      </c>
      <c r="I790" s="184"/>
      <c r="L790" s="180"/>
      <c r="M790" s="185"/>
      <c r="N790" s="186"/>
      <c r="O790" s="186"/>
      <c r="P790" s="186"/>
      <c r="Q790" s="186"/>
      <c r="R790" s="186"/>
      <c r="S790" s="186"/>
      <c r="T790" s="187"/>
      <c r="AT790" s="181" t="s">
        <v>293</v>
      </c>
      <c r="AU790" s="181" t="s">
        <v>84</v>
      </c>
      <c r="AV790" s="13" t="s">
        <v>84</v>
      </c>
      <c r="AW790" s="13" t="s">
        <v>31</v>
      </c>
      <c r="AX790" s="13" t="s">
        <v>82</v>
      </c>
      <c r="AY790" s="181" t="s">
        <v>282</v>
      </c>
    </row>
    <row r="791" spans="1:65" s="2" customFormat="1" ht="31" customHeight="1">
      <c r="A791" s="32"/>
      <c r="B791" s="162"/>
      <c r="C791" s="163" t="s">
        <v>1463</v>
      </c>
      <c r="D791" s="163" t="s">
        <v>284</v>
      </c>
      <c r="E791" s="164" t="s">
        <v>1464</v>
      </c>
      <c r="F791" s="165" t="s">
        <v>1465</v>
      </c>
      <c r="G791" s="166" t="s">
        <v>303</v>
      </c>
      <c r="H791" s="167">
        <v>301.91000000000003</v>
      </c>
      <c r="I791" s="168"/>
      <c r="J791" s="169">
        <f>ROUND(I791*H791,2)</f>
        <v>0</v>
      </c>
      <c r="K791" s="165" t="s">
        <v>288</v>
      </c>
      <c r="L791" s="33"/>
      <c r="M791" s="170" t="s">
        <v>1</v>
      </c>
      <c r="N791" s="171" t="s">
        <v>39</v>
      </c>
      <c r="O791" s="58"/>
      <c r="P791" s="172">
        <f>O791*H791</f>
        <v>0</v>
      </c>
      <c r="Q791" s="172">
        <v>0</v>
      </c>
      <c r="R791" s="172">
        <f>Q791*H791</f>
        <v>0</v>
      </c>
      <c r="S791" s="172">
        <v>0</v>
      </c>
      <c r="T791" s="173">
        <f>S791*H791</f>
        <v>0</v>
      </c>
      <c r="U791" s="32"/>
      <c r="V791" s="32"/>
      <c r="W791" s="32"/>
      <c r="X791" s="32"/>
      <c r="Y791" s="32"/>
      <c r="Z791" s="32"/>
      <c r="AA791" s="32"/>
      <c r="AB791" s="32"/>
      <c r="AC791" s="32"/>
      <c r="AD791" s="32"/>
      <c r="AE791" s="32"/>
      <c r="AR791" s="174" t="s">
        <v>384</v>
      </c>
      <c r="AT791" s="174" t="s">
        <v>284</v>
      </c>
      <c r="AU791" s="174" t="s">
        <v>84</v>
      </c>
      <c r="AY791" s="17" t="s">
        <v>282</v>
      </c>
      <c r="BE791" s="175">
        <f>IF(N791="základní",J791,0)</f>
        <v>0</v>
      </c>
      <c r="BF791" s="175">
        <f>IF(N791="snížená",J791,0)</f>
        <v>0</v>
      </c>
      <c r="BG791" s="175">
        <f>IF(N791="zákl. přenesená",J791,0)</f>
        <v>0</v>
      </c>
      <c r="BH791" s="175">
        <f>IF(N791="sníž. přenesená",J791,0)</f>
        <v>0</v>
      </c>
      <c r="BI791" s="175">
        <f>IF(N791="nulová",J791,0)</f>
        <v>0</v>
      </c>
      <c r="BJ791" s="17" t="s">
        <v>82</v>
      </c>
      <c r="BK791" s="175">
        <f>ROUND(I791*H791,2)</f>
        <v>0</v>
      </c>
      <c r="BL791" s="17" t="s">
        <v>384</v>
      </c>
      <c r="BM791" s="174" t="s">
        <v>1466</v>
      </c>
    </row>
    <row r="792" spans="1:65" s="2" customFormat="1" ht="27">
      <c r="A792" s="32"/>
      <c r="B792" s="33"/>
      <c r="C792" s="32"/>
      <c r="D792" s="176" t="s">
        <v>291</v>
      </c>
      <c r="E792" s="32"/>
      <c r="F792" s="177" t="s">
        <v>1467</v>
      </c>
      <c r="G792" s="32"/>
      <c r="H792" s="32"/>
      <c r="I792" s="97"/>
      <c r="J792" s="32"/>
      <c r="K792" s="32"/>
      <c r="L792" s="33"/>
      <c r="M792" s="178"/>
      <c r="N792" s="179"/>
      <c r="O792" s="58"/>
      <c r="P792" s="58"/>
      <c r="Q792" s="58"/>
      <c r="R792" s="58"/>
      <c r="S792" s="58"/>
      <c r="T792" s="59"/>
      <c r="U792" s="32"/>
      <c r="V792" s="32"/>
      <c r="W792" s="32"/>
      <c r="X792" s="32"/>
      <c r="Y792" s="32"/>
      <c r="Z792" s="32"/>
      <c r="AA792" s="32"/>
      <c r="AB792" s="32"/>
      <c r="AC792" s="32"/>
      <c r="AD792" s="32"/>
      <c r="AE792" s="32"/>
      <c r="AT792" s="17" t="s">
        <v>291</v>
      </c>
      <c r="AU792" s="17" t="s">
        <v>84</v>
      </c>
    </row>
    <row r="793" spans="1:65" s="13" customFormat="1" ht="10">
      <c r="B793" s="180"/>
      <c r="D793" s="176" t="s">
        <v>293</v>
      </c>
      <c r="E793" s="181" t="s">
        <v>1</v>
      </c>
      <c r="F793" s="182" t="s">
        <v>1468</v>
      </c>
      <c r="H793" s="183">
        <v>137.66999999999999</v>
      </c>
      <c r="I793" s="184"/>
      <c r="L793" s="180"/>
      <c r="M793" s="185"/>
      <c r="N793" s="186"/>
      <c r="O793" s="186"/>
      <c r="P793" s="186"/>
      <c r="Q793" s="186"/>
      <c r="R793" s="186"/>
      <c r="S793" s="186"/>
      <c r="T793" s="187"/>
      <c r="AT793" s="181" t="s">
        <v>293</v>
      </c>
      <c r="AU793" s="181" t="s">
        <v>84</v>
      </c>
      <c r="AV793" s="13" t="s">
        <v>84</v>
      </c>
      <c r="AW793" s="13" t="s">
        <v>31</v>
      </c>
      <c r="AX793" s="13" t="s">
        <v>74</v>
      </c>
      <c r="AY793" s="181" t="s">
        <v>282</v>
      </c>
    </row>
    <row r="794" spans="1:65" s="13" customFormat="1" ht="10">
      <c r="B794" s="180"/>
      <c r="D794" s="176" t="s">
        <v>293</v>
      </c>
      <c r="E794" s="181" t="s">
        <v>1</v>
      </c>
      <c r="F794" s="182" t="s">
        <v>1469</v>
      </c>
      <c r="H794" s="183">
        <v>164.24</v>
      </c>
      <c r="I794" s="184"/>
      <c r="L794" s="180"/>
      <c r="M794" s="185"/>
      <c r="N794" s="186"/>
      <c r="O794" s="186"/>
      <c r="P794" s="186"/>
      <c r="Q794" s="186"/>
      <c r="R794" s="186"/>
      <c r="S794" s="186"/>
      <c r="T794" s="187"/>
      <c r="AT794" s="181" t="s">
        <v>293</v>
      </c>
      <c r="AU794" s="181" t="s">
        <v>84</v>
      </c>
      <c r="AV794" s="13" t="s">
        <v>84</v>
      </c>
      <c r="AW794" s="13" t="s">
        <v>31</v>
      </c>
      <c r="AX794" s="13" t="s">
        <v>74</v>
      </c>
      <c r="AY794" s="181" t="s">
        <v>282</v>
      </c>
    </row>
    <row r="795" spans="1:65" s="15" customFormat="1" ht="10">
      <c r="B795" s="196"/>
      <c r="D795" s="176" t="s">
        <v>293</v>
      </c>
      <c r="E795" s="197" t="s">
        <v>197</v>
      </c>
      <c r="F795" s="198" t="s">
        <v>331</v>
      </c>
      <c r="H795" s="199">
        <v>301.91000000000003</v>
      </c>
      <c r="I795" s="200"/>
      <c r="L795" s="196"/>
      <c r="M795" s="201"/>
      <c r="N795" s="202"/>
      <c r="O795" s="202"/>
      <c r="P795" s="202"/>
      <c r="Q795" s="202"/>
      <c r="R795" s="202"/>
      <c r="S795" s="202"/>
      <c r="T795" s="203"/>
      <c r="AT795" s="197" t="s">
        <v>293</v>
      </c>
      <c r="AU795" s="197" t="s">
        <v>84</v>
      </c>
      <c r="AV795" s="15" t="s">
        <v>289</v>
      </c>
      <c r="AW795" s="15" t="s">
        <v>31</v>
      </c>
      <c r="AX795" s="15" t="s">
        <v>82</v>
      </c>
      <c r="AY795" s="197" t="s">
        <v>282</v>
      </c>
    </row>
    <row r="796" spans="1:65" s="2" customFormat="1" ht="31" customHeight="1">
      <c r="A796" s="32"/>
      <c r="B796" s="162"/>
      <c r="C796" s="163" t="s">
        <v>1470</v>
      </c>
      <c r="D796" s="163" t="s">
        <v>284</v>
      </c>
      <c r="E796" s="164" t="s">
        <v>1471</v>
      </c>
      <c r="F796" s="165" t="s">
        <v>1472</v>
      </c>
      <c r="G796" s="166" t="s">
        <v>361</v>
      </c>
      <c r="H796" s="167">
        <v>335.45600000000002</v>
      </c>
      <c r="I796" s="168"/>
      <c r="J796" s="169">
        <f>ROUND(I796*H796,2)</f>
        <v>0</v>
      </c>
      <c r="K796" s="165" t="s">
        <v>288</v>
      </c>
      <c r="L796" s="33"/>
      <c r="M796" s="170" t="s">
        <v>1</v>
      </c>
      <c r="N796" s="171" t="s">
        <v>39</v>
      </c>
      <c r="O796" s="58"/>
      <c r="P796" s="172">
        <f>O796*H796</f>
        <v>0</v>
      </c>
      <c r="Q796" s="172">
        <v>0</v>
      </c>
      <c r="R796" s="172">
        <f>Q796*H796</f>
        <v>0</v>
      </c>
      <c r="S796" s="172">
        <v>0</v>
      </c>
      <c r="T796" s="173">
        <f>S796*H796</f>
        <v>0</v>
      </c>
      <c r="U796" s="32"/>
      <c r="V796" s="32"/>
      <c r="W796" s="32"/>
      <c r="X796" s="32"/>
      <c r="Y796" s="32"/>
      <c r="Z796" s="32"/>
      <c r="AA796" s="32"/>
      <c r="AB796" s="32"/>
      <c r="AC796" s="32"/>
      <c r="AD796" s="32"/>
      <c r="AE796" s="32"/>
      <c r="AR796" s="174" t="s">
        <v>384</v>
      </c>
      <c r="AT796" s="174" t="s">
        <v>284</v>
      </c>
      <c r="AU796" s="174" t="s">
        <v>84</v>
      </c>
      <c r="AY796" s="17" t="s">
        <v>282</v>
      </c>
      <c r="BE796" s="175">
        <f>IF(N796="základní",J796,0)</f>
        <v>0</v>
      </c>
      <c r="BF796" s="175">
        <f>IF(N796="snížená",J796,0)</f>
        <v>0</v>
      </c>
      <c r="BG796" s="175">
        <f>IF(N796="zákl. přenesená",J796,0)</f>
        <v>0</v>
      </c>
      <c r="BH796" s="175">
        <f>IF(N796="sníž. přenesená",J796,0)</f>
        <v>0</v>
      </c>
      <c r="BI796" s="175">
        <f>IF(N796="nulová",J796,0)</f>
        <v>0</v>
      </c>
      <c r="BJ796" s="17" t="s">
        <v>82</v>
      </c>
      <c r="BK796" s="175">
        <f>ROUND(I796*H796,2)</f>
        <v>0</v>
      </c>
      <c r="BL796" s="17" t="s">
        <v>384</v>
      </c>
      <c r="BM796" s="174" t="s">
        <v>1473</v>
      </c>
    </row>
    <row r="797" spans="1:65" s="2" customFormat="1" ht="18">
      <c r="A797" s="32"/>
      <c r="B797" s="33"/>
      <c r="C797" s="32"/>
      <c r="D797" s="176" t="s">
        <v>291</v>
      </c>
      <c r="E797" s="32"/>
      <c r="F797" s="177" t="s">
        <v>1474</v>
      </c>
      <c r="G797" s="32"/>
      <c r="H797" s="32"/>
      <c r="I797" s="97"/>
      <c r="J797" s="32"/>
      <c r="K797" s="32"/>
      <c r="L797" s="33"/>
      <c r="M797" s="178"/>
      <c r="N797" s="179"/>
      <c r="O797" s="58"/>
      <c r="P797" s="58"/>
      <c r="Q797" s="58"/>
      <c r="R797" s="58"/>
      <c r="S797" s="58"/>
      <c r="T797" s="59"/>
      <c r="U797" s="32"/>
      <c r="V797" s="32"/>
      <c r="W797" s="32"/>
      <c r="X797" s="32"/>
      <c r="Y797" s="32"/>
      <c r="Z797" s="32"/>
      <c r="AA797" s="32"/>
      <c r="AB797" s="32"/>
      <c r="AC797" s="32"/>
      <c r="AD797" s="32"/>
      <c r="AE797" s="32"/>
      <c r="AT797" s="17" t="s">
        <v>291</v>
      </c>
      <c r="AU797" s="17" t="s">
        <v>84</v>
      </c>
    </row>
    <row r="798" spans="1:65" s="13" customFormat="1" ht="10">
      <c r="B798" s="180"/>
      <c r="D798" s="176" t="s">
        <v>293</v>
      </c>
      <c r="E798" s="181" t="s">
        <v>1</v>
      </c>
      <c r="F798" s="182" t="s">
        <v>1475</v>
      </c>
      <c r="H798" s="183">
        <v>335.45600000000002</v>
      </c>
      <c r="I798" s="184"/>
      <c r="L798" s="180"/>
      <c r="M798" s="185"/>
      <c r="N798" s="186"/>
      <c r="O798" s="186"/>
      <c r="P798" s="186"/>
      <c r="Q798" s="186"/>
      <c r="R798" s="186"/>
      <c r="S798" s="186"/>
      <c r="T798" s="187"/>
      <c r="AT798" s="181" t="s">
        <v>293</v>
      </c>
      <c r="AU798" s="181" t="s">
        <v>84</v>
      </c>
      <c r="AV798" s="13" t="s">
        <v>84</v>
      </c>
      <c r="AW798" s="13" t="s">
        <v>31</v>
      </c>
      <c r="AX798" s="13" t="s">
        <v>82</v>
      </c>
      <c r="AY798" s="181" t="s">
        <v>282</v>
      </c>
    </row>
    <row r="799" spans="1:65" s="2" customFormat="1" ht="20.5" customHeight="1">
      <c r="A799" s="32"/>
      <c r="B799" s="162"/>
      <c r="C799" s="204" t="s">
        <v>1476</v>
      </c>
      <c r="D799" s="204" t="s">
        <v>373</v>
      </c>
      <c r="E799" s="205" t="s">
        <v>1477</v>
      </c>
      <c r="F799" s="206" t="s">
        <v>1478</v>
      </c>
      <c r="G799" s="207" t="s">
        <v>313</v>
      </c>
      <c r="H799" s="208">
        <v>4.2060000000000004</v>
      </c>
      <c r="I799" s="209"/>
      <c r="J799" s="210">
        <f>ROUND(I799*H799,2)</f>
        <v>0</v>
      </c>
      <c r="K799" s="206" t="s">
        <v>288</v>
      </c>
      <c r="L799" s="211"/>
      <c r="M799" s="212" t="s">
        <v>1</v>
      </c>
      <c r="N799" s="213" t="s">
        <v>39</v>
      </c>
      <c r="O799" s="58"/>
      <c r="P799" s="172">
        <f>O799*H799</f>
        <v>0</v>
      </c>
      <c r="Q799" s="172">
        <v>0.55000000000000004</v>
      </c>
      <c r="R799" s="172">
        <f>Q799*H799</f>
        <v>2.3133000000000004</v>
      </c>
      <c r="S799" s="172">
        <v>0</v>
      </c>
      <c r="T799" s="173">
        <f>S799*H799</f>
        <v>0</v>
      </c>
      <c r="U799" s="32"/>
      <c r="V799" s="32"/>
      <c r="W799" s="32"/>
      <c r="X799" s="32"/>
      <c r="Y799" s="32"/>
      <c r="Z799" s="32"/>
      <c r="AA799" s="32"/>
      <c r="AB799" s="32"/>
      <c r="AC799" s="32"/>
      <c r="AD799" s="32"/>
      <c r="AE799" s="32"/>
      <c r="AR799" s="174" t="s">
        <v>478</v>
      </c>
      <c r="AT799" s="174" t="s">
        <v>373</v>
      </c>
      <c r="AU799" s="174" t="s">
        <v>84</v>
      </c>
      <c r="AY799" s="17" t="s">
        <v>282</v>
      </c>
      <c r="BE799" s="175">
        <f>IF(N799="základní",J799,0)</f>
        <v>0</v>
      </c>
      <c r="BF799" s="175">
        <f>IF(N799="snížená",J799,0)</f>
        <v>0</v>
      </c>
      <c r="BG799" s="175">
        <f>IF(N799="zákl. přenesená",J799,0)</f>
        <v>0</v>
      </c>
      <c r="BH799" s="175">
        <f>IF(N799="sníž. přenesená",J799,0)</f>
        <v>0</v>
      </c>
      <c r="BI799" s="175">
        <f>IF(N799="nulová",J799,0)</f>
        <v>0</v>
      </c>
      <c r="BJ799" s="17" t="s">
        <v>82</v>
      </c>
      <c r="BK799" s="175">
        <f>ROUND(I799*H799,2)</f>
        <v>0</v>
      </c>
      <c r="BL799" s="17" t="s">
        <v>384</v>
      </c>
      <c r="BM799" s="174" t="s">
        <v>1479</v>
      </c>
    </row>
    <row r="800" spans="1:65" s="2" customFormat="1" ht="10">
      <c r="A800" s="32"/>
      <c r="B800" s="33"/>
      <c r="C800" s="32"/>
      <c r="D800" s="176" t="s">
        <v>291</v>
      </c>
      <c r="E800" s="32"/>
      <c r="F800" s="177" t="s">
        <v>1478</v>
      </c>
      <c r="G800" s="32"/>
      <c r="H800" s="32"/>
      <c r="I800" s="97"/>
      <c r="J800" s="32"/>
      <c r="K800" s="32"/>
      <c r="L800" s="33"/>
      <c r="M800" s="178"/>
      <c r="N800" s="179"/>
      <c r="O800" s="58"/>
      <c r="P800" s="58"/>
      <c r="Q800" s="58"/>
      <c r="R800" s="58"/>
      <c r="S800" s="58"/>
      <c r="T800" s="59"/>
      <c r="U800" s="32"/>
      <c r="V800" s="32"/>
      <c r="W800" s="32"/>
      <c r="X800" s="32"/>
      <c r="Y800" s="32"/>
      <c r="Z800" s="32"/>
      <c r="AA800" s="32"/>
      <c r="AB800" s="32"/>
      <c r="AC800" s="32"/>
      <c r="AD800" s="32"/>
      <c r="AE800" s="32"/>
      <c r="AT800" s="17" t="s">
        <v>291</v>
      </c>
      <c r="AU800" s="17" t="s">
        <v>84</v>
      </c>
    </row>
    <row r="801" spans="1:65" s="13" customFormat="1" ht="10">
      <c r="B801" s="180"/>
      <c r="D801" s="176" t="s">
        <v>293</v>
      </c>
      <c r="E801" s="181" t="s">
        <v>199</v>
      </c>
      <c r="F801" s="182" t="s">
        <v>1480</v>
      </c>
      <c r="H801" s="183">
        <v>3.8239999999999998</v>
      </c>
      <c r="I801" s="184"/>
      <c r="L801" s="180"/>
      <c r="M801" s="185"/>
      <c r="N801" s="186"/>
      <c r="O801" s="186"/>
      <c r="P801" s="186"/>
      <c r="Q801" s="186"/>
      <c r="R801" s="186"/>
      <c r="S801" s="186"/>
      <c r="T801" s="187"/>
      <c r="AT801" s="181" t="s">
        <v>293</v>
      </c>
      <c r="AU801" s="181" t="s">
        <v>84</v>
      </c>
      <c r="AV801" s="13" t="s">
        <v>84</v>
      </c>
      <c r="AW801" s="13" t="s">
        <v>31</v>
      </c>
      <c r="AX801" s="13" t="s">
        <v>74</v>
      </c>
      <c r="AY801" s="181" t="s">
        <v>282</v>
      </c>
    </row>
    <row r="802" spans="1:65" s="13" customFormat="1" ht="10">
      <c r="B802" s="180"/>
      <c r="D802" s="176" t="s">
        <v>293</v>
      </c>
      <c r="E802" s="181" t="s">
        <v>1</v>
      </c>
      <c r="F802" s="182" t="s">
        <v>1481</v>
      </c>
      <c r="H802" s="183">
        <v>4.2060000000000004</v>
      </c>
      <c r="I802" s="184"/>
      <c r="L802" s="180"/>
      <c r="M802" s="185"/>
      <c r="N802" s="186"/>
      <c r="O802" s="186"/>
      <c r="P802" s="186"/>
      <c r="Q802" s="186"/>
      <c r="R802" s="186"/>
      <c r="S802" s="186"/>
      <c r="T802" s="187"/>
      <c r="AT802" s="181" t="s">
        <v>293</v>
      </c>
      <c r="AU802" s="181" t="s">
        <v>84</v>
      </c>
      <c r="AV802" s="13" t="s">
        <v>84</v>
      </c>
      <c r="AW802" s="13" t="s">
        <v>31</v>
      </c>
      <c r="AX802" s="13" t="s">
        <v>82</v>
      </c>
      <c r="AY802" s="181" t="s">
        <v>282</v>
      </c>
    </row>
    <row r="803" spans="1:65" s="2" customFormat="1" ht="20.5" customHeight="1">
      <c r="A803" s="32"/>
      <c r="B803" s="162"/>
      <c r="C803" s="163" t="s">
        <v>1482</v>
      </c>
      <c r="D803" s="163" t="s">
        <v>284</v>
      </c>
      <c r="E803" s="164" t="s">
        <v>1483</v>
      </c>
      <c r="F803" s="165" t="s">
        <v>1484</v>
      </c>
      <c r="G803" s="166" t="s">
        <v>303</v>
      </c>
      <c r="H803" s="167">
        <v>202.477</v>
      </c>
      <c r="I803" s="168"/>
      <c r="J803" s="169">
        <f>ROUND(I803*H803,2)</f>
        <v>0</v>
      </c>
      <c r="K803" s="165" t="s">
        <v>288</v>
      </c>
      <c r="L803" s="33"/>
      <c r="M803" s="170" t="s">
        <v>1</v>
      </c>
      <c r="N803" s="171" t="s">
        <v>39</v>
      </c>
      <c r="O803" s="58"/>
      <c r="P803" s="172">
        <f>O803*H803</f>
        <v>0</v>
      </c>
      <c r="Q803" s="172">
        <v>0</v>
      </c>
      <c r="R803" s="172">
        <f>Q803*H803</f>
        <v>0</v>
      </c>
      <c r="S803" s="172">
        <v>5.0000000000000001E-3</v>
      </c>
      <c r="T803" s="173">
        <f>S803*H803</f>
        <v>1.0123850000000001</v>
      </c>
      <c r="U803" s="32"/>
      <c r="V803" s="32"/>
      <c r="W803" s="32"/>
      <c r="X803" s="32"/>
      <c r="Y803" s="32"/>
      <c r="Z803" s="32"/>
      <c r="AA803" s="32"/>
      <c r="AB803" s="32"/>
      <c r="AC803" s="32"/>
      <c r="AD803" s="32"/>
      <c r="AE803" s="32"/>
      <c r="AR803" s="174" t="s">
        <v>384</v>
      </c>
      <c r="AT803" s="174" t="s">
        <v>284</v>
      </c>
      <c r="AU803" s="174" t="s">
        <v>84</v>
      </c>
      <c r="AY803" s="17" t="s">
        <v>282</v>
      </c>
      <c r="BE803" s="175">
        <f>IF(N803="základní",J803,0)</f>
        <v>0</v>
      </c>
      <c r="BF803" s="175">
        <f>IF(N803="snížená",J803,0)</f>
        <v>0</v>
      </c>
      <c r="BG803" s="175">
        <f>IF(N803="zákl. přenesená",J803,0)</f>
        <v>0</v>
      </c>
      <c r="BH803" s="175">
        <f>IF(N803="sníž. přenesená",J803,0)</f>
        <v>0</v>
      </c>
      <c r="BI803" s="175">
        <f>IF(N803="nulová",J803,0)</f>
        <v>0</v>
      </c>
      <c r="BJ803" s="17" t="s">
        <v>82</v>
      </c>
      <c r="BK803" s="175">
        <f>ROUND(I803*H803,2)</f>
        <v>0</v>
      </c>
      <c r="BL803" s="17" t="s">
        <v>384</v>
      </c>
      <c r="BM803" s="174" t="s">
        <v>1485</v>
      </c>
    </row>
    <row r="804" spans="1:65" s="2" customFormat="1" ht="45">
      <c r="A804" s="32"/>
      <c r="B804" s="33"/>
      <c r="C804" s="32"/>
      <c r="D804" s="176" t="s">
        <v>291</v>
      </c>
      <c r="E804" s="32"/>
      <c r="F804" s="177" t="s">
        <v>1486</v>
      </c>
      <c r="G804" s="32"/>
      <c r="H804" s="32"/>
      <c r="I804" s="97"/>
      <c r="J804" s="32"/>
      <c r="K804" s="32"/>
      <c r="L804" s="33"/>
      <c r="M804" s="178"/>
      <c r="N804" s="179"/>
      <c r="O804" s="58"/>
      <c r="P804" s="58"/>
      <c r="Q804" s="58"/>
      <c r="R804" s="58"/>
      <c r="S804" s="58"/>
      <c r="T804" s="59"/>
      <c r="U804" s="32"/>
      <c r="V804" s="32"/>
      <c r="W804" s="32"/>
      <c r="X804" s="32"/>
      <c r="Y804" s="32"/>
      <c r="Z804" s="32"/>
      <c r="AA804" s="32"/>
      <c r="AB804" s="32"/>
      <c r="AC804" s="32"/>
      <c r="AD804" s="32"/>
      <c r="AE804" s="32"/>
      <c r="AT804" s="17" t="s">
        <v>291</v>
      </c>
      <c r="AU804" s="17" t="s">
        <v>84</v>
      </c>
    </row>
    <row r="805" spans="1:65" s="13" customFormat="1" ht="10">
      <c r="B805" s="180"/>
      <c r="D805" s="176" t="s">
        <v>293</v>
      </c>
      <c r="E805" s="181" t="s">
        <v>1</v>
      </c>
      <c r="F805" s="182" t="s">
        <v>102</v>
      </c>
      <c r="H805" s="183">
        <v>202.477</v>
      </c>
      <c r="I805" s="184"/>
      <c r="L805" s="180"/>
      <c r="M805" s="185"/>
      <c r="N805" s="186"/>
      <c r="O805" s="186"/>
      <c r="P805" s="186"/>
      <c r="Q805" s="186"/>
      <c r="R805" s="186"/>
      <c r="S805" s="186"/>
      <c r="T805" s="187"/>
      <c r="AT805" s="181" t="s">
        <v>293</v>
      </c>
      <c r="AU805" s="181" t="s">
        <v>84</v>
      </c>
      <c r="AV805" s="13" t="s">
        <v>84</v>
      </c>
      <c r="AW805" s="13" t="s">
        <v>31</v>
      </c>
      <c r="AX805" s="13" t="s">
        <v>82</v>
      </c>
      <c r="AY805" s="181" t="s">
        <v>282</v>
      </c>
    </row>
    <row r="806" spans="1:65" s="2" customFormat="1" ht="31" customHeight="1">
      <c r="A806" s="32"/>
      <c r="B806" s="162"/>
      <c r="C806" s="163" t="s">
        <v>1487</v>
      </c>
      <c r="D806" s="163" t="s">
        <v>284</v>
      </c>
      <c r="E806" s="164" t="s">
        <v>1488</v>
      </c>
      <c r="F806" s="165" t="s">
        <v>1489</v>
      </c>
      <c r="G806" s="166" t="s">
        <v>313</v>
      </c>
      <c r="H806" s="167">
        <v>8.3279999999999994</v>
      </c>
      <c r="I806" s="168"/>
      <c r="J806" s="169">
        <f>ROUND(I806*H806,2)</f>
        <v>0</v>
      </c>
      <c r="K806" s="165" t="s">
        <v>288</v>
      </c>
      <c r="L806" s="33"/>
      <c r="M806" s="170" t="s">
        <v>1</v>
      </c>
      <c r="N806" s="171" t="s">
        <v>39</v>
      </c>
      <c r="O806" s="58"/>
      <c r="P806" s="172">
        <f>O806*H806</f>
        <v>0</v>
      </c>
      <c r="Q806" s="172">
        <v>2.3369999999999998E-2</v>
      </c>
      <c r="R806" s="172">
        <f>Q806*H806</f>
        <v>0.19462535999999997</v>
      </c>
      <c r="S806" s="172">
        <v>0</v>
      </c>
      <c r="T806" s="173">
        <f>S806*H806</f>
        <v>0</v>
      </c>
      <c r="U806" s="32"/>
      <c r="V806" s="32"/>
      <c r="W806" s="32"/>
      <c r="X806" s="32"/>
      <c r="Y806" s="32"/>
      <c r="Z806" s="32"/>
      <c r="AA806" s="32"/>
      <c r="AB806" s="32"/>
      <c r="AC806" s="32"/>
      <c r="AD806" s="32"/>
      <c r="AE806" s="32"/>
      <c r="AR806" s="174" t="s">
        <v>384</v>
      </c>
      <c r="AT806" s="174" t="s">
        <v>284</v>
      </c>
      <c r="AU806" s="174" t="s">
        <v>84</v>
      </c>
      <c r="AY806" s="17" t="s">
        <v>282</v>
      </c>
      <c r="BE806" s="175">
        <f>IF(N806="základní",J806,0)</f>
        <v>0</v>
      </c>
      <c r="BF806" s="175">
        <f>IF(N806="snížená",J806,0)</f>
        <v>0</v>
      </c>
      <c r="BG806" s="175">
        <f>IF(N806="zákl. přenesená",J806,0)</f>
        <v>0</v>
      </c>
      <c r="BH806" s="175">
        <f>IF(N806="sníž. přenesená",J806,0)</f>
        <v>0</v>
      </c>
      <c r="BI806" s="175">
        <f>IF(N806="nulová",J806,0)</f>
        <v>0</v>
      </c>
      <c r="BJ806" s="17" t="s">
        <v>82</v>
      </c>
      <c r="BK806" s="175">
        <f>ROUND(I806*H806,2)</f>
        <v>0</v>
      </c>
      <c r="BL806" s="17" t="s">
        <v>384</v>
      </c>
      <c r="BM806" s="174" t="s">
        <v>1490</v>
      </c>
    </row>
    <row r="807" spans="1:65" s="2" customFormat="1" ht="27">
      <c r="A807" s="32"/>
      <c r="B807" s="33"/>
      <c r="C807" s="32"/>
      <c r="D807" s="176" t="s">
        <v>291</v>
      </c>
      <c r="E807" s="32"/>
      <c r="F807" s="177" t="s">
        <v>1491</v>
      </c>
      <c r="G807" s="32"/>
      <c r="H807" s="32"/>
      <c r="I807" s="97"/>
      <c r="J807" s="32"/>
      <c r="K807" s="32"/>
      <c r="L807" s="33"/>
      <c r="M807" s="178"/>
      <c r="N807" s="179"/>
      <c r="O807" s="58"/>
      <c r="P807" s="58"/>
      <c r="Q807" s="58"/>
      <c r="R807" s="58"/>
      <c r="S807" s="58"/>
      <c r="T807" s="59"/>
      <c r="U807" s="32"/>
      <c r="V807" s="32"/>
      <c r="W807" s="32"/>
      <c r="X807" s="32"/>
      <c r="Y807" s="32"/>
      <c r="Z807" s="32"/>
      <c r="AA807" s="32"/>
      <c r="AB807" s="32"/>
      <c r="AC807" s="32"/>
      <c r="AD807" s="32"/>
      <c r="AE807" s="32"/>
      <c r="AT807" s="17" t="s">
        <v>291</v>
      </c>
      <c r="AU807" s="17" t="s">
        <v>84</v>
      </c>
    </row>
    <row r="808" spans="1:65" s="13" customFormat="1" ht="10">
      <c r="B808" s="180"/>
      <c r="D808" s="176" t="s">
        <v>293</v>
      </c>
      <c r="E808" s="181" t="s">
        <v>1</v>
      </c>
      <c r="F808" s="182" t="s">
        <v>1492</v>
      </c>
      <c r="H808" s="183">
        <v>8.3279999999999994</v>
      </c>
      <c r="I808" s="184"/>
      <c r="L808" s="180"/>
      <c r="M808" s="185"/>
      <c r="N808" s="186"/>
      <c r="O808" s="186"/>
      <c r="P808" s="186"/>
      <c r="Q808" s="186"/>
      <c r="R808" s="186"/>
      <c r="S808" s="186"/>
      <c r="T808" s="187"/>
      <c r="AT808" s="181" t="s">
        <v>293</v>
      </c>
      <c r="AU808" s="181" t="s">
        <v>84</v>
      </c>
      <c r="AV808" s="13" t="s">
        <v>84</v>
      </c>
      <c r="AW808" s="13" t="s">
        <v>31</v>
      </c>
      <c r="AX808" s="13" t="s">
        <v>82</v>
      </c>
      <c r="AY808" s="181" t="s">
        <v>282</v>
      </c>
    </row>
    <row r="809" spans="1:65" s="2" customFormat="1" ht="20.5" customHeight="1">
      <c r="A809" s="32"/>
      <c r="B809" s="162"/>
      <c r="C809" s="163" t="s">
        <v>1493</v>
      </c>
      <c r="D809" s="163" t="s">
        <v>284</v>
      </c>
      <c r="E809" s="164" t="s">
        <v>1494</v>
      </c>
      <c r="F809" s="165" t="s">
        <v>1495</v>
      </c>
      <c r="G809" s="166" t="s">
        <v>303</v>
      </c>
      <c r="H809" s="167">
        <v>46.08</v>
      </c>
      <c r="I809" s="168"/>
      <c r="J809" s="169">
        <f>ROUND(I809*H809,2)</f>
        <v>0</v>
      </c>
      <c r="K809" s="165" t="s">
        <v>288</v>
      </c>
      <c r="L809" s="33"/>
      <c r="M809" s="170" t="s">
        <v>1</v>
      </c>
      <c r="N809" s="171" t="s">
        <v>39</v>
      </c>
      <c r="O809" s="58"/>
      <c r="P809" s="172">
        <f>O809*H809</f>
        <v>0</v>
      </c>
      <c r="Q809" s="172">
        <v>0</v>
      </c>
      <c r="R809" s="172">
        <f>Q809*H809</f>
        <v>0</v>
      </c>
      <c r="S809" s="172">
        <v>1.7999999999999999E-2</v>
      </c>
      <c r="T809" s="173">
        <f>S809*H809</f>
        <v>0.82943999999999996</v>
      </c>
      <c r="U809" s="32"/>
      <c r="V809" s="32"/>
      <c r="W809" s="32"/>
      <c r="X809" s="32"/>
      <c r="Y809" s="32"/>
      <c r="Z809" s="32"/>
      <c r="AA809" s="32"/>
      <c r="AB809" s="32"/>
      <c r="AC809" s="32"/>
      <c r="AD809" s="32"/>
      <c r="AE809" s="32"/>
      <c r="AR809" s="174" t="s">
        <v>384</v>
      </c>
      <c r="AT809" s="174" t="s">
        <v>284</v>
      </c>
      <c r="AU809" s="174" t="s">
        <v>84</v>
      </c>
      <c r="AY809" s="17" t="s">
        <v>282</v>
      </c>
      <c r="BE809" s="175">
        <f>IF(N809="základní",J809,0)</f>
        <v>0</v>
      </c>
      <c r="BF809" s="175">
        <f>IF(N809="snížená",J809,0)</f>
        <v>0</v>
      </c>
      <c r="BG809" s="175">
        <f>IF(N809="zákl. přenesená",J809,0)</f>
        <v>0</v>
      </c>
      <c r="BH809" s="175">
        <f>IF(N809="sníž. přenesená",J809,0)</f>
        <v>0</v>
      </c>
      <c r="BI809" s="175">
        <f>IF(N809="nulová",J809,0)</f>
        <v>0</v>
      </c>
      <c r="BJ809" s="17" t="s">
        <v>82</v>
      </c>
      <c r="BK809" s="175">
        <f>ROUND(I809*H809,2)</f>
        <v>0</v>
      </c>
      <c r="BL809" s="17" t="s">
        <v>384</v>
      </c>
      <c r="BM809" s="174" t="s">
        <v>1496</v>
      </c>
    </row>
    <row r="810" spans="1:65" s="2" customFormat="1" ht="18">
      <c r="A810" s="32"/>
      <c r="B810" s="33"/>
      <c r="C810" s="32"/>
      <c r="D810" s="176" t="s">
        <v>291</v>
      </c>
      <c r="E810" s="32"/>
      <c r="F810" s="177" t="s">
        <v>1497</v>
      </c>
      <c r="G810" s="32"/>
      <c r="H810" s="32"/>
      <c r="I810" s="97"/>
      <c r="J810" s="32"/>
      <c r="K810" s="32"/>
      <c r="L810" s="33"/>
      <c r="M810" s="178"/>
      <c r="N810" s="179"/>
      <c r="O810" s="58"/>
      <c r="P810" s="58"/>
      <c r="Q810" s="58"/>
      <c r="R810" s="58"/>
      <c r="S810" s="58"/>
      <c r="T810" s="59"/>
      <c r="U810" s="32"/>
      <c r="V810" s="32"/>
      <c r="W810" s="32"/>
      <c r="X810" s="32"/>
      <c r="Y810" s="32"/>
      <c r="Z810" s="32"/>
      <c r="AA810" s="32"/>
      <c r="AB810" s="32"/>
      <c r="AC810" s="32"/>
      <c r="AD810" s="32"/>
      <c r="AE810" s="32"/>
      <c r="AT810" s="17" t="s">
        <v>291</v>
      </c>
      <c r="AU810" s="17" t="s">
        <v>84</v>
      </c>
    </row>
    <row r="811" spans="1:65" s="13" customFormat="1" ht="10">
      <c r="B811" s="180"/>
      <c r="D811" s="176" t="s">
        <v>293</v>
      </c>
      <c r="E811" s="181" t="s">
        <v>100</v>
      </c>
      <c r="F811" s="182" t="s">
        <v>1498</v>
      </c>
      <c r="H811" s="183">
        <v>46.08</v>
      </c>
      <c r="I811" s="184"/>
      <c r="L811" s="180"/>
      <c r="M811" s="185"/>
      <c r="N811" s="186"/>
      <c r="O811" s="186"/>
      <c r="P811" s="186"/>
      <c r="Q811" s="186"/>
      <c r="R811" s="186"/>
      <c r="S811" s="186"/>
      <c r="T811" s="187"/>
      <c r="AT811" s="181" t="s">
        <v>293</v>
      </c>
      <c r="AU811" s="181" t="s">
        <v>84</v>
      </c>
      <c r="AV811" s="13" t="s">
        <v>84</v>
      </c>
      <c r="AW811" s="13" t="s">
        <v>31</v>
      </c>
      <c r="AX811" s="13" t="s">
        <v>82</v>
      </c>
      <c r="AY811" s="181" t="s">
        <v>282</v>
      </c>
    </row>
    <row r="812" spans="1:65" s="2" customFormat="1" ht="20.5" customHeight="1">
      <c r="A812" s="32"/>
      <c r="B812" s="162"/>
      <c r="C812" s="163" t="s">
        <v>1499</v>
      </c>
      <c r="D812" s="163" t="s">
        <v>284</v>
      </c>
      <c r="E812" s="164" t="s">
        <v>1500</v>
      </c>
      <c r="F812" s="165" t="s">
        <v>1501</v>
      </c>
      <c r="G812" s="166" t="s">
        <v>303</v>
      </c>
      <c r="H812" s="167">
        <v>20.648</v>
      </c>
      <c r="I812" s="168"/>
      <c r="J812" s="169">
        <f>ROUND(I812*H812,2)</f>
        <v>0</v>
      </c>
      <c r="K812" s="165" t="s">
        <v>288</v>
      </c>
      <c r="L812" s="33"/>
      <c r="M812" s="170" t="s">
        <v>1</v>
      </c>
      <c r="N812" s="171" t="s">
        <v>39</v>
      </c>
      <c r="O812" s="58"/>
      <c r="P812" s="172">
        <f>O812*H812</f>
        <v>0</v>
      </c>
      <c r="Q812" s="172">
        <v>0</v>
      </c>
      <c r="R812" s="172">
        <f>Q812*H812</f>
        <v>0</v>
      </c>
      <c r="S812" s="172">
        <v>0</v>
      </c>
      <c r="T812" s="173">
        <f>S812*H812</f>
        <v>0</v>
      </c>
      <c r="U812" s="32"/>
      <c r="V812" s="32"/>
      <c r="W812" s="32"/>
      <c r="X812" s="32"/>
      <c r="Y812" s="32"/>
      <c r="Z812" s="32"/>
      <c r="AA812" s="32"/>
      <c r="AB812" s="32"/>
      <c r="AC812" s="32"/>
      <c r="AD812" s="32"/>
      <c r="AE812" s="32"/>
      <c r="AR812" s="174" t="s">
        <v>384</v>
      </c>
      <c r="AT812" s="174" t="s">
        <v>284</v>
      </c>
      <c r="AU812" s="174" t="s">
        <v>84</v>
      </c>
      <c r="AY812" s="17" t="s">
        <v>282</v>
      </c>
      <c r="BE812" s="175">
        <f>IF(N812="základní",J812,0)</f>
        <v>0</v>
      </c>
      <c r="BF812" s="175">
        <f>IF(N812="snížená",J812,0)</f>
        <v>0</v>
      </c>
      <c r="BG812" s="175">
        <f>IF(N812="zákl. přenesená",J812,0)</f>
        <v>0</v>
      </c>
      <c r="BH812" s="175">
        <f>IF(N812="sníž. přenesená",J812,0)</f>
        <v>0</v>
      </c>
      <c r="BI812" s="175">
        <f>IF(N812="nulová",J812,0)</f>
        <v>0</v>
      </c>
      <c r="BJ812" s="17" t="s">
        <v>82</v>
      </c>
      <c r="BK812" s="175">
        <f>ROUND(I812*H812,2)</f>
        <v>0</v>
      </c>
      <c r="BL812" s="17" t="s">
        <v>384</v>
      </c>
      <c r="BM812" s="174" t="s">
        <v>1502</v>
      </c>
    </row>
    <row r="813" spans="1:65" s="2" customFormat="1" ht="18">
      <c r="A813" s="32"/>
      <c r="B813" s="33"/>
      <c r="C813" s="32"/>
      <c r="D813" s="176" t="s">
        <v>291</v>
      </c>
      <c r="E813" s="32"/>
      <c r="F813" s="177" t="s">
        <v>1503</v>
      </c>
      <c r="G813" s="32"/>
      <c r="H813" s="32"/>
      <c r="I813" s="97"/>
      <c r="J813" s="32"/>
      <c r="K813" s="32"/>
      <c r="L813" s="33"/>
      <c r="M813" s="178"/>
      <c r="N813" s="179"/>
      <c r="O813" s="58"/>
      <c r="P813" s="58"/>
      <c r="Q813" s="58"/>
      <c r="R813" s="58"/>
      <c r="S813" s="58"/>
      <c r="T813" s="59"/>
      <c r="U813" s="32"/>
      <c r="V813" s="32"/>
      <c r="W813" s="32"/>
      <c r="X813" s="32"/>
      <c r="Y813" s="32"/>
      <c r="Z813" s="32"/>
      <c r="AA813" s="32"/>
      <c r="AB813" s="32"/>
      <c r="AC813" s="32"/>
      <c r="AD813" s="32"/>
      <c r="AE813" s="32"/>
      <c r="AT813" s="17" t="s">
        <v>291</v>
      </c>
      <c r="AU813" s="17" t="s">
        <v>84</v>
      </c>
    </row>
    <row r="814" spans="1:65" s="13" customFormat="1" ht="10">
      <c r="B814" s="180"/>
      <c r="D814" s="176" t="s">
        <v>293</v>
      </c>
      <c r="E814" s="181" t="s">
        <v>201</v>
      </c>
      <c r="F814" s="182" t="s">
        <v>1504</v>
      </c>
      <c r="H814" s="183">
        <v>20.648</v>
      </c>
      <c r="I814" s="184"/>
      <c r="L814" s="180"/>
      <c r="M814" s="185"/>
      <c r="N814" s="186"/>
      <c r="O814" s="186"/>
      <c r="P814" s="186"/>
      <c r="Q814" s="186"/>
      <c r="R814" s="186"/>
      <c r="S814" s="186"/>
      <c r="T814" s="187"/>
      <c r="AT814" s="181" t="s">
        <v>293</v>
      </c>
      <c r="AU814" s="181" t="s">
        <v>84</v>
      </c>
      <c r="AV814" s="13" t="s">
        <v>84</v>
      </c>
      <c r="AW814" s="13" t="s">
        <v>31</v>
      </c>
      <c r="AX814" s="13" t="s">
        <v>82</v>
      </c>
      <c r="AY814" s="181" t="s">
        <v>282</v>
      </c>
    </row>
    <row r="815" spans="1:65" s="2" customFormat="1" ht="20.5" customHeight="1">
      <c r="A815" s="32"/>
      <c r="B815" s="162"/>
      <c r="C815" s="204" t="s">
        <v>1505</v>
      </c>
      <c r="D815" s="204" t="s">
        <v>373</v>
      </c>
      <c r="E815" s="205" t="s">
        <v>1506</v>
      </c>
      <c r="F815" s="206" t="s">
        <v>1507</v>
      </c>
      <c r="G815" s="207" t="s">
        <v>303</v>
      </c>
      <c r="H815" s="208">
        <v>22.713000000000001</v>
      </c>
      <c r="I815" s="209"/>
      <c r="J815" s="210">
        <f>ROUND(I815*H815,2)</f>
        <v>0</v>
      </c>
      <c r="K815" s="206" t="s">
        <v>288</v>
      </c>
      <c r="L815" s="211"/>
      <c r="M815" s="212" t="s">
        <v>1</v>
      </c>
      <c r="N815" s="213" t="s">
        <v>39</v>
      </c>
      <c r="O815" s="58"/>
      <c r="P815" s="172">
        <f>O815*H815</f>
        <v>0</v>
      </c>
      <c r="Q815" s="172">
        <v>9.3100000000000006E-3</v>
      </c>
      <c r="R815" s="172">
        <f>Q815*H815</f>
        <v>0.21145803000000002</v>
      </c>
      <c r="S815" s="172">
        <v>0</v>
      </c>
      <c r="T815" s="173">
        <f>S815*H815</f>
        <v>0</v>
      </c>
      <c r="U815" s="32"/>
      <c r="V815" s="32"/>
      <c r="W815" s="32"/>
      <c r="X815" s="32"/>
      <c r="Y815" s="32"/>
      <c r="Z815" s="32"/>
      <c r="AA815" s="32"/>
      <c r="AB815" s="32"/>
      <c r="AC815" s="32"/>
      <c r="AD815" s="32"/>
      <c r="AE815" s="32"/>
      <c r="AR815" s="174" t="s">
        <v>478</v>
      </c>
      <c r="AT815" s="174" t="s">
        <v>373</v>
      </c>
      <c r="AU815" s="174" t="s">
        <v>84</v>
      </c>
      <c r="AY815" s="17" t="s">
        <v>282</v>
      </c>
      <c r="BE815" s="175">
        <f>IF(N815="základní",J815,0)</f>
        <v>0</v>
      </c>
      <c r="BF815" s="175">
        <f>IF(N815="snížená",J815,0)</f>
        <v>0</v>
      </c>
      <c r="BG815" s="175">
        <f>IF(N815="zákl. přenesená",J815,0)</f>
        <v>0</v>
      </c>
      <c r="BH815" s="175">
        <f>IF(N815="sníž. přenesená",J815,0)</f>
        <v>0</v>
      </c>
      <c r="BI815" s="175">
        <f>IF(N815="nulová",J815,0)</f>
        <v>0</v>
      </c>
      <c r="BJ815" s="17" t="s">
        <v>82</v>
      </c>
      <c r="BK815" s="175">
        <f>ROUND(I815*H815,2)</f>
        <v>0</v>
      </c>
      <c r="BL815" s="17" t="s">
        <v>384</v>
      </c>
      <c r="BM815" s="174" t="s">
        <v>1508</v>
      </c>
    </row>
    <row r="816" spans="1:65" s="2" customFormat="1" ht="18">
      <c r="A816" s="32"/>
      <c r="B816" s="33"/>
      <c r="C816" s="32"/>
      <c r="D816" s="176" t="s">
        <v>291</v>
      </c>
      <c r="E816" s="32"/>
      <c r="F816" s="177" t="s">
        <v>1507</v>
      </c>
      <c r="G816" s="32"/>
      <c r="H816" s="32"/>
      <c r="I816" s="97"/>
      <c r="J816" s="32"/>
      <c r="K816" s="32"/>
      <c r="L816" s="33"/>
      <c r="M816" s="178"/>
      <c r="N816" s="179"/>
      <c r="O816" s="58"/>
      <c r="P816" s="58"/>
      <c r="Q816" s="58"/>
      <c r="R816" s="58"/>
      <c r="S816" s="58"/>
      <c r="T816" s="59"/>
      <c r="U816" s="32"/>
      <c r="V816" s="32"/>
      <c r="W816" s="32"/>
      <c r="X816" s="32"/>
      <c r="Y816" s="32"/>
      <c r="Z816" s="32"/>
      <c r="AA816" s="32"/>
      <c r="AB816" s="32"/>
      <c r="AC816" s="32"/>
      <c r="AD816" s="32"/>
      <c r="AE816" s="32"/>
      <c r="AT816" s="17" t="s">
        <v>291</v>
      </c>
      <c r="AU816" s="17" t="s">
        <v>84</v>
      </c>
    </row>
    <row r="817" spans="1:65" s="13" customFormat="1" ht="10">
      <c r="B817" s="180"/>
      <c r="D817" s="176" t="s">
        <v>293</v>
      </c>
      <c r="E817" s="181" t="s">
        <v>1</v>
      </c>
      <c r="F817" s="182" t="s">
        <v>1509</v>
      </c>
      <c r="H817" s="183">
        <v>22.713000000000001</v>
      </c>
      <c r="I817" s="184"/>
      <c r="L817" s="180"/>
      <c r="M817" s="185"/>
      <c r="N817" s="186"/>
      <c r="O817" s="186"/>
      <c r="P817" s="186"/>
      <c r="Q817" s="186"/>
      <c r="R817" s="186"/>
      <c r="S817" s="186"/>
      <c r="T817" s="187"/>
      <c r="AT817" s="181" t="s">
        <v>293</v>
      </c>
      <c r="AU817" s="181" t="s">
        <v>84</v>
      </c>
      <c r="AV817" s="13" t="s">
        <v>84</v>
      </c>
      <c r="AW817" s="13" t="s">
        <v>31</v>
      </c>
      <c r="AX817" s="13" t="s">
        <v>82</v>
      </c>
      <c r="AY817" s="181" t="s">
        <v>282</v>
      </c>
    </row>
    <row r="818" spans="1:65" s="2" customFormat="1" ht="14.5" customHeight="1">
      <c r="A818" s="32"/>
      <c r="B818" s="162"/>
      <c r="C818" s="163" t="s">
        <v>1510</v>
      </c>
      <c r="D818" s="163" t="s">
        <v>284</v>
      </c>
      <c r="E818" s="164" t="s">
        <v>1511</v>
      </c>
      <c r="F818" s="165" t="s">
        <v>1512</v>
      </c>
      <c r="G818" s="166" t="s">
        <v>1045</v>
      </c>
      <c r="H818" s="167">
        <v>10</v>
      </c>
      <c r="I818" s="168"/>
      <c r="J818" s="169">
        <f>ROUND(I818*H818,2)</f>
        <v>0</v>
      </c>
      <c r="K818" s="165" t="s">
        <v>1</v>
      </c>
      <c r="L818" s="33"/>
      <c r="M818" s="170" t="s">
        <v>1</v>
      </c>
      <c r="N818" s="171" t="s">
        <v>39</v>
      </c>
      <c r="O818" s="58"/>
      <c r="P818" s="172">
        <f>O818*H818</f>
        <v>0</v>
      </c>
      <c r="Q818" s="172">
        <v>0</v>
      </c>
      <c r="R818" s="172">
        <f>Q818*H818</f>
        <v>0</v>
      </c>
      <c r="S818" s="172">
        <v>0</v>
      </c>
      <c r="T818" s="173">
        <f>S818*H818</f>
        <v>0</v>
      </c>
      <c r="U818" s="32"/>
      <c r="V818" s="32"/>
      <c r="W818" s="32"/>
      <c r="X818" s="32"/>
      <c r="Y818" s="32"/>
      <c r="Z818" s="32"/>
      <c r="AA818" s="32"/>
      <c r="AB818" s="32"/>
      <c r="AC818" s="32"/>
      <c r="AD818" s="32"/>
      <c r="AE818" s="32"/>
      <c r="AR818" s="174" t="s">
        <v>384</v>
      </c>
      <c r="AT818" s="174" t="s">
        <v>284</v>
      </c>
      <c r="AU818" s="174" t="s">
        <v>84</v>
      </c>
      <c r="AY818" s="17" t="s">
        <v>282</v>
      </c>
      <c r="BE818" s="175">
        <f>IF(N818="základní",J818,0)</f>
        <v>0</v>
      </c>
      <c r="BF818" s="175">
        <f>IF(N818="snížená",J818,0)</f>
        <v>0</v>
      </c>
      <c r="BG818" s="175">
        <f>IF(N818="zákl. přenesená",J818,0)</f>
        <v>0</v>
      </c>
      <c r="BH818" s="175">
        <f>IF(N818="sníž. přenesená",J818,0)</f>
        <v>0</v>
      </c>
      <c r="BI818" s="175">
        <f>IF(N818="nulová",J818,0)</f>
        <v>0</v>
      </c>
      <c r="BJ818" s="17" t="s">
        <v>82</v>
      </c>
      <c r="BK818" s="175">
        <f>ROUND(I818*H818,2)</f>
        <v>0</v>
      </c>
      <c r="BL818" s="17" t="s">
        <v>384</v>
      </c>
      <c r="BM818" s="174" t="s">
        <v>1513</v>
      </c>
    </row>
    <row r="819" spans="1:65" s="2" customFormat="1" ht="10">
      <c r="A819" s="32"/>
      <c r="B819" s="33"/>
      <c r="C819" s="32"/>
      <c r="D819" s="176" t="s">
        <v>291</v>
      </c>
      <c r="E819" s="32"/>
      <c r="F819" s="177" t="s">
        <v>1512</v>
      </c>
      <c r="G819" s="32"/>
      <c r="H819" s="32"/>
      <c r="I819" s="97"/>
      <c r="J819" s="32"/>
      <c r="K819" s="32"/>
      <c r="L819" s="33"/>
      <c r="M819" s="178"/>
      <c r="N819" s="179"/>
      <c r="O819" s="58"/>
      <c r="P819" s="58"/>
      <c r="Q819" s="58"/>
      <c r="R819" s="58"/>
      <c r="S819" s="58"/>
      <c r="T819" s="59"/>
      <c r="U819" s="32"/>
      <c r="V819" s="32"/>
      <c r="W819" s="32"/>
      <c r="X819" s="32"/>
      <c r="Y819" s="32"/>
      <c r="Z819" s="32"/>
      <c r="AA819" s="32"/>
      <c r="AB819" s="32"/>
      <c r="AC819" s="32"/>
      <c r="AD819" s="32"/>
      <c r="AE819" s="32"/>
      <c r="AT819" s="17" t="s">
        <v>291</v>
      </c>
      <c r="AU819" s="17" t="s">
        <v>84</v>
      </c>
    </row>
    <row r="820" spans="1:65" s="2" customFormat="1" ht="20.5" customHeight="1">
      <c r="A820" s="32"/>
      <c r="B820" s="162"/>
      <c r="C820" s="163" t="s">
        <v>1514</v>
      </c>
      <c r="D820" s="163" t="s">
        <v>284</v>
      </c>
      <c r="E820" s="164" t="s">
        <v>1515</v>
      </c>
      <c r="F820" s="165" t="s">
        <v>1516</v>
      </c>
      <c r="G820" s="166" t="s">
        <v>1517</v>
      </c>
      <c r="H820" s="167">
        <v>1</v>
      </c>
      <c r="I820" s="168"/>
      <c r="J820" s="169">
        <f>ROUND(I820*H820,2)</f>
        <v>0</v>
      </c>
      <c r="K820" s="165" t="s">
        <v>1</v>
      </c>
      <c r="L820" s="33"/>
      <c r="M820" s="170" t="s">
        <v>1</v>
      </c>
      <c r="N820" s="171" t="s">
        <v>39</v>
      </c>
      <c r="O820" s="58"/>
      <c r="P820" s="172">
        <f>O820*H820</f>
        <v>0</v>
      </c>
      <c r="Q820" s="172">
        <v>0</v>
      </c>
      <c r="R820" s="172">
        <f>Q820*H820</f>
        <v>0</v>
      </c>
      <c r="S820" s="172">
        <v>0</v>
      </c>
      <c r="T820" s="173">
        <f>S820*H820</f>
        <v>0</v>
      </c>
      <c r="U820" s="32"/>
      <c r="V820" s="32"/>
      <c r="W820" s="32"/>
      <c r="X820" s="32"/>
      <c r="Y820" s="32"/>
      <c r="Z820" s="32"/>
      <c r="AA820" s="32"/>
      <c r="AB820" s="32"/>
      <c r="AC820" s="32"/>
      <c r="AD820" s="32"/>
      <c r="AE820" s="32"/>
      <c r="AR820" s="174" t="s">
        <v>384</v>
      </c>
      <c r="AT820" s="174" t="s">
        <v>284</v>
      </c>
      <c r="AU820" s="174" t="s">
        <v>84</v>
      </c>
      <c r="AY820" s="17" t="s">
        <v>282</v>
      </c>
      <c r="BE820" s="175">
        <f>IF(N820="základní",J820,0)</f>
        <v>0</v>
      </c>
      <c r="BF820" s="175">
        <f>IF(N820="snížená",J820,0)</f>
        <v>0</v>
      </c>
      <c r="BG820" s="175">
        <f>IF(N820="zákl. přenesená",J820,0)</f>
        <v>0</v>
      </c>
      <c r="BH820" s="175">
        <f>IF(N820="sníž. přenesená",J820,0)</f>
        <v>0</v>
      </c>
      <c r="BI820" s="175">
        <f>IF(N820="nulová",J820,0)</f>
        <v>0</v>
      </c>
      <c r="BJ820" s="17" t="s">
        <v>82</v>
      </c>
      <c r="BK820" s="175">
        <f>ROUND(I820*H820,2)</f>
        <v>0</v>
      </c>
      <c r="BL820" s="17" t="s">
        <v>384</v>
      </c>
      <c r="BM820" s="174" t="s">
        <v>1518</v>
      </c>
    </row>
    <row r="821" spans="1:65" s="2" customFormat="1" ht="18">
      <c r="A821" s="32"/>
      <c r="B821" s="33"/>
      <c r="C821" s="32"/>
      <c r="D821" s="176" t="s">
        <v>291</v>
      </c>
      <c r="E821" s="32"/>
      <c r="F821" s="177" t="s">
        <v>1516</v>
      </c>
      <c r="G821" s="32"/>
      <c r="H821" s="32"/>
      <c r="I821" s="97"/>
      <c r="J821" s="32"/>
      <c r="K821" s="32"/>
      <c r="L821" s="33"/>
      <c r="M821" s="178"/>
      <c r="N821" s="179"/>
      <c r="O821" s="58"/>
      <c r="P821" s="58"/>
      <c r="Q821" s="58"/>
      <c r="R821" s="58"/>
      <c r="S821" s="58"/>
      <c r="T821" s="59"/>
      <c r="U821" s="32"/>
      <c r="V821" s="32"/>
      <c r="W821" s="32"/>
      <c r="X821" s="32"/>
      <c r="Y821" s="32"/>
      <c r="Z821" s="32"/>
      <c r="AA821" s="32"/>
      <c r="AB821" s="32"/>
      <c r="AC821" s="32"/>
      <c r="AD821" s="32"/>
      <c r="AE821" s="32"/>
      <c r="AT821" s="17" t="s">
        <v>291</v>
      </c>
      <c r="AU821" s="17" t="s">
        <v>84</v>
      </c>
    </row>
    <row r="822" spans="1:65" s="2" customFormat="1" ht="20.5" customHeight="1">
      <c r="A822" s="32"/>
      <c r="B822" s="162"/>
      <c r="C822" s="163" t="s">
        <v>1519</v>
      </c>
      <c r="D822" s="163" t="s">
        <v>284</v>
      </c>
      <c r="E822" s="164" t="s">
        <v>1520</v>
      </c>
      <c r="F822" s="165" t="s">
        <v>1521</v>
      </c>
      <c r="G822" s="166" t="s">
        <v>1517</v>
      </c>
      <c r="H822" s="167">
        <v>1</v>
      </c>
      <c r="I822" s="168"/>
      <c r="J822" s="169">
        <f>ROUND(I822*H822,2)</f>
        <v>0</v>
      </c>
      <c r="K822" s="165" t="s">
        <v>1</v>
      </c>
      <c r="L822" s="33"/>
      <c r="M822" s="170" t="s">
        <v>1</v>
      </c>
      <c r="N822" s="171" t="s">
        <v>39</v>
      </c>
      <c r="O822" s="58"/>
      <c r="P822" s="172">
        <f>O822*H822</f>
        <v>0</v>
      </c>
      <c r="Q822" s="172">
        <v>0</v>
      </c>
      <c r="R822" s="172">
        <f>Q822*H822</f>
        <v>0</v>
      </c>
      <c r="S822" s="172">
        <v>0</v>
      </c>
      <c r="T822" s="173">
        <f>S822*H822</f>
        <v>0</v>
      </c>
      <c r="U822" s="32"/>
      <c r="V822" s="32"/>
      <c r="W822" s="32"/>
      <c r="X822" s="32"/>
      <c r="Y822" s="32"/>
      <c r="Z822" s="32"/>
      <c r="AA822" s="32"/>
      <c r="AB822" s="32"/>
      <c r="AC822" s="32"/>
      <c r="AD822" s="32"/>
      <c r="AE822" s="32"/>
      <c r="AR822" s="174" t="s">
        <v>384</v>
      </c>
      <c r="AT822" s="174" t="s">
        <v>284</v>
      </c>
      <c r="AU822" s="174" t="s">
        <v>84</v>
      </c>
      <c r="AY822" s="17" t="s">
        <v>282</v>
      </c>
      <c r="BE822" s="175">
        <f>IF(N822="základní",J822,0)</f>
        <v>0</v>
      </c>
      <c r="BF822" s="175">
        <f>IF(N822="snížená",J822,0)</f>
        <v>0</v>
      </c>
      <c r="BG822" s="175">
        <f>IF(N822="zákl. přenesená",J822,0)</f>
        <v>0</v>
      </c>
      <c r="BH822" s="175">
        <f>IF(N822="sníž. přenesená",J822,0)</f>
        <v>0</v>
      </c>
      <c r="BI822" s="175">
        <f>IF(N822="nulová",J822,0)</f>
        <v>0</v>
      </c>
      <c r="BJ822" s="17" t="s">
        <v>82</v>
      </c>
      <c r="BK822" s="175">
        <f>ROUND(I822*H822,2)</f>
        <v>0</v>
      </c>
      <c r="BL822" s="17" t="s">
        <v>384</v>
      </c>
      <c r="BM822" s="174" t="s">
        <v>1522</v>
      </c>
    </row>
    <row r="823" spans="1:65" s="2" customFormat="1" ht="18">
      <c r="A823" s="32"/>
      <c r="B823" s="33"/>
      <c r="C823" s="32"/>
      <c r="D823" s="176" t="s">
        <v>291</v>
      </c>
      <c r="E823" s="32"/>
      <c r="F823" s="177" t="s">
        <v>1521</v>
      </c>
      <c r="G823" s="32"/>
      <c r="H823" s="32"/>
      <c r="I823" s="97"/>
      <c r="J823" s="32"/>
      <c r="K823" s="32"/>
      <c r="L823" s="33"/>
      <c r="M823" s="178"/>
      <c r="N823" s="179"/>
      <c r="O823" s="58"/>
      <c r="P823" s="58"/>
      <c r="Q823" s="58"/>
      <c r="R823" s="58"/>
      <c r="S823" s="58"/>
      <c r="T823" s="59"/>
      <c r="U823" s="32"/>
      <c r="V823" s="32"/>
      <c r="W823" s="32"/>
      <c r="X823" s="32"/>
      <c r="Y823" s="32"/>
      <c r="Z823" s="32"/>
      <c r="AA823" s="32"/>
      <c r="AB823" s="32"/>
      <c r="AC823" s="32"/>
      <c r="AD823" s="32"/>
      <c r="AE823" s="32"/>
      <c r="AT823" s="17" t="s">
        <v>291</v>
      </c>
      <c r="AU823" s="17" t="s">
        <v>84</v>
      </c>
    </row>
    <row r="824" spans="1:65" s="2" customFormat="1" ht="20.5" customHeight="1">
      <c r="A824" s="32"/>
      <c r="B824" s="162"/>
      <c r="C824" s="163" t="s">
        <v>1523</v>
      </c>
      <c r="D824" s="163" t="s">
        <v>284</v>
      </c>
      <c r="E824" s="164" t="s">
        <v>1524</v>
      </c>
      <c r="F824" s="165" t="s">
        <v>1525</v>
      </c>
      <c r="G824" s="166" t="s">
        <v>313</v>
      </c>
      <c r="H824" s="167">
        <v>0.39200000000000002</v>
      </c>
      <c r="I824" s="168"/>
      <c r="J824" s="169">
        <f>ROUND(I824*H824,2)</f>
        <v>0</v>
      </c>
      <c r="K824" s="165" t="s">
        <v>288</v>
      </c>
      <c r="L824" s="33"/>
      <c r="M824" s="170" t="s">
        <v>1</v>
      </c>
      <c r="N824" s="171" t="s">
        <v>39</v>
      </c>
      <c r="O824" s="58"/>
      <c r="P824" s="172">
        <f>O824*H824</f>
        <v>0</v>
      </c>
      <c r="Q824" s="172">
        <v>2.81E-3</v>
      </c>
      <c r="R824" s="172">
        <f>Q824*H824</f>
        <v>1.1015200000000001E-3</v>
      </c>
      <c r="S824" s="172">
        <v>0</v>
      </c>
      <c r="T824" s="173">
        <f>S824*H824</f>
        <v>0</v>
      </c>
      <c r="U824" s="32"/>
      <c r="V824" s="32"/>
      <c r="W824" s="32"/>
      <c r="X824" s="32"/>
      <c r="Y824" s="32"/>
      <c r="Z824" s="32"/>
      <c r="AA824" s="32"/>
      <c r="AB824" s="32"/>
      <c r="AC824" s="32"/>
      <c r="AD824" s="32"/>
      <c r="AE824" s="32"/>
      <c r="AR824" s="174" t="s">
        <v>384</v>
      </c>
      <c r="AT824" s="174" t="s">
        <v>284</v>
      </c>
      <c r="AU824" s="174" t="s">
        <v>84</v>
      </c>
      <c r="AY824" s="17" t="s">
        <v>282</v>
      </c>
      <c r="BE824" s="175">
        <f>IF(N824="základní",J824,0)</f>
        <v>0</v>
      </c>
      <c r="BF824" s="175">
        <f>IF(N824="snížená",J824,0)</f>
        <v>0</v>
      </c>
      <c r="BG824" s="175">
        <f>IF(N824="zákl. přenesená",J824,0)</f>
        <v>0</v>
      </c>
      <c r="BH824" s="175">
        <f>IF(N824="sníž. přenesená",J824,0)</f>
        <v>0</v>
      </c>
      <c r="BI824" s="175">
        <f>IF(N824="nulová",J824,0)</f>
        <v>0</v>
      </c>
      <c r="BJ824" s="17" t="s">
        <v>82</v>
      </c>
      <c r="BK824" s="175">
        <f>ROUND(I824*H824,2)</f>
        <v>0</v>
      </c>
      <c r="BL824" s="17" t="s">
        <v>384</v>
      </c>
      <c r="BM824" s="174" t="s">
        <v>1526</v>
      </c>
    </row>
    <row r="825" spans="1:65" s="2" customFormat="1" ht="18">
      <c r="A825" s="32"/>
      <c r="B825" s="33"/>
      <c r="C825" s="32"/>
      <c r="D825" s="176" t="s">
        <v>291</v>
      </c>
      <c r="E825" s="32"/>
      <c r="F825" s="177" t="s">
        <v>1527</v>
      </c>
      <c r="G825" s="32"/>
      <c r="H825" s="32"/>
      <c r="I825" s="97"/>
      <c r="J825" s="32"/>
      <c r="K825" s="32"/>
      <c r="L825" s="33"/>
      <c r="M825" s="178"/>
      <c r="N825" s="179"/>
      <c r="O825" s="58"/>
      <c r="P825" s="58"/>
      <c r="Q825" s="58"/>
      <c r="R825" s="58"/>
      <c r="S825" s="58"/>
      <c r="T825" s="59"/>
      <c r="U825" s="32"/>
      <c r="V825" s="32"/>
      <c r="W825" s="32"/>
      <c r="X825" s="32"/>
      <c r="Y825" s="32"/>
      <c r="Z825" s="32"/>
      <c r="AA825" s="32"/>
      <c r="AB825" s="32"/>
      <c r="AC825" s="32"/>
      <c r="AD825" s="32"/>
      <c r="AE825" s="32"/>
      <c r="AT825" s="17" t="s">
        <v>291</v>
      </c>
      <c r="AU825" s="17" t="s">
        <v>84</v>
      </c>
    </row>
    <row r="826" spans="1:65" s="13" customFormat="1" ht="10">
      <c r="B826" s="180"/>
      <c r="D826" s="176" t="s">
        <v>293</v>
      </c>
      <c r="E826" s="181" t="s">
        <v>1</v>
      </c>
      <c r="F826" s="182" t="s">
        <v>1528</v>
      </c>
      <c r="H826" s="183">
        <v>0.39200000000000002</v>
      </c>
      <c r="I826" s="184"/>
      <c r="L826" s="180"/>
      <c r="M826" s="185"/>
      <c r="N826" s="186"/>
      <c r="O826" s="186"/>
      <c r="P826" s="186"/>
      <c r="Q826" s="186"/>
      <c r="R826" s="186"/>
      <c r="S826" s="186"/>
      <c r="T826" s="187"/>
      <c r="AT826" s="181" t="s">
        <v>293</v>
      </c>
      <c r="AU826" s="181" t="s">
        <v>84</v>
      </c>
      <c r="AV826" s="13" t="s">
        <v>84</v>
      </c>
      <c r="AW826" s="13" t="s">
        <v>31</v>
      </c>
      <c r="AX826" s="13" t="s">
        <v>82</v>
      </c>
      <c r="AY826" s="181" t="s">
        <v>282</v>
      </c>
    </row>
    <row r="827" spans="1:65" s="2" customFormat="1" ht="20.5" customHeight="1">
      <c r="A827" s="32"/>
      <c r="B827" s="162"/>
      <c r="C827" s="163" t="s">
        <v>1529</v>
      </c>
      <c r="D827" s="163" t="s">
        <v>284</v>
      </c>
      <c r="E827" s="164" t="s">
        <v>1530</v>
      </c>
      <c r="F827" s="165" t="s">
        <v>1531</v>
      </c>
      <c r="G827" s="166" t="s">
        <v>376</v>
      </c>
      <c r="H827" s="167">
        <v>5.4560000000000004</v>
      </c>
      <c r="I827" s="168"/>
      <c r="J827" s="169">
        <f>ROUND(I827*H827,2)</f>
        <v>0</v>
      </c>
      <c r="K827" s="165" t="s">
        <v>288</v>
      </c>
      <c r="L827" s="33"/>
      <c r="M827" s="170" t="s">
        <v>1</v>
      </c>
      <c r="N827" s="171" t="s">
        <v>39</v>
      </c>
      <c r="O827" s="58"/>
      <c r="P827" s="172">
        <f>O827*H827</f>
        <v>0</v>
      </c>
      <c r="Q827" s="172">
        <v>0</v>
      </c>
      <c r="R827" s="172">
        <f>Q827*H827</f>
        <v>0</v>
      </c>
      <c r="S827" s="172">
        <v>0</v>
      </c>
      <c r="T827" s="173">
        <f>S827*H827</f>
        <v>0</v>
      </c>
      <c r="U827" s="32"/>
      <c r="V827" s="32"/>
      <c r="W827" s="32"/>
      <c r="X827" s="32"/>
      <c r="Y827" s="32"/>
      <c r="Z827" s="32"/>
      <c r="AA827" s="32"/>
      <c r="AB827" s="32"/>
      <c r="AC827" s="32"/>
      <c r="AD827" s="32"/>
      <c r="AE827" s="32"/>
      <c r="AR827" s="174" t="s">
        <v>384</v>
      </c>
      <c r="AT827" s="174" t="s">
        <v>284</v>
      </c>
      <c r="AU827" s="174" t="s">
        <v>84</v>
      </c>
      <c r="AY827" s="17" t="s">
        <v>282</v>
      </c>
      <c r="BE827" s="175">
        <f>IF(N827="základní",J827,0)</f>
        <v>0</v>
      </c>
      <c r="BF827" s="175">
        <f>IF(N827="snížená",J827,0)</f>
        <v>0</v>
      </c>
      <c r="BG827" s="175">
        <f>IF(N827="zákl. přenesená",J827,0)</f>
        <v>0</v>
      </c>
      <c r="BH827" s="175">
        <f>IF(N827="sníž. přenesená",J827,0)</f>
        <v>0</v>
      </c>
      <c r="BI827" s="175">
        <f>IF(N827="nulová",J827,0)</f>
        <v>0</v>
      </c>
      <c r="BJ827" s="17" t="s">
        <v>82</v>
      </c>
      <c r="BK827" s="175">
        <f>ROUND(I827*H827,2)</f>
        <v>0</v>
      </c>
      <c r="BL827" s="17" t="s">
        <v>384</v>
      </c>
      <c r="BM827" s="174" t="s">
        <v>1532</v>
      </c>
    </row>
    <row r="828" spans="1:65" s="2" customFormat="1" ht="36">
      <c r="A828" s="32"/>
      <c r="B828" s="33"/>
      <c r="C828" s="32"/>
      <c r="D828" s="176" t="s">
        <v>291</v>
      </c>
      <c r="E828" s="32"/>
      <c r="F828" s="177" t="s">
        <v>1533</v>
      </c>
      <c r="G828" s="32"/>
      <c r="H828" s="32"/>
      <c r="I828" s="97"/>
      <c r="J828" s="32"/>
      <c r="K828" s="32"/>
      <c r="L828" s="33"/>
      <c r="M828" s="178"/>
      <c r="N828" s="179"/>
      <c r="O828" s="58"/>
      <c r="P828" s="58"/>
      <c r="Q828" s="58"/>
      <c r="R828" s="58"/>
      <c r="S828" s="58"/>
      <c r="T828" s="59"/>
      <c r="U828" s="32"/>
      <c r="V828" s="32"/>
      <c r="W828" s="32"/>
      <c r="X828" s="32"/>
      <c r="Y828" s="32"/>
      <c r="Z828" s="32"/>
      <c r="AA828" s="32"/>
      <c r="AB828" s="32"/>
      <c r="AC828" s="32"/>
      <c r="AD828" s="32"/>
      <c r="AE828" s="32"/>
      <c r="AT828" s="17" t="s">
        <v>291</v>
      </c>
      <c r="AU828" s="17" t="s">
        <v>84</v>
      </c>
    </row>
    <row r="829" spans="1:65" s="12" customFormat="1" ht="22.75" customHeight="1">
      <c r="B829" s="149"/>
      <c r="D829" s="150" t="s">
        <v>73</v>
      </c>
      <c r="E829" s="160" t="s">
        <v>1534</v>
      </c>
      <c r="F829" s="160" t="s">
        <v>1535</v>
      </c>
      <c r="I829" s="152"/>
      <c r="J829" s="161">
        <f>BK829</f>
        <v>0</v>
      </c>
      <c r="L829" s="149"/>
      <c r="M829" s="154"/>
      <c r="N829" s="155"/>
      <c r="O829" s="155"/>
      <c r="P829" s="156">
        <f>SUM(P830:P844)</f>
        <v>0</v>
      </c>
      <c r="Q829" s="155"/>
      <c r="R829" s="156">
        <f>SUM(R830:R844)</f>
        <v>1.0057113200000001</v>
      </c>
      <c r="S829" s="155"/>
      <c r="T829" s="157">
        <f>SUM(T830:T844)</f>
        <v>0</v>
      </c>
      <c r="AR829" s="150" t="s">
        <v>84</v>
      </c>
      <c r="AT829" s="158" t="s">
        <v>73</v>
      </c>
      <c r="AU829" s="158" t="s">
        <v>82</v>
      </c>
      <c r="AY829" s="150" t="s">
        <v>282</v>
      </c>
      <c r="BK829" s="159">
        <f>SUM(BK830:BK844)</f>
        <v>0</v>
      </c>
    </row>
    <row r="830" spans="1:65" s="2" customFormat="1" ht="31" customHeight="1">
      <c r="A830" s="32"/>
      <c r="B830" s="162"/>
      <c r="C830" s="163" t="s">
        <v>1536</v>
      </c>
      <c r="D830" s="163" t="s">
        <v>284</v>
      </c>
      <c r="E830" s="164" t="s">
        <v>1537</v>
      </c>
      <c r="F830" s="165" t="s">
        <v>1538</v>
      </c>
      <c r="G830" s="166" t="s">
        <v>303</v>
      </c>
      <c r="H830" s="167">
        <v>67.736000000000004</v>
      </c>
      <c r="I830" s="168"/>
      <c r="J830" s="169">
        <f>ROUND(I830*H830,2)</f>
        <v>0</v>
      </c>
      <c r="K830" s="165" t="s">
        <v>288</v>
      </c>
      <c r="L830" s="33"/>
      <c r="M830" s="170" t="s">
        <v>1</v>
      </c>
      <c r="N830" s="171" t="s">
        <v>39</v>
      </c>
      <c r="O830" s="58"/>
      <c r="P830" s="172">
        <f>O830*H830</f>
        <v>0</v>
      </c>
      <c r="Q830" s="172">
        <v>1.3849999999999999E-2</v>
      </c>
      <c r="R830" s="172">
        <f>Q830*H830</f>
        <v>0.93814360000000008</v>
      </c>
      <c r="S830" s="172">
        <v>0</v>
      </c>
      <c r="T830" s="173">
        <f>S830*H830</f>
        <v>0</v>
      </c>
      <c r="U830" s="32"/>
      <c r="V830" s="32"/>
      <c r="W830" s="32"/>
      <c r="X830" s="32"/>
      <c r="Y830" s="32"/>
      <c r="Z830" s="32"/>
      <c r="AA830" s="32"/>
      <c r="AB830" s="32"/>
      <c r="AC830" s="32"/>
      <c r="AD830" s="32"/>
      <c r="AE830" s="32"/>
      <c r="AR830" s="174" t="s">
        <v>384</v>
      </c>
      <c r="AT830" s="174" t="s">
        <v>284</v>
      </c>
      <c r="AU830" s="174" t="s">
        <v>84</v>
      </c>
      <c r="AY830" s="17" t="s">
        <v>282</v>
      </c>
      <c r="BE830" s="175">
        <f>IF(N830="základní",J830,0)</f>
        <v>0</v>
      </c>
      <c r="BF830" s="175">
        <f>IF(N830="snížená",J830,0)</f>
        <v>0</v>
      </c>
      <c r="BG830" s="175">
        <f>IF(N830="zákl. přenesená",J830,0)</f>
        <v>0</v>
      </c>
      <c r="BH830" s="175">
        <f>IF(N830="sníž. přenesená",J830,0)</f>
        <v>0</v>
      </c>
      <c r="BI830" s="175">
        <f>IF(N830="nulová",J830,0)</f>
        <v>0</v>
      </c>
      <c r="BJ830" s="17" t="s">
        <v>82</v>
      </c>
      <c r="BK830" s="175">
        <f>ROUND(I830*H830,2)</f>
        <v>0</v>
      </c>
      <c r="BL830" s="17" t="s">
        <v>384</v>
      </c>
      <c r="BM830" s="174" t="s">
        <v>1539</v>
      </c>
    </row>
    <row r="831" spans="1:65" s="2" customFormat="1" ht="45">
      <c r="A831" s="32"/>
      <c r="B831" s="33"/>
      <c r="C831" s="32"/>
      <c r="D831" s="176" t="s">
        <v>291</v>
      </c>
      <c r="E831" s="32"/>
      <c r="F831" s="177" t="s">
        <v>1540</v>
      </c>
      <c r="G831" s="32"/>
      <c r="H831" s="32"/>
      <c r="I831" s="97"/>
      <c r="J831" s="32"/>
      <c r="K831" s="32"/>
      <c r="L831" s="33"/>
      <c r="M831" s="178"/>
      <c r="N831" s="179"/>
      <c r="O831" s="58"/>
      <c r="P831" s="58"/>
      <c r="Q831" s="58"/>
      <c r="R831" s="58"/>
      <c r="S831" s="58"/>
      <c r="T831" s="59"/>
      <c r="U831" s="32"/>
      <c r="V831" s="32"/>
      <c r="W831" s="32"/>
      <c r="X831" s="32"/>
      <c r="Y831" s="32"/>
      <c r="Z831" s="32"/>
      <c r="AA831" s="32"/>
      <c r="AB831" s="32"/>
      <c r="AC831" s="32"/>
      <c r="AD831" s="32"/>
      <c r="AE831" s="32"/>
      <c r="AT831" s="17" t="s">
        <v>291</v>
      </c>
      <c r="AU831" s="17" t="s">
        <v>84</v>
      </c>
    </row>
    <row r="832" spans="1:65" s="13" customFormat="1" ht="10">
      <c r="B832" s="180"/>
      <c r="D832" s="176" t="s">
        <v>293</v>
      </c>
      <c r="E832" s="181" t="s">
        <v>153</v>
      </c>
      <c r="F832" s="182" t="s">
        <v>1541</v>
      </c>
      <c r="H832" s="183">
        <v>71.816000000000003</v>
      </c>
      <c r="I832" s="184"/>
      <c r="L832" s="180"/>
      <c r="M832" s="185"/>
      <c r="N832" s="186"/>
      <c r="O832" s="186"/>
      <c r="P832" s="186"/>
      <c r="Q832" s="186"/>
      <c r="R832" s="186"/>
      <c r="S832" s="186"/>
      <c r="T832" s="187"/>
      <c r="AT832" s="181" t="s">
        <v>293</v>
      </c>
      <c r="AU832" s="181" t="s">
        <v>84</v>
      </c>
      <c r="AV832" s="13" t="s">
        <v>84</v>
      </c>
      <c r="AW832" s="13" t="s">
        <v>31</v>
      </c>
      <c r="AX832" s="13" t="s">
        <v>74</v>
      </c>
      <c r="AY832" s="181" t="s">
        <v>282</v>
      </c>
    </row>
    <row r="833" spans="1:65" s="13" customFormat="1" ht="10">
      <c r="B833" s="180"/>
      <c r="D833" s="176" t="s">
        <v>293</v>
      </c>
      <c r="E833" s="181" t="s">
        <v>1</v>
      </c>
      <c r="F833" s="182" t="s">
        <v>1542</v>
      </c>
      <c r="H833" s="183">
        <v>-4.08</v>
      </c>
      <c r="I833" s="184"/>
      <c r="L833" s="180"/>
      <c r="M833" s="185"/>
      <c r="N833" s="186"/>
      <c r="O833" s="186"/>
      <c r="P833" s="186"/>
      <c r="Q833" s="186"/>
      <c r="R833" s="186"/>
      <c r="S833" s="186"/>
      <c r="T833" s="187"/>
      <c r="AT833" s="181" t="s">
        <v>293</v>
      </c>
      <c r="AU833" s="181" t="s">
        <v>84</v>
      </c>
      <c r="AV833" s="13" t="s">
        <v>84</v>
      </c>
      <c r="AW833" s="13" t="s">
        <v>31</v>
      </c>
      <c r="AX833" s="13" t="s">
        <v>74</v>
      </c>
      <c r="AY833" s="181" t="s">
        <v>282</v>
      </c>
    </row>
    <row r="834" spans="1:65" s="15" customFormat="1" ht="10">
      <c r="B834" s="196"/>
      <c r="D834" s="176" t="s">
        <v>293</v>
      </c>
      <c r="E834" s="197" t="s">
        <v>1</v>
      </c>
      <c r="F834" s="198" t="s">
        <v>331</v>
      </c>
      <c r="H834" s="199">
        <v>67.736000000000004</v>
      </c>
      <c r="I834" s="200"/>
      <c r="L834" s="196"/>
      <c r="M834" s="201"/>
      <c r="N834" s="202"/>
      <c r="O834" s="202"/>
      <c r="P834" s="202"/>
      <c r="Q834" s="202"/>
      <c r="R834" s="202"/>
      <c r="S834" s="202"/>
      <c r="T834" s="203"/>
      <c r="AT834" s="197" t="s">
        <v>293</v>
      </c>
      <c r="AU834" s="197" t="s">
        <v>84</v>
      </c>
      <c r="AV834" s="15" t="s">
        <v>289</v>
      </c>
      <c r="AW834" s="15" t="s">
        <v>31</v>
      </c>
      <c r="AX834" s="15" t="s">
        <v>82</v>
      </c>
      <c r="AY834" s="197" t="s">
        <v>282</v>
      </c>
    </row>
    <row r="835" spans="1:65" s="2" customFormat="1" ht="31" customHeight="1">
      <c r="A835" s="32"/>
      <c r="B835" s="162"/>
      <c r="C835" s="163" t="s">
        <v>1543</v>
      </c>
      <c r="D835" s="163" t="s">
        <v>284</v>
      </c>
      <c r="E835" s="164" t="s">
        <v>1544</v>
      </c>
      <c r="F835" s="165" t="s">
        <v>1545</v>
      </c>
      <c r="G835" s="166" t="s">
        <v>303</v>
      </c>
      <c r="H835" s="167">
        <v>4.08</v>
      </c>
      <c r="I835" s="168"/>
      <c r="J835" s="169">
        <f>ROUND(I835*H835,2)</f>
        <v>0</v>
      </c>
      <c r="K835" s="165" t="s">
        <v>288</v>
      </c>
      <c r="L835" s="33"/>
      <c r="M835" s="170" t="s">
        <v>1</v>
      </c>
      <c r="N835" s="171" t="s">
        <v>39</v>
      </c>
      <c r="O835" s="58"/>
      <c r="P835" s="172">
        <f>O835*H835</f>
        <v>0</v>
      </c>
      <c r="Q835" s="172">
        <v>1.3849999999999999E-2</v>
      </c>
      <c r="R835" s="172">
        <f>Q835*H835</f>
        <v>5.6507999999999996E-2</v>
      </c>
      <c r="S835" s="172">
        <v>0</v>
      </c>
      <c r="T835" s="173">
        <f>S835*H835</f>
        <v>0</v>
      </c>
      <c r="U835" s="32"/>
      <c r="V835" s="32"/>
      <c r="W835" s="32"/>
      <c r="X835" s="32"/>
      <c r="Y835" s="32"/>
      <c r="Z835" s="32"/>
      <c r="AA835" s="32"/>
      <c r="AB835" s="32"/>
      <c r="AC835" s="32"/>
      <c r="AD835" s="32"/>
      <c r="AE835" s="32"/>
      <c r="AR835" s="174" t="s">
        <v>384</v>
      </c>
      <c r="AT835" s="174" t="s">
        <v>284</v>
      </c>
      <c r="AU835" s="174" t="s">
        <v>84</v>
      </c>
      <c r="AY835" s="17" t="s">
        <v>282</v>
      </c>
      <c r="BE835" s="175">
        <f>IF(N835="základní",J835,0)</f>
        <v>0</v>
      </c>
      <c r="BF835" s="175">
        <f>IF(N835="snížená",J835,0)</f>
        <v>0</v>
      </c>
      <c r="BG835" s="175">
        <f>IF(N835="zákl. přenesená",J835,0)</f>
        <v>0</v>
      </c>
      <c r="BH835" s="175">
        <f>IF(N835="sníž. přenesená",J835,0)</f>
        <v>0</v>
      </c>
      <c r="BI835" s="175">
        <f>IF(N835="nulová",J835,0)</f>
        <v>0</v>
      </c>
      <c r="BJ835" s="17" t="s">
        <v>82</v>
      </c>
      <c r="BK835" s="175">
        <f>ROUND(I835*H835,2)</f>
        <v>0</v>
      </c>
      <c r="BL835" s="17" t="s">
        <v>384</v>
      </c>
      <c r="BM835" s="174" t="s">
        <v>1546</v>
      </c>
    </row>
    <row r="836" spans="1:65" s="2" customFormat="1" ht="54">
      <c r="A836" s="32"/>
      <c r="B836" s="33"/>
      <c r="C836" s="32"/>
      <c r="D836" s="176" t="s">
        <v>291</v>
      </c>
      <c r="E836" s="32"/>
      <c r="F836" s="177" t="s">
        <v>1547</v>
      </c>
      <c r="G836" s="32"/>
      <c r="H836" s="32"/>
      <c r="I836" s="97"/>
      <c r="J836" s="32"/>
      <c r="K836" s="32"/>
      <c r="L836" s="33"/>
      <c r="M836" s="178"/>
      <c r="N836" s="179"/>
      <c r="O836" s="58"/>
      <c r="P836" s="58"/>
      <c r="Q836" s="58"/>
      <c r="R836" s="58"/>
      <c r="S836" s="58"/>
      <c r="T836" s="59"/>
      <c r="U836" s="32"/>
      <c r="V836" s="32"/>
      <c r="W836" s="32"/>
      <c r="X836" s="32"/>
      <c r="Y836" s="32"/>
      <c r="Z836" s="32"/>
      <c r="AA836" s="32"/>
      <c r="AB836" s="32"/>
      <c r="AC836" s="32"/>
      <c r="AD836" s="32"/>
      <c r="AE836" s="32"/>
      <c r="AT836" s="17" t="s">
        <v>291</v>
      </c>
      <c r="AU836" s="17" t="s">
        <v>84</v>
      </c>
    </row>
    <row r="837" spans="1:65" s="2" customFormat="1" ht="20.5" customHeight="1">
      <c r="A837" s="32"/>
      <c r="B837" s="162"/>
      <c r="C837" s="163" t="s">
        <v>1548</v>
      </c>
      <c r="D837" s="163" t="s">
        <v>284</v>
      </c>
      <c r="E837" s="164" t="s">
        <v>1549</v>
      </c>
      <c r="F837" s="165" t="s">
        <v>1550</v>
      </c>
      <c r="G837" s="166" t="s">
        <v>303</v>
      </c>
      <c r="H837" s="167">
        <v>71.816000000000003</v>
      </c>
      <c r="I837" s="168"/>
      <c r="J837" s="169">
        <f>ROUND(I837*H837,2)</f>
        <v>0</v>
      </c>
      <c r="K837" s="165" t="s">
        <v>288</v>
      </c>
      <c r="L837" s="33"/>
      <c r="M837" s="170" t="s">
        <v>1</v>
      </c>
      <c r="N837" s="171" t="s">
        <v>39</v>
      </c>
      <c r="O837" s="58"/>
      <c r="P837" s="172">
        <f>O837*H837</f>
        <v>0</v>
      </c>
      <c r="Q837" s="172">
        <v>0</v>
      </c>
      <c r="R837" s="172">
        <f>Q837*H837</f>
        <v>0</v>
      </c>
      <c r="S837" s="172">
        <v>0</v>
      </c>
      <c r="T837" s="173">
        <f>S837*H837</f>
        <v>0</v>
      </c>
      <c r="U837" s="32"/>
      <c r="V837" s="32"/>
      <c r="W837" s="32"/>
      <c r="X837" s="32"/>
      <c r="Y837" s="32"/>
      <c r="Z837" s="32"/>
      <c r="AA837" s="32"/>
      <c r="AB837" s="32"/>
      <c r="AC837" s="32"/>
      <c r="AD837" s="32"/>
      <c r="AE837" s="32"/>
      <c r="AR837" s="174" t="s">
        <v>384</v>
      </c>
      <c r="AT837" s="174" t="s">
        <v>284</v>
      </c>
      <c r="AU837" s="174" t="s">
        <v>84</v>
      </c>
      <c r="AY837" s="17" t="s">
        <v>282</v>
      </c>
      <c r="BE837" s="175">
        <f>IF(N837="základní",J837,0)</f>
        <v>0</v>
      </c>
      <c r="BF837" s="175">
        <f>IF(N837="snížená",J837,0)</f>
        <v>0</v>
      </c>
      <c r="BG837" s="175">
        <f>IF(N837="zákl. přenesená",J837,0)</f>
        <v>0</v>
      </c>
      <c r="BH837" s="175">
        <f>IF(N837="sníž. přenesená",J837,0)</f>
        <v>0</v>
      </c>
      <c r="BI837" s="175">
        <f>IF(N837="nulová",J837,0)</f>
        <v>0</v>
      </c>
      <c r="BJ837" s="17" t="s">
        <v>82</v>
      </c>
      <c r="BK837" s="175">
        <f>ROUND(I837*H837,2)</f>
        <v>0</v>
      </c>
      <c r="BL837" s="17" t="s">
        <v>384</v>
      </c>
      <c r="BM837" s="174" t="s">
        <v>1551</v>
      </c>
    </row>
    <row r="838" spans="1:65" s="2" customFormat="1" ht="36">
      <c r="A838" s="32"/>
      <c r="B838" s="33"/>
      <c r="C838" s="32"/>
      <c r="D838" s="176" t="s">
        <v>291</v>
      </c>
      <c r="E838" s="32"/>
      <c r="F838" s="177" t="s">
        <v>1552</v>
      </c>
      <c r="G838" s="32"/>
      <c r="H838" s="32"/>
      <c r="I838" s="97"/>
      <c r="J838" s="32"/>
      <c r="K838" s="32"/>
      <c r="L838" s="33"/>
      <c r="M838" s="178"/>
      <c r="N838" s="179"/>
      <c r="O838" s="58"/>
      <c r="P838" s="58"/>
      <c r="Q838" s="58"/>
      <c r="R838" s="58"/>
      <c r="S838" s="58"/>
      <c r="T838" s="59"/>
      <c r="U838" s="32"/>
      <c r="V838" s="32"/>
      <c r="W838" s="32"/>
      <c r="X838" s="32"/>
      <c r="Y838" s="32"/>
      <c r="Z838" s="32"/>
      <c r="AA838" s="32"/>
      <c r="AB838" s="32"/>
      <c r="AC838" s="32"/>
      <c r="AD838" s="32"/>
      <c r="AE838" s="32"/>
      <c r="AT838" s="17" t="s">
        <v>291</v>
      </c>
      <c r="AU838" s="17" t="s">
        <v>84</v>
      </c>
    </row>
    <row r="839" spans="1:65" s="13" customFormat="1" ht="10">
      <c r="B839" s="180"/>
      <c r="D839" s="176" t="s">
        <v>293</v>
      </c>
      <c r="E839" s="181" t="s">
        <v>1</v>
      </c>
      <c r="F839" s="182" t="s">
        <v>153</v>
      </c>
      <c r="H839" s="183">
        <v>71.816000000000003</v>
      </c>
      <c r="I839" s="184"/>
      <c r="L839" s="180"/>
      <c r="M839" s="185"/>
      <c r="N839" s="186"/>
      <c r="O839" s="186"/>
      <c r="P839" s="186"/>
      <c r="Q839" s="186"/>
      <c r="R839" s="186"/>
      <c r="S839" s="186"/>
      <c r="T839" s="187"/>
      <c r="AT839" s="181" t="s">
        <v>293</v>
      </c>
      <c r="AU839" s="181" t="s">
        <v>84</v>
      </c>
      <c r="AV839" s="13" t="s">
        <v>84</v>
      </c>
      <c r="AW839" s="13" t="s">
        <v>31</v>
      </c>
      <c r="AX839" s="13" t="s">
        <v>82</v>
      </c>
      <c r="AY839" s="181" t="s">
        <v>282</v>
      </c>
    </row>
    <row r="840" spans="1:65" s="2" customFormat="1" ht="31" customHeight="1">
      <c r="A840" s="32"/>
      <c r="B840" s="162"/>
      <c r="C840" s="204" t="s">
        <v>1553</v>
      </c>
      <c r="D840" s="204" t="s">
        <v>373</v>
      </c>
      <c r="E840" s="205" t="s">
        <v>1554</v>
      </c>
      <c r="F840" s="206" t="s">
        <v>1555</v>
      </c>
      <c r="G840" s="207" t="s">
        <v>303</v>
      </c>
      <c r="H840" s="208">
        <v>78.998000000000005</v>
      </c>
      <c r="I840" s="209"/>
      <c r="J840" s="210">
        <f>ROUND(I840*H840,2)</f>
        <v>0</v>
      </c>
      <c r="K840" s="206" t="s">
        <v>288</v>
      </c>
      <c r="L840" s="211"/>
      <c r="M840" s="212" t="s">
        <v>1</v>
      </c>
      <c r="N840" s="213" t="s">
        <v>39</v>
      </c>
      <c r="O840" s="58"/>
      <c r="P840" s="172">
        <f>O840*H840</f>
        <v>0</v>
      </c>
      <c r="Q840" s="172">
        <v>1.3999999999999999E-4</v>
      </c>
      <c r="R840" s="172">
        <f>Q840*H840</f>
        <v>1.105972E-2</v>
      </c>
      <c r="S840" s="172">
        <v>0</v>
      </c>
      <c r="T840" s="173">
        <f>S840*H840</f>
        <v>0</v>
      </c>
      <c r="U840" s="32"/>
      <c r="V840" s="32"/>
      <c r="W840" s="32"/>
      <c r="X840" s="32"/>
      <c r="Y840" s="32"/>
      <c r="Z840" s="32"/>
      <c r="AA840" s="32"/>
      <c r="AB840" s="32"/>
      <c r="AC840" s="32"/>
      <c r="AD840" s="32"/>
      <c r="AE840" s="32"/>
      <c r="AR840" s="174" t="s">
        <v>478</v>
      </c>
      <c r="AT840" s="174" t="s">
        <v>373</v>
      </c>
      <c r="AU840" s="174" t="s">
        <v>84</v>
      </c>
      <c r="AY840" s="17" t="s">
        <v>282</v>
      </c>
      <c r="BE840" s="175">
        <f>IF(N840="základní",J840,0)</f>
        <v>0</v>
      </c>
      <c r="BF840" s="175">
        <f>IF(N840="snížená",J840,0)</f>
        <v>0</v>
      </c>
      <c r="BG840" s="175">
        <f>IF(N840="zákl. přenesená",J840,0)</f>
        <v>0</v>
      </c>
      <c r="BH840" s="175">
        <f>IF(N840="sníž. přenesená",J840,0)</f>
        <v>0</v>
      </c>
      <c r="BI840" s="175">
        <f>IF(N840="nulová",J840,0)</f>
        <v>0</v>
      </c>
      <c r="BJ840" s="17" t="s">
        <v>82</v>
      </c>
      <c r="BK840" s="175">
        <f>ROUND(I840*H840,2)</f>
        <v>0</v>
      </c>
      <c r="BL840" s="17" t="s">
        <v>384</v>
      </c>
      <c r="BM840" s="174" t="s">
        <v>1556</v>
      </c>
    </row>
    <row r="841" spans="1:65" s="2" customFormat="1" ht="18">
      <c r="A841" s="32"/>
      <c r="B841" s="33"/>
      <c r="C841" s="32"/>
      <c r="D841" s="176" t="s">
        <v>291</v>
      </c>
      <c r="E841" s="32"/>
      <c r="F841" s="177" t="s">
        <v>1555</v>
      </c>
      <c r="G841" s="32"/>
      <c r="H841" s="32"/>
      <c r="I841" s="97"/>
      <c r="J841" s="32"/>
      <c r="K841" s="32"/>
      <c r="L841" s="33"/>
      <c r="M841" s="178"/>
      <c r="N841" s="179"/>
      <c r="O841" s="58"/>
      <c r="P841" s="58"/>
      <c r="Q841" s="58"/>
      <c r="R841" s="58"/>
      <c r="S841" s="58"/>
      <c r="T841" s="59"/>
      <c r="U841" s="32"/>
      <c r="V841" s="32"/>
      <c r="W841" s="32"/>
      <c r="X841" s="32"/>
      <c r="Y841" s="32"/>
      <c r="Z841" s="32"/>
      <c r="AA841" s="32"/>
      <c r="AB841" s="32"/>
      <c r="AC841" s="32"/>
      <c r="AD841" s="32"/>
      <c r="AE841" s="32"/>
      <c r="AT841" s="17" t="s">
        <v>291</v>
      </c>
      <c r="AU841" s="17" t="s">
        <v>84</v>
      </c>
    </row>
    <row r="842" spans="1:65" s="13" customFormat="1" ht="10">
      <c r="B842" s="180"/>
      <c r="D842" s="176" t="s">
        <v>293</v>
      </c>
      <c r="E842" s="181" t="s">
        <v>1</v>
      </c>
      <c r="F842" s="182" t="s">
        <v>1557</v>
      </c>
      <c r="H842" s="183">
        <v>78.998000000000005</v>
      </c>
      <c r="I842" s="184"/>
      <c r="L842" s="180"/>
      <c r="M842" s="185"/>
      <c r="N842" s="186"/>
      <c r="O842" s="186"/>
      <c r="P842" s="186"/>
      <c r="Q842" s="186"/>
      <c r="R842" s="186"/>
      <c r="S842" s="186"/>
      <c r="T842" s="187"/>
      <c r="AT842" s="181" t="s">
        <v>293</v>
      </c>
      <c r="AU842" s="181" t="s">
        <v>84</v>
      </c>
      <c r="AV842" s="13" t="s">
        <v>84</v>
      </c>
      <c r="AW842" s="13" t="s">
        <v>31</v>
      </c>
      <c r="AX842" s="13" t="s">
        <v>82</v>
      </c>
      <c r="AY842" s="181" t="s">
        <v>282</v>
      </c>
    </row>
    <row r="843" spans="1:65" s="2" customFormat="1" ht="31" customHeight="1">
      <c r="A843" s="32"/>
      <c r="B843" s="162"/>
      <c r="C843" s="163" t="s">
        <v>1558</v>
      </c>
      <c r="D843" s="163" t="s">
        <v>284</v>
      </c>
      <c r="E843" s="164" t="s">
        <v>1559</v>
      </c>
      <c r="F843" s="165" t="s">
        <v>1560</v>
      </c>
      <c r="G843" s="166" t="s">
        <v>376</v>
      </c>
      <c r="H843" s="167">
        <v>1.006</v>
      </c>
      <c r="I843" s="168"/>
      <c r="J843" s="169">
        <f>ROUND(I843*H843,2)</f>
        <v>0</v>
      </c>
      <c r="K843" s="165" t="s">
        <v>288</v>
      </c>
      <c r="L843" s="33"/>
      <c r="M843" s="170" t="s">
        <v>1</v>
      </c>
      <c r="N843" s="171" t="s">
        <v>39</v>
      </c>
      <c r="O843" s="58"/>
      <c r="P843" s="172">
        <f>O843*H843</f>
        <v>0</v>
      </c>
      <c r="Q843" s="172">
        <v>0</v>
      </c>
      <c r="R843" s="172">
        <f>Q843*H843</f>
        <v>0</v>
      </c>
      <c r="S843" s="172">
        <v>0</v>
      </c>
      <c r="T843" s="173">
        <f>S843*H843</f>
        <v>0</v>
      </c>
      <c r="U843" s="32"/>
      <c r="V843" s="32"/>
      <c r="W843" s="32"/>
      <c r="X843" s="32"/>
      <c r="Y843" s="32"/>
      <c r="Z843" s="32"/>
      <c r="AA843" s="32"/>
      <c r="AB843" s="32"/>
      <c r="AC843" s="32"/>
      <c r="AD843" s="32"/>
      <c r="AE843" s="32"/>
      <c r="AR843" s="174" t="s">
        <v>384</v>
      </c>
      <c r="AT843" s="174" t="s">
        <v>284</v>
      </c>
      <c r="AU843" s="174" t="s">
        <v>84</v>
      </c>
      <c r="AY843" s="17" t="s">
        <v>282</v>
      </c>
      <c r="BE843" s="175">
        <f>IF(N843="základní",J843,0)</f>
        <v>0</v>
      </c>
      <c r="BF843" s="175">
        <f>IF(N843="snížená",J843,0)</f>
        <v>0</v>
      </c>
      <c r="BG843" s="175">
        <f>IF(N843="zákl. přenesená",J843,0)</f>
        <v>0</v>
      </c>
      <c r="BH843" s="175">
        <f>IF(N843="sníž. přenesená",J843,0)</f>
        <v>0</v>
      </c>
      <c r="BI843" s="175">
        <f>IF(N843="nulová",J843,0)</f>
        <v>0</v>
      </c>
      <c r="BJ843" s="17" t="s">
        <v>82</v>
      </c>
      <c r="BK843" s="175">
        <f>ROUND(I843*H843,2)</f>
        <v>0</v>
      </c>
      <c r="BL843" s="17" t="s">
        <v>384</v>
      </c>
      <c r="BM843" s="174" t="s">
        <v>1561</v>
      </c>
    </row>
    <row r="844" spans="1:65" s="2" customFormat="1" ht="54">
      <c r="A844" s="32"/>
      <c r="B844" s="33"/>
      <c r="C844" s="32"/>
      <c r="D844" s="176" t="s">
        <v>291</v>
      </c>
      <c r="E844" s="32"/>
      <c r="F844" s="177" t="s">
        <v>1562</v>
      </c>
      <c r="G844" s="32"/>
      <c r="H844" s="32"/>
      <c r="I844" s="97"/>
      <c r="J844" s="32"/>
      <c r="K844" s="32"/>
      <c r="L844" s="33"/>
      <c r="M844" s="178"/>
      <c r="N844" s="179"/>
      <c r="O844" s="58"/>
      <c r="P844" s="58"/>
      <c r="Q844" s="58"/>
      <c r="R844" s="58"/>
      <c r="S844" s="58"/>
      <c r="T844" s="59"/>
      <c r="U844" s="32"/>
      <c r="V844" s="32"/>
      <c r="W844" s="32"/>
      <c r="X844" s="32"/>
      <c r="Y844" s="32"/>
      <c r="Z844" s="32"/>
      <c r="AA844" s="32"/>
      <c r="AB844" s="32"/>
      <c r="AC844" s="32"/>
      <c r="AD844" s="32"/>
      <c r="AE844" s="32"/>
      <c r="AT844" s="17" t="s">
        <v>291</v>
      </c>
      <c r="AU844" s="17" t="s">
        <v>84</v>
      </c>
    </row>
    <row r="845" spans="1:65" s="12" customFormat="1" ht="22.75" customHeight="1">
      <c r="B845" s="149"/>
      <c r="D845" s="150" t="s">
        <v>73</v>
      </c>
      <c r="E845" s="160" t="s">
        <v>1563</v>
      </c>
      <c r="F845" s="160" t="s">
        <v>1564</v>
      </c>
      <c r="I845" s="152"/>
      <c r="J845" s="161">
        <f>BK845</f>
        <v>0</v>
      </c>
      <c r="L845" s="149"/>
      <c r="M845" s="154"/>
      <c r="N845" s="155"/>
      <c r="O845" s="155"/>
      <c r="P845" s="156">
        <f>SUM(P846:P903)</f>
        <v>0</v>
      </c>
      <c r="Q845" s="155"/>
      <c r="R845" s="156">
        <f>SUM(R846:R903)</f>
        <v>1.2246225000000004</v>
      </c>
      <c r="S845" s="155"/>
      <c r="T845" s="157">
        <f>SUM(T846:T903)</f>
        <v>0.29189090000000001</v>
      </c>
      <c r="AR845" s="150" t="s">
        <v>84</v>
      </c>
      <c r="AT845" s="158" t="s">
        <v>73</v>
      </c>
      <c r="AU845" s="158" t="s">
        <v>82</v>
      </c>
      <c r="AY845" s="150" t="s">
        <v>282</v>
      </c>
      <c r="BK845" s="159">
        <f>SUM(BK846:BK903)</f>
        <v>0</v>
      </c>
    </row>
    <row r="846" spans="1:65" s="2" customFormat="1" ht="20.5" customHeight="1">
      <c r="A846" s="32"/>
      <c r="B846" s="162"/>
      <c r="C846" s="163" t="s">
        <v>1565</v>
      </c>
      <c r="D846" s="163" t="s">
        <v>284</v>
      </c>
      <c r="E846" s="164" t="s">
        <v>1566</v>
      </c>
      <c r="F846" s="165" t="s">
        <v>1567</v>
      </c>
      <c r="G846" s="166" t="s">
        <v>303</v>
      </c>
      <c r="H846" s="167">
        <v>301.91000000000003</v>
      </c>
      <c r="I846" s="168"/>
      <c r="J846" s="169">
        <f>ROUND(I846*H846,2)</f>
        <v>0</v>
      </c>
      <c r="K846" s="165" t="s">
        <v>288</v>
      </c>
      <c r="L846" s="33"/>
      <c r="M846" s="170" t="s">
        <v>1</v>
      </c>
      <c r="N846" s="171" t="s">
        <v>39</v>
      </c>
      <c r="O846" s="58"/>
      <c r="P846" s="172">
        <f>O846*H846</f>
        <v>0</v>
      </c>
      <c r="Q846" s="172">
        <v>0</v>
      </c>
      <c r="R846" s="172">
        <f>Q846*H846</f>
        <v>0</v>
      </c>
      <c r="S846" s="172">
        <v>0</v>
      </c>
      <c r="T846" s="173">
        <f>S846*H846</f>
        <v>0</v>
      </c>
      <c r="U846" s="32"/>
      <c r="V846" s="32"/>
      <c r="W846" s="32"/>
      <c r="X846" s="32"/>
      <c r="Y846" s="32"/>
      <c r="Z846" s="32"/>
      <c r="AA846" s="32"/>
      <c r="AB846" s="32"/>
      <c r="AC846" s="32"/>
      <c r="AD846" s="32"/>
      <c r="AE846" s="32"/>
      <c r="AR846" s="174" t="s">
        <v>384</v>
      </c>
      <c r="AT846" s="174" t="s">
        <v>284</v>
      </c>
      <c r="AU846" s="174" t="s">
        <v>84</v>
      </c>
      <c r="AY846" s="17" t="s">
        <v>282</v>
      </c>
      <c r="BE846" s="175">
        <f>IF(N846="základní",J846,0)</f>
        <v>0</v>
      </c>
      <c r="BF846" s="175">
        <f>IF(N846="snížená",J846,0)</f>
        <v>0</v>
      </c>
      <c r="BG846" s="175">
        <f>IF(N846="zákl. přenesená",J846,0)</f>
        <v>0</v>
      </c>
      <c r="BH846" s="175">
        <f>IF(N846="sníž. přenesená",J846,0)</f>
        <v>0</v>
      </c>
      <c r="BI846" s="175">
        <f>IF(N846="nulová",J846,0)</f>
        <v>0</v>
      </c>
      <c r="BJ846" s="17" t="s">
        <v>82</v>
      </c>
      <c r="BK846" s="175">
        <f>ROUND(I846*H846,2)</f>
        <v>0</v>
      </c>
      <c r="BL846" s="17" t="s">
        <v>384</v>
      </c>
      <c r="BM846" s="174" t="s">
        <v>1568</v>
      </c>
    </row>
    <row r="847" spans="1:65" s="2" customFormat="1" ht="18">
      <c r="A847" s="32"/>
      <c r="B847" s="33"/>
      <c r="C847" s="32"/>
      <c r="D847" s="176" t="s">
        <v>291</v>
      </c>
      <c r="E847" s="32"/>
      <c r="F847" s="177" t="s">
        <v>1569</v>
      </c>
      <c r="G847" s="32"/>
      <c r="H847" s="32"/>
      <c r="I847" s="97"/>
      <c r="J847" s="32"/>
      <c r="K847" s="32"/>
      <c r="L847" s="33"/>
      <c r="M847" s="178"/>
      <c r="N847" s="179"/>
      <c r="O847" s="58"/>
      <c r="P847" s="58"/>
      <c r="Q847" s="58"/>
      <c r="R847" s="58"/>
      <c r="S847" s="58"/>
      <c r="T847" s="59"/>
      <c r="U847" s="32"/>
      <c r="V847" s="32"/>
      <c r="W847" s="32"/>
      <c r="X847" s="32"/>
      <c r="Y847" s="32"/>
      <c r="Z847" s="32"/>
      <c r="AA847" s="32"/>
      <c r="AB847" s="32"/>
      <c r="AC847" s="32"/>
      <c r="AD847" s="32"/>
      <c r="AE847" s="32"/>
      <c r="AT847" s="17" t="s">
        <v>291</v>
      </c>
      <c r="AU847" s="17" t="s">
        <v>84</v>
      </c>
    </row>
    <row r="848" spans="1:65" s="13" customFormat="1" ht="10">
      <c r="B848" s="180"/>
      <c r="D848" s="176" t="s">
        <v>293</v>
      </c>
      <c r="E848" s="181" t="s">
        <v>1</v>
      </c>
      <c r="F848" s="182" t="s">
        <v>197</v>
      </c>
      <c r="H848" s="183">
        <v>301.91000000000003</v>
      </c>
      <c r="I848" s="184"/>
      <c r="L848" s="180"/>
      <c r="M848" s="185"/>
      <c r="N848" s="186"/>
      <c r="O848" s="186"/>
      <c r="P848" s="186"/>
      <c r="Q848" s="186"/>
      <c r="R848" s="186"/>
      <c r="S848" s="186"/>
      <c r="T848" s="187"/>
      <c r="AT848" s="181" t="s">
        <v>293</v>
      </c>
      <c r="AU848" s="181" t="s">
        <v>84</v>
      </c>
      <c r="AV848" s="13" t="s">
        <v>84</v>
      </c>
      <c r="AW848" s="13" t="s">
        <v>31</v>
      </c>
      <c r="AX848" s="13" t="s">
        <v>82</v>
      </c>
      <c r="AY848" s="181" t="s">
        <v>282</v>
      </c>
    </row>
    <row r="849" spans="1:65" s="2" customFormat="1" ht="41.5" customHeight="1">
      <c r="A849" s="32"/>
      <c r="B849" s="162"/>
      <c r="C849" s="204" t="s">
        <v>1570</v>
      </c>
      <c r="D849" s="204" t="s">
        <v>373</v>
      </c>
      <c r="E849" s="205" t="s">
        <v>1571</v>
      </c>
      <c r="F849" s="206" t="s">
        <v>1572</v>
      </c>
      <c r="G849" s="207" t="s">
        <v>303</v>
      </c>
      <c r="H849" s="208">
        <v>347.197</v>
      </c>
      <c r="I849" s="209"/>
      <c r="J849" s="210">
        <f>ROUND(I849*H849,2)</f>
        <v>0</v>
      </c>
      <c r="K849" s="206" t="s">
        <v>288</v>
      </c>
      <c r="L849" s="211"/>
      <c r="M849" s="212" t="s">
        <v>1</v>
      </c>
      <c r="N849" s="213" t="s">
        <v>39</v>
      </c>
      <c r="O849" s="58"/>
      <c r="P849" s="172">
        <f>O849*H849</f>
        <v>0</v>
      </c>
      <c r="Q849" s="172">
        <v>5.0000000000000001E-4</v>
      </c>
      <c r="R849" s="172">
        <f>Q849*H849</f>
        <v>0.17359850000000002</v>
      </c>
      <c r="S849" s="172">
        <v>0</v>
      </c>
      <c r="T849" s="173">
        <f>S849*H849</f>
        <v>0</v>
      </c>
      <c r="U849" s="32"/>
      <c r="V849" s="32"/>
      <c r="W849" s="32"/>
      <c r="X849" s="32"/>
      <c r="Y849" s="32"/>
      <c r="Z849" s="32"/>
      <c r="AA849" s="32"/>
      <c r="AB849" s="32"/>
      <c r="AC849" s="32"/>
      <c r="AD849" s="32"/>
      <c r="AE849" s="32"/>
      <c r="AR849" s="174" t="s">
        <v>478</v>
      </c>
      <c r="AT849" s="174" t="s">
        <v>373</v>
      </c>
      <c r="AU849" s="174" t="s">
        <v>84</v>
      </c>
      <c r="AY849" s="17" t="s">
        <v>282</v>
      </c>
      <c r="BE849" s="175">
        <f>IF(N849="základní",J849,0)</f>
        <v>0</v>
      </c>
      <c r="BF849" s="175">
        <f>IF(N849="snížená",J849,0)</f>
        <v>0</v>
      </c>
      <c r="BG849" s="175">
        <f>IF(N849="zákl. přenesená",J849,0)</f>
        <v>0</v>
      </c>
      <c r="BH849" s="175">
        <f>IF(N849="sníž. přenesená",J849,0)</f>
        <v>0</v>
      </c>
      <c r="BI849" s="175">
        <f>IF(N849="nulová",J849,0)</f>
        <v>0</v>
      </c>
      <c r="BJ849" s="17" t="s">
        <v>82</v>
      </c>
      <c r="BK849" s="175">
        <f>ROUND(I849*H849,2)</f>
        <v>0</v>
      </c>
      <c r="BL849" s="17" t="s">
        <v>384</v>
      </c>
      <c r="BM849" s="174" t="s">
        <v>1573</v>
      </c>
    </row>
    <row r="850" spans="1:65" s="2" customFormat="1" ht="27">
      <c r="A850" s="32"/>
      <c r="B850" s="33"/>
      <c r="C850" s="32"/>
      <c r="D850" s="176" t="s">
        <v>291</v>
      </c>
      <c r="E850" s="32"/>
      <c r="F850" s="177" t="s">
        <v>1572</v>
      </c>
      <c r="G850" s="32"/>
      <c r="H850" s="32"/>
      <c r="I850" s="97"/>
      <c r="J850" s="32"/>
      <c r="K850" s="32"/>
      <c r="L850" s="33"/>
      <c r="M850" s="178"/>
      <c r="N850" s="179"/>
      <c r="O850" s="58"/>
      <c r="P850" s="58"/>
      <c r="Q850" s="58"/>
      <c r="R850" s="58"/>
      <c r="S850" s="58"/>
      <c r="T850" s="59"/>
      <c r="U850" s="32"/>
      <c r="V850" s="32"/>
      <c r="W850" s="32"/>
      <c r="X850" s="32"/>
      <c r="Y850" s="32"/>
      <c r="Z850" s="32"/>
      <c r="AA850" s="32"/>
      <c r="AB850" s="32"/>
      <c r="AC850" s="32"/>
      <c r="AD850" s="32"/>
      <c r="AE850" s="32"/>
      <c r="AT850" s="17" t="s">
        <v>291</v>
      </c>
      <c r="AU850" s="17" t="s">
        <v>84</v>
      </c>
    </row>
    <row r="851" spans="1:65" s="13" customFormat="1" ht="10">
      <c r="B851" s="180"/>
      <c r="D851" s="176" t="s">
        <v>293</v>
      </c>
      <c r="E851" s="181" t="s">
        <v>1</v>
      </c>
      <c r="F851" s="182" t="s">
        <v>1574</v>
      </c>
      <c r="H851" s="183">
        <v>347.197</v>
      </c>
      <c r="I851" s="184"/>
      <c r="L851" s="180"/>
      <c r="M851" s="185"/>
      <c r="N851" s="186"/>
      <c r="O851" s="186"/>
      <c r="P851" s="186"/>
      <c r="Q851" s="186"/>
      <c r="R851" s="186"/>
      <c r="S851" s="186"/>
      <c r="T851" s="187"/>
      <c r="AT851" s="181" t="s">
        <v>293</v>
      </c>
      <c r="AU851" s="181" t="s">
        <v>84</v>
      </c>
      <c r="AV851" s="13" t="s">
        <v>84</v>
      </c>
      <c r="AW851" s="13" t="s">
        <v>31</v>
      </c>
      <c r="AX851" s="13" t="s">
        <v>82</v>
      </c>
      <c r="AY851" s="181" t="s">
        <v>282</v>
      </c>
    </row>
    <row r="852" spans="1:65" s="2" customFormat="1" ht="20.5" customHeight="1">
      <c r="A852" s="32"/>
      <c r="B852" s="162"/>
      <c r="C852" s="163" t="s">
        <v>1575</v>
      </c>
      <c r="D852" s="163" t="s">
        <v>284</v>
      </c>
      <c r="E852" s="164" t="s">
        <v>1576</v>
      </c>
      <c r="F852" s="165" t="s">
        <v>1577</v>
      </c>
      <c r="G852" s="166" t="s">
        <v>361</v>
      </c>
      <c r="H852" s="167">
        <v>11.65</v>
      </c>
      <c r="I852" s="168"/>
      <c r="J852" s="169">
        <f>ROUND(I852*H852,2)</f>
        <v>0</v>
      </c>
      <c r="K852" s="165" t="s">
        <v>288</v>
      </c>
      <c r="L852" s="33"/>
      <c r="M852" s="170" t="s">
        <v>1</v>
      </c>
      <c r="N852" s="171" t="s">
        <v>39</v>
      </c>
      <c r="O852" s="58"/>
      <c r="P852" s="172">
        <f>O852*H852</f>
        <v>0</v>
      </c>
      <c r="Q852" s="172">
        <v>0</v>
      </c>
      <c r="R852" s="172">
        <f>Q852*H852</f>
        <v>0</v>
      </c>
      <c r="S852" s="172">
        <v>1.6999999999999999E-3</v>
      </c>
      <c r="T852" s="173">
        <f>S852*H852</f>
        <v>1.9805E-2</v>
      </c>
      <c r="U852" s="32"/>
      <c r="V852" s="32"/>
      <c r="W852" s="32"/>
      <c r="X852" s="32"/>
      <c r="Y852" s="32"/>
      <c r="Z852" s="32"/>
      <c r="AA852" s="32"/>
      <c r="AB852" s="32"/>
      <c r="AC852" s="32"/>
      <c r="AD852" s="32"/>
      <c r="AE852" s="32"/>
      <c r="AR852" s="174" t="s">
        <v>384</v>
      </c>
      <c r="AT852" s="174" t="s">
        <v>284</v>
      </c>
      <c r="AU852" s="174" t="s">
        <v>84</v>
      </c>
      <c r="AY852" s="17" t="s">
        <v>282</v>
      </c>
      <c r="BE852" s="175">
        <f>IF(N852="základní",J852,0)</f>
        <v>0</v>
      </c>
      <c r="BF852" s="175">
        <f>IF(N852="snížená",J852,0)</f>
        <v>0</v>
      </c>
      <c r="BG852" s="175">
        <f>IF(N852="zákl. přenesená",J852,0)</f>
        <v>0</v>
      </c>
      <c r="BH852" s="175">
        <f>IF(N852="sníž. přenesená",J852,0)</f>
        <v>0</v>
      </c>
      <c r="BI852" s="175">
        <f>IF(N852="nulová",J852,0)</f>
        <v>0</v>
      </c>
      <c r="BJ852" s="17" t="s">
        <v>82</v>
      </c>
      <c r="BK852" s="175">
        <f>ROUND(I852*H852,2)</f>
        <v>0</v>
      </c>
      <c r="BL852" s="17" t="s">
        <v>384</v>
      </c>
      <c r="BM852" s="174" t="s">
        <v>1578</v>
      </c>
    </row>
    <row r="853" spans="1:65" s="2" customFormat="1" ht="18">
      <c r="A853" s="32"/>
      <c r="B853" s="33"/>
      <c r="C853" s="32"/>
      <c r="D853" s="176" t="s">
        <v>291</v>
      </c>
      <c r="E853" s="32"/>
      <c r="F853" s="177" t="s">
        <v>1579</v>
      </c>
      <c r="G853" s="32"/>
      <c r="H853" s="32"/>
      <c r="I853" s="97"/>
      <c r="J853" s="32"/>
      <c r="K853" s="32"/>
      <c r="L853" s="33"/>
      <c r="M853" s="178"/>
      <c r="N853" s="179"/>
      <c r="O853" s="58"/>
      <c r="P853" s="58"/>
      <c r="Q853" s="58"/>
      <c r="R853" s="58"/>
      <c r="S853" s="58"/>
      <c r="T853" s="59"/>
      <c r="U853" s="32"/>
      <c r="V853" s="32"/>
      <c r="W853" s="32"/>
      <c r="X853" s="32"/>
      <c r="Y853" s="32"/>
      <c r="Z853" s="32"/>
      <c r="AA853" s="32"/>
      <c r="AB853" s="32"/>
      <c r="AC853" s="32"/>
      <c r="AD853" s="32"/>
      <c r="AE853" s="32"/>
      <c r="AT853" s="17" t="s">
        <v>291</v>
      </c>
      <c r="AU853" s="17" t="s">
        <v>84</v>
      </c>
    </row>
    <row r="854" spans="1:65" s="13" customFormat="1" ht="10">
      <c r="B854" s="180"/>
      <c r="D854" s="176" t="s">
        <v>293</v>
      </c>
      <c r="E854" s="181" t="s">
        <v>1</v>
      </c>
      <c r="F854" s="182" t="s">
        <v>1580</v>
      </c>
      <c r="H854" s="183">
        <v>11.65</v>
      </c>
      <c r="I854" s="184"/>
      <c r="L854" s="180"/>
      <c r="M854" s="185"/>
      <c r="N854" s="186"/>
      <c r="O854" s="186"/>
      <c r="P854" s="186"/>
      <c r="Q854" s="186"/>
      <c r="R854" s="186"/>
      <c r="S854" s="186"/>
      <c r="T854" s="187"/>
      <c r="AT854" s="181" t="s">
        <v>293</v>
      </c>
      <c r="AU854" s="181" t="s">
        <v>84</v>
      </c>
      <c r="AV854" s="13" t="s">
        <v>84</v>
      </c>
      <c r="AW854" s="13" t="s">
        <v>31</v>
      </c>
      <c r="AX854" s="13" t="s">
        <v>82</v>
      </c>
      <c r="AY854" s="181" t="s">
        <v>282</v>
      </c>
    </row>
    <row r="855" spans="1:65" s="2" customFormat="1" ht="20.5" customHeight="1">
      <c r="A855" s="32"/>
      <c r="B855" s="162"/>
      <c r="C855" s="163" t="s">
        <v>1581</v>
      </c>
      <c r="D855" s="163" t="s">
        <v>284</v>
      </c>
      <c r="E855" s="164" t="s">
        <v>1582</v>
      </c>
      <c r="F855" s="165" t="s">
        <v>1583</v>
      </c>
      <c r="G855" s="166" t="s">
        <v>361</v>
      </c>
      <c r="H855" s="167">
        <v>34.74</v>
      </c>
      <c r="I855" s="168"/>
      <c r="J855" s="169">
        <f>ROUND(I855*H855,2)</f>
        <v>0</v>
      </c>
      <c r="K855" s="165" t="s">
        <v>288</v>
      </c>
      <c r="L855" s="33"/>
      <c r="M855" s="170" t="s">
        <v>1</v>
      </c>
      <c r="N855" s="171" t="s">
        <v>39</v>
      </c>
      <c r="O855" s="58"/>
      <c r="P855" s="172">
        <f>O855*H855</f>
        <v>0</v>
      </c>
      <c r="Q855" s="172">
        <v>0</v>
      </c>
      <c r="R855" s="172">
        <f>Q855*H855</f>
        <v>0</v>
      </c>
      <c r="S855" s="172">
        <v>1.7700000000000001E-3</v>
      </c>
      <c r="T855" s="173">
        <f>S855*H855</f>
        <v>6.1489800000000004E-2</v>
      </c>
      <c r="U855" s="32"/>
      <c r="V855" s="32"/>
      <c r="W855" s="32"/>
      <c r="X855" s="32"/>
      <c r="Y855" s="32"/>
      <c r="Z855" s="32"/>
      <c r="AA855" s="32"/>
      <c r="AB855" s="32"/>
      <c r="AC855" s="32"/>
      <c r="AD855" s="32"/>
      <c r="AE855" s="32"/>
      <c r="AR855" s="174" t="s">
        <v>384</v>
      </c>
      <c r="AT855" s="174" t="s">
        <v>284</v>
      </c>
      <c r="AU855" s="174" t="s">
        <v>84</v>
      </c>
      <c r="AY855" s="17" t="s">
        <v>282</v>
      </c>
      <c r="BE855" s="175">
        <f>IF(N855="základní",J855,0)</f>
        <v>0</v>
      </c>
      <c r="BF855" s="175">
        <f>IF(N855="snížená",J855,0)</f>
        <v>0</v>
      </c>
      <c r="BG855" s="175">
        <f>IF(N855="zákl. přenesená",J855,0)</f>
        <v>0</v>
      </c>
      <c r="BH855" s="175">
        <f>IF(N855="sníž. přenesená",J855,0)</f>
        <v>0</v>
      </c>
      <c r="BI855" s="175">
        <f>IF(N855="nulová",J855,0)</f>
        <v>0</v>
      </c>
      <c r="BJ855" s="17" t="s">
        <v>82</v>
      </c>
      <c r="BK855" s="175">
        <f>ROUND(I855*H855,2)</f>
        <v>0</v>
      </c>
      <c r="BL855" s="17" t="s">
        <v>384</v>
      </c>
      <c r="BM855" s="174" t="s">
        <v>1584</v>
      </c>
    </row>
    <row r="856" spans="1:65" s="2" customFormat="1" ht="18">
      <c r="A856" s="32"/>
      <c r="B856" s="33"/>
      <c r="C856" s="32"/>
      <c r="D856" s="176" t="s">
        <v>291</v>
      </c>
      <c r="E856" s="32"/>
      <c r="F856" s="177" t="s">
        <v>1585</v>
      </c>
      <c r="G856" s="32"/>
      <c r="H856" s="32"/>
      <c r="I856" s="97"/>
      <c r="J856" s="32"/>
      <c r="K856" s="32"/>
      <c r="L856" s="33"/>
      <c r="M856" s="178"/>
      <c r="N856" s="179"/>
      <c r="O856" s="58"/>
      <c r="P856" s="58"/>
      <c r="Q856" s="58"/>
      <c r="R856" s="58"/>
      <c r="S856" s="58"/>
      <c r="T856" s="59"/>
      <c r="U856" s="32"/>
      <c r="V856" s="32"/>
      <c r="W856" s="32"/>
      <c r="X856" s="32"/>
      <c r="Y856" s="32"/>
      <c r="Z856" s="32"/>
      <c r="AA856" s="32"/>
      <c r="AB856" s="32"/>
      <c r="AC856" s="32"/>
      <c r="AD856" s="32"/>
      <c r="AE856" s="32"/>
      <c r="AT856" s="17" t="s">
        <v>291</v>
      </c>
      <c r="AU856" s="17" t="s">
        <v>84</v>
      </c>
    </row>
    <row r="857" spans="1:65" s="13" customFormat="1" ht="10">
      <c r="B857" s="180"/>
      <c r="D857" s="176" t="s">
        <v>293</v>
      </c>
      <c r="E857" s="181" t="s">
        <v>1</v>
      </c>
      <c r="F857" s="182" t="s">
        <v>1586</v>
      </c>
      <c r="H857" s="183">
        <v>34.74</v>
      </c>
      <c r="I857" s="184"/>
      <c r="L857" s="180"/>
      <c r="M857" s="185"/>
      <c r="N857" s="186"/>
      <c r="O857" s="186"/>
      <c r="P857" s="186"/>
      <c r="Q857" s="186"/>
      <c r="R857" s="186"/>
      <c r="S857" s="186"/>
      <c r="T857" s="187"/>
      <c r="AT857" s="181" t="s">
        <v>293</v>
      </c>
      <c r="AU857" s="181" t="s">
        <v>84</v>
      </c>
      <c r="AV857" s="13" t="s">
        <v>84</v>
      </c>
      <c r="AW857" s="13" t="s">
        <v>31</v>
      </c>
      <c r="AX857" s="13" t="s">
        <v>82</v>
      </c>
      <c r="AY857" s="181" t="s">
        <v>282</v>
      </c>
    </row>
    <row r="858" spans="1:65" s="2" customFormat="1" ht="20.5" customHeight="1">
      <c r="A858" s="32"/>
      <c r="B858" s="162"/>
      <c r="C858" s="163" t="s">
        <v>1587</v>
      </c>
      <c r="D858" s="163" t="s">
        <v>284</v>
      </c>
      <c r="E858" s="164" t="s">
        <v>1588</v>
      </c>
      <c r="F858" s="165" t="s">
        <v>1589</v>
      </c>
      <c r="G858" s="166" t="s">
        <v>361</v>
      </c>
      <c r="H858" s="167">
        <v>6.78</v>
      </c>
      <c r="I858" s="168"/>
      <c r="J858" s="169">
        <f>ROUND(I858*H858,2)</f>
        <v>0</v>
      </c>
      <c r="K858" s="165" t="s">
        <v>288</v>
      </c>
      <c r="L858" s="33"/>
      <c r="M858" s="170" t="s">
        <v>1</v>
      </c>
      <c r="N858" s="171" t="s">
        <v>39</v>
      </c>
      <c r="O858" s="58"/>
      <c r="P858" s="172">
        <f>O858*H858</f>
        <v>0</v>
      </c>
      <c r="Q858" s="172">
        <v>0</v>
      </c>
      <c r="R858" s="172">
        <f>Q858*H858</f>
        <v>0</v>
      </c>
      <c r="S858" s="172">
        <v>1.67E-3</v>
      </c>
      <c r="T858" s="173">
        <f>S858*H858</f>
        <v>1.13226E-2</v>
      </c>
      <c r="U858" s="32"/>
      <c r="V858" s="32"/>
      <c r="W858" s="32"/>
      <c r="X858" s="32"/>
      <c r="Y858" s="32"/>
      <c r="Z858" s="32"/>
      <c r="AA858" s="32"/>
      <c r="AB858" s="32"/>
      <c r="AC858" s="32"/>
      <c r="AD858" s="32"/>
      <c r="AE858" s="32"/>
      <c r="AR858" s="174" t="s">
        <v>384</v>
      </c>
      <c r="AT858" s="174" t="s">
        <v>284</v>
      </c>
      <c r="AU858" s="174" t="s">
        <v>84</v>
      </c>
      <c r="AY858" s="17" t="s">
        <v>282</v>
      </c>
      <c r="BE858" s="175">
        <f>IF(N858="základní",J858,0)</f>
        <v>0</v>
      </c>
      <c r="BF858" s="175">
        <f>IF(N858="snížená",J858,0)</f>
        <v>0</v>
      </c>
      <c r="BG858" s="175">
        <f>IF(N858="zákl. přenesená",J858,0)</f>
        <v>0</v>
      </c>
      <c r="BH858" s="175">
        <f>IF(N858="sníž. přenesená",J858,0)</f>
        <v>0</v>
      </c>
      <c r="BI858" s="175">
        <f>IF(N858="nulová",J858,0)</f>
        <v>0</v>
      </c>
      <c r="BJ858" s="17" t="s">
        <v>82</v>
      </c>
      <c r="BK858" s="175">
        <f>ROUND(I858*H858,2)</f>
        <v>0</v>
      </c>
      <c r="BL858" s="17" t="s">
        <v>384</v>
      </c>
      <c r="BM858" s="174" t="s">
        <v>1590</v>
      </c>
    </row>
    <row r="859" spans="1:65" s="2" customFormat="1" ht="18">
      <c r="A859" s="32"/>
      <c r="B859" s="33"/>
      <c r="C859" s="32"/>
      <c r="D859" s="176" t="s">
        <v>291</v>
      </c>
      <c r="E859" s="32"/>
      <c r="F859" s="177" t="s">
        <v>1591</v>
      </c>
      <c r="G859" s="32"/>
      <c r="H859" s="32"/>
      <c r="I859" s="97"/>
      <c r="J859" s="32"/>
      <c r="K859" s="32"/>
      <c r="L859" s="33"/>
      <c r="M859" s="178"/>
      <c r="N859" s="179"/>
      <c r="O859" s="58"/>
      <c r="P859" s="58"/>
      <c r="Q859" s="58"/>
      <c r="R859" s="58"/>
      <c r="S859" s="58"/>
      <c r="T859" s="59"/>
      <c r="U859" s="32"/>
      <c r="V859" s="32"/>
      <c r="W859" s="32"/>
      <c r="X859" s="32"/>
      <c r="Y859" s="32"/>
      <c r="Z859" s="32"/>
      <c r="AA859" s="32"/>
      <c r="AB859" s="32"/>
      <c r="AC859" s="32"/>
      <c r="AD859" s="32"/>
      <c r="AE859" s="32"/>
      <c r="AT859" s="17" t="s">
        <v>291</v>
      </c>
      <c r="AU859" s="17" t="s">
        <v>84</v>
      </c>
    </row>
    <row r="860" spans="1:65" s="13" customFormat="1" ht="10">
      <c r="B860" s="180"/>
      <c r="D860" s="176" t="s">
        <v>293</v>
      </c>
      <c r="E860" s="181" t="s">
        <v>1</v>
      </c>
      <c r="F860" s="182" t="s">
        <v>1592</v>
      </c>
      <c r="H860" s="183">
        <v>6.78</v>
      </c>
      <c r="I860" s="184"/>
      <c r="L860" s="180"/>
      <c r="M860" s="185"/>
      <c r="N860" s="186"/>
      <c r="O860" s="186"/>
      <c r="P860" s="186"/>
      <c r="Q860" s="186"/>
      <c r="R860" s="186"/>
      <c r="S860" s="186"/>
      <c r="T860" s="187"/>
      <c r="AT860" s="181" t="s">
        <v>293</v>
      </c>
      <c r="AU860" s="181" t="s">
        <v>84</v>
      </c>
      <c r="AV860" s="13" t="s">
        <v>84</v>
      </c>
      <c r="AW860" s="13" t="s">
        <v>31</v>
      </c>
      <c r="AX860" s="13" t="s">
        <v>82</v>
      </c>
      <c r="AY860" s="181" t="s">
        <v>282</v>
      </c>
    </row>
    <row r="861" spans="1:65" s="2" customFormat="1" ht="20.5" customHeight="1">
      <c r="A861" s="32"/>
      <c r="B861" s="162"/>
      <c r="C861" s="163" t="s">
        <v>1593</v>
      </c>
      <c r="D861" s="163" t="s">
        <v>284</v>
      </c>
      <c r="E861" s="164" t="s">
        <v>1594</v>
      </c>
      <c r="F861" s="165" t="s">
        <v>1595</v>
      </c>
      <c r="G861" s="166" t="s">
        <v>361</v>
      </c>
      <c r="H861" s="167">
        <v>11.65</v>
      </c>
      <c r="I861" s="168"/>
      <c r="J861" s="169">
        <f>ROUND(I861*H861,2)</f>
        <v>0</v>
      </c>
      <c r="K861" s="165" t="s">
        <v>288</v>
      </c>
      <c r="L861" s="33"/>
      <c r="M861" s="170" t="s">
        <v>1</v>
      </c>
      <c r="N861" s="171" t="s">
        <v>39</v>
      </c>
      <c r="O861" s="58"/>
      <c r="P861" s="172">
        <f>O861*H861</f>
        <v>0</v>
      </c>
      <c r="Q861" s="172">
        <v>0</v>
      </c>
      <c r="R861" s="172">
        <f>Q861*H861</f>
        <v>0</v>
      </c>
      <c r="S861" s="172">
        <v>1.75E-3</v>
      </c>
      <c r="T861" s="173">
        <f>S861*H861</f>
        <v>2.0387499999999999E-2</v>
      </c>
      <c r="U861" s="32"/>
      <c r="V861" s="32"/>
      <c r="W861" s="32"/>
      <c r="X861" s="32"/>
      <c r="Y861" s="32"/>
      <c r="Z861" s="32"/>
      <c r="AA861" s="32"/>
      <c r="AB861" s="32"/>
      <c r="AC861" s="32"/>
      <c r="AD861" s="32"/>
      <c r="AE861" s="32"/>
      <c r="AR861" s="174" t="s">
        <v>384</v>
      </c>
      <c r="AT861" s="174" t="s">
        <v>284</v>
      </c>
      <c r="AU861" s="174" t="s">
        <v>84</v>
      </c>
      <c r="AY861" s="17" t="s">
        <v>282</v>
      </c>
      <c r="BE861" s="175">
        <f>IF(N861="základní",J861,0)</f>
        <v>0</v>
      </c>
      <c r="BF861" s="175">
        <f>IF(N861="snížená",J861,0)</f>
        <v>0</v>
      </c>
      <c r="BG861" s="175">
        <f>IF(N861="zákl. přenesená",J861,0)</f>
        <v>0</v>
      </c>
      <c r="BH861" s="175">
        <f>IF(N861="sníž. přenesená",J861,0)</f>
        <v>0</v>
      </c>
      <c r="BI861" s="175">
        <f>IF(N861="nulová",J861,0)</f>
        <v>0</v>
      </c>
      <c r="BJ861" s="17" t="s">
        <v>82</v>
      </c>
      <c r="BK861" s="175">
        <f>ROUND(I861*H861,2)</f>
        <v>0</v>
      </c>
      <c r="BL861" s="17" t="s">
        <v>384</v>
      </c>
      <c r="BM861" s="174" t="s">
        <v>1596</v>
      </c>
    </row>
    <row r="862" spans="1:65" s="2" customFormat="1" ht="18">
      <c r="A862" s="32"/>
      <c r="B862" s="33"/>
      <c r="C862" s="32"/>
      <c r="D862" s="176" t="s">
        <v>291</v>
      </c>
      <c r="E862" s="32"/>
      <c r="F862" s="177" t="s">
        <v>1597</v>
      </c>
      <c r="G862" s="32"/>
      <c r="H862" s="32"/>
      <c r="I862" s="97"/>
      <c r="J862" s="32"/>
      <c r="K862" s="32"/>
      <c r="L862" s="33"/>
      <c r="M862" s="178"/>
      <c r="N862" s="179"/>
      <c r="O862" s="58"/>
      <c r="P862" s="58"/>
      <c r="Q862" s="58"/>
      <c r="R862" s="58"/>
      <c r="S862" s="58"/>
      <c r="T862" s="59"/>
      <c r="U862" s="32"/>
      <c r="V862" s="32"/>
      <c r="W862" s="32"/>
      <c r="X862" s="32"/>
      <c r="Y862" s="32"/>
      <c r="Z862" s="32"/>
      <c r="AA862" s="32"/>
      <c r="AB862" s="32"/>
      <c r="AC862" s="32"/>
      <c r="AD862" s="32"/>
      <c r="AE862" s="32"/>
      <c r="AT862" s="17" t="s">
        <v>291</v>
      </c>
      <c r="AU862" s="17" t="s">
        <v>84</v>
      </c>
    </row>
    <row r="863" spans="1:65" s="13" customFormat="1" ht="10">
      <c r="B863" s="180"/>
      <c r="D863" s="176" t="s">
        <v>293</v>
      </c>
      <c r="E863" s="181" t="s">
        <v>1</v>
      </c>
      <c r="F863" s="182" t="s">
        <v>1580</v>
      </c>
      <c r="H863" s="183">
        <v>11.65</v>
      </c>
      <c r="I863" s="184"/>
      <c r="L863" s="180"/>
      <c r="M863" s="185"/>
      <c r="N863" s="186"/>
      <c r="O863" s="186"/>
      <c r="P863" s="186"/>
      <c r="Q863" s="186"/>
      <c r="R863" s="186"/>
      <c r="S863" s="186"/>
      <c r="T863" s="187"/>
      <c r="AT863" s="181" t="s">
        <v>293</v>
      </c>
      <c r="AU863" s="181" t="s">
        <v>84</v>
      </c>
      <c r="AV863" s="13" t="s">
        <v>84</v>
      </c>
      <c r="AW863" s="13" t="s">
        <v>31</v>
      </c>
      <c r="AX863" s="13" t="s">
        <v>82</v>
      </c>
      <c r="AY863" s="181" t="s">
        <v>282</v>
      </c>
    </row>
    <row r="864" spans="1:65" s="2" customFormat="1" ht="20.5" customHeight="1">
      <c r="A864" s="32"/>
      <c r="B864" s="162"/>
      <c r="C864" s="163" t="s">
        <v>1598</v>
      </c>
      <c r="D864" s="163" t="s">
        <v>284</v>
      </c>
      <c r="E864" s="164" t="s">
        <v>1599</v>
      </c>
      <c r="F864" s="165" t="s">
        <v>1600</v>
      </c>
      <c r="G864" s="166" t="s">
        <v>303</v>
      </c>
      <c r="H864" s="167">
        <v>2</v>
      </c>
      <c r="I864" s="168"/>
      <c r="J864" s="169">
        <f>ROUND(I864*H864,2)</f>
        <v>0</v>
      </c>
      <c r="K864" s="165" t="s">
        <v>288</v>
      </c>
      <c r="L864" s="33"/>
      <c r="M864" s="170" t="s">
        <v>1</v>
      </c>
      <c r="N864" s="171" t="s">
        <v>39</v>
      </c>
      <c r="O864" s="58"/>
      <c r="P864" s="172">
        <f>O864*H864</f>
        <v>0</v>
      </c>
      <c r="Q864" s="172">
        <v>0</v>
      </c>
      <c r="R864" s="172">
        <f>Q864*H864</f>
        <v>0</v>
      </c>
      <c r="S864" s="172">
        <v>5.8399999999999997E-3</v>
      </c>
      <c r="T864" s="173">
        <f>S864*H864</f>
        <v>1.1679999999999999E-2</v>
      </c>
      <c r="U864" s="32"/>
      <c r="V864" s="32"/>
      <c r="W864" s="32"/>
      <c r="X864" s="32"/>
      <c r="Y864" s="32"/>
      <c r="Z864" s="32"/>
      <c r="AA864" s="32"/>
      <c r="AB864" s="32"/>
      <c r="AC864" s="32"/>
      <c r="AD864" s="32"/>
      <c r="AE864" s="32"/>
      <c r="AR864" s="174" t="s">
        <v>384</v>
      </c>
      <c r="AT864" s="174" t="s">
        <v>284</v>
      </c>
      <c r="AU864" s="174" t="s">
        <v>84</v>
      </c>
      <c r="AY864" s="17" t="s">
        <v>282</v>
      </c>
      <c r="BE864" s="175">
        <f>IF(N864="základní",J864,0)</f>
        <v>0</v>
      </c>
      <c r="BF864" s="175">
        <f>IF(N864="snížená",J864,0)</f>
        <v>0</v>
      </c>
      <c r="BG864" s="175">
        <f>IF(N864="zákl. přenesená",J864,0)</f>
        <v>0</v>
      </c>
      <c r="BH864" s="175">
        <f>IF(N864="sníž. přenesená",J864,0)</f>
        <v>0</v>
      </c>
      <c r="BI864" s="175">
        <f>IF(N864="nulová",J864,0)</f>
        <v>0</v>
      </c>
      <c r="BJ864" s="17" t="s">
        <v>82</v>
      </c>
      <c r="BK864" s="175">
        <f>ROUND(I864*H864,2)</f>
        <v>0</v>
      </c>
      <c r="BL864" s="17" t="s">
        <v>384</v>
      </c>
      <c r="BM864" s="174" t="s">
        <v>1601</v>
      </c>
    </row>
    <row r="865" spans="1:65" s="2" customFormat="1" ht="18">
      <c r="A865" s="32"/>
      <c r="B865" s="33"/>
      <c r="C865" s="32"/>
      <c r="D865" s="176" t="s">
        <v>291</v>
      </c>
      <c r="E865" s="32"/>
      <c r="F865" s="177" t="s">
        <v>1602</v>
      </c>
      <c r="G865" s="32"/>
      <c r="H865" s="32"/>
      <c r="I865" s="97"/>
      <c r="J865" s="32"/>
      <c r="K865" s="32"/>
      <c r="L865" s="33"/>
      <c r="M865" s="178"/>
      <c r="N865" s="179"/>
      <c r="O865" s="58"/>
      <c r="P865" s="58"/>
      <c r="Q865" s="58"/>
      <c r="R865" s="58"/>
      <c r="S865" s="58"/>
      <c r="T865" s="59"/>
      <c r="U865" s="32"/>
      <c r="V865" s="32"/>
      <c r="W865" s="32"/>
      <c r="X865" s="32"/>
      <c r="Y865" s="32"/>
      <c r="Z865" s="32"/>
      <c r="AA865" s="32"/>
      <c r="AB865" s="32"/>
      <c r="AC865" s="32"/>
      <c r="AD865" s="32"/>
      <c r="AE865" s="32"/>
      <c r="AT865" s="17" t="s">
        <v>291</v>
      </c>
      <c r="AU865" s="17" t="s">
        <v>84</v>
      </c>
    </row>
    <row r="866" spans="1:65" s="13" customFormat="1" ht="10">
      <c r="B866" s="180"/>
      <c r="D866" s="176" t="s">
        <v>293</v>
      </c>
      <c r="E866" s="181" t="s">
        <v>1</v>
      </c>
      <c r="F866" s="182" t="s">
        <v>1603</v>
      </c>
      <c r="H866" s="183">
        <v>2</v>
      </c>
      <c r="I866" s="184"/>
      <c r="L866" s="180"/>
      <c r="M866" s="185"/>
      <c r="N866" s="186"/>
      <c r="O866" s="186"/>
      <c r="P866" s="186"/>
      <c r="Q866" s="186"/>
      <c r="R866" s="186"/>
      <c r="S866" s="186"/>
      <c r="T866" s="187"/>
      <c r="AT866" s="181" t="s">
        <v>293</v>
      </c>
      <c r="AU866" s="181" t="s">
        <v>84</v>
      </c>
      <c r="AV866" s="13" t="s">
        <v>84</v>
      </c>
      <c r="AW866" s="13" t="s">
        <v>31</v>
      </c>
      <c r="AX866" s="13" t="s">
        <v>82</v>
      </c>
      <c r="AY866" s="181" t="s">
        <v>282</v>
      </c>
    </row>
    <row r="867" spans="1:65" s="2" customFormat="1" ht="20.5" customHeight="1">
      <c r="A867" s="32"/>
      <c r="B867" s="162"/>
      <c r="C867" s="163" t="s">
        <v>1604</v>
      </c>
      <c r="D867" s="163" t="s">
        <v>284</v>
      </c>
      <c r="E867" s="164" t="s">
        <v>1605</v>
      </c>
      <c r="F867" s="165" t="s">
        <v>1606</v>
      </c>
      <c r="G867" s="166" t="s">
        <v>361</v>
      </c>
      <c r="H867" s="167">
        <v>34.76</v>
      </c>
      <c r="I867" s="168"/>
      <c r="J867" s="169">
        <f>ROUND(I867*H867,2)</f>
        <v>0</v>
      </c>
      <c r="K867" s="165" t="s">
        <v>288</v>
      </c>
      <c r="L867" s="33"/>
      <c r="M867" s="170" t="s">
        <v>1</v>
      </c>
      <c r="N867" s="171" t="s">
        <v>39</v>
      </c>
      <c r="O867" s="58"/>
      <c r="P867" s="172">
        <f>O867*H867</f>
        <v>0</v>
      </c>
      <c r="Q867" s="172">
        <v>0</v>
      </c>
      <c r="R867" s="172">
        <f>Q867*H867</f>
        <v>0</v>
      </c>
      <c r="S867" s="172">
        <v>2.5999999999999999E-3</v>
      </c>
      <c r="T867" s="173">
        <f>S867*H867</f>
        <v>9.0375999999999984E-2</v>
      </c>
      <c r="U867" s="32"/>
      <c r="V867" s="32"/>
      <c r="W867" s="32"/>
      <c r="X867" s="32"/>
      <c r="Y867" s="32"/>
      <c r="Z867" s="32"/>
      <c r="AA867" s="32"/>
      <c r="AB867" s="32"/>
      <c r="AC867" s="32"/>
      <c r="AD867" s="32"/>
      <c r="AE867" s="32"/>
      <c r="AR867" s="174" t="s">
        <v>384</v>
      </c>
      <c r="AT867" s="174" t="s">
        <v>284</v>
      </c>
      <c r="AU867" s="174" t="s">
        <v>84</v>
      </c>
      <c r="AY867" s="17" t="s">
        <v>282</v>
      </c>
      <c r="BE867" s="175">
        <f>IF(N867="základní",J867,0)</f>
        <v>0</v>
      </c>
      <c r="BF867" s="175">
        <f>IF(N867="snížená",J867,0)</f>
        <v>0</v>
      </c>
      <c r="BG867" s="175">
        <f>IF(N867="zákl. přenesená",J867,0)</f>
        <v>0</v>
      </c>
      <c r="BH867" s="175">
        <f>IF(N867="sníž. přenesená",J867,0)</f>
        <v>0</v>
      </c>
      <c r="BI867" s="175">
        <f>IF(N867="nulová",J867,0)</f>
        <v>0</v>
      </c>
      <c r="BJ867" s="17" t="s">
        <v>82</v>
      </c>
      <c r="BK867" s="175">
        <f>ROUND(I867*H867,2)</f>
        <v>0</v>
      </c>
      <c r="BL867" s="17" t="s">
        <v>384</v>
      </c>
      <c r="BM867" s="174" t="s">
        <v>1607</v>
      </c>
    </row>
    <row r="868" spans="1:65" s="2" customFormat="1" ht="18">
      <c r="A868" s="32"/>
      <c r="B868" s="33"/>
      <c r="C868" s="32"/>
      <c r="D868" s="176" t="s">
        <v>291</v>
      </c>
      <c r="E868" s="32"/>
      <c r="F868" s="177" t="s">
        <v>1608</v>
      </c>
      <c r="G868" s="32"/>
      <c r="H868" s="32"/>
      <c r="I868" s="97"/>
      <c r="J868" s="32"/>
      <c r="K868" s="32"/>
      <c r="L868" s="33"/>
      <c r="M868" s="178"/>
      <c r="N868" s="179"/>
      <c r="O868" s="58"/>
      <c r="P868" s="58"/>
      <c r="Q868" s="58"/>
      <c r="R868" s="58"/>
      <c r="S868" s="58"/>
      <c r="T868" s="59"/>
      <c r="U868" s="32"/>
      <c r="V868" s="32"/>
      <c r="W868" s="32"/>
      <c r="X868" s="32"/>
      <c r="Y868" s="32"/>
      <c r="Z868" s="32"/>
      <c r="AA868" s="32"/>
      <c r="AB868" s="32"/>
      <c r="AC868" s="32"/>
      <c r="AD868" s="32"/>
      <c r="AE868" s="32"/>
      <c r="AT868" s="17" t="s">
        <v>291</v>
      </c>
      <c r="AU868" s="17" t="s">
        <v>84</v>
      </c>
    </row>
    <row r="869" spans="1:65" s="13" customFormat="1" ht="10">
      <c r="B869" s="180"/>
      <c r="D869" s="176" t="s">
        <v>293</v>
      </c>
      <c r="E869" s="181" t="s">
        <v>1</v>
      </c>
      <c r="F869" s="182" t="s">
        <v>1609</v>
      </c>
      <c r="H869" s="183">
        <v>34.76</v>
      </c>
      <c r="I869" s="184"/>
      <c r="L869" s="180"/>
      <c r="M869" s="185"/>
      <c r="N869" s="186"/>
      <c r="O869" s="186"/>
      <c r="P869" s="186"/>
      <c r="Q869" s="186"/>
      <c r="R869" s="186"/>
      <c r="S869" s="186"/>
      <c r="T869" s="187"/>
      <c r="AT869" s="181" t="s">
        <v>293</v>
      </c>
      <c r="AU869" s="181" t="s">
        <v>84</v>
      </c>
      <c r="AV869" s="13" t="s">
        <v>84</v>
      </c>
      <c r="AW869" s="13" t="s">
        <v>31</v>
      </c>
      <c r="AX869" s="13" t="s">
        <v>82</v>
      </c>
      <c r="AY869" s="181" t="s">
        <v>282</v>
      </c>
    </row>
    <row r="870" spans="1:65" s="2" customFormat="1" ht="20.5" customHeight="1">
      <c r="A870" s="32"/>
      <c r="B870" s="162"/>
      <c r="C870" s="163" t="s">
        <v>1610</v>
      </c>
      <c r="D870" s="163" t="s">
        <v>284</v>
      </c>
      <c r="E870" s="164" t="s">
        <v>1611</v>
      </c>
      <c r="F870" s="165" t="s">
        <v>1612</v>
      </c>
      <c r="G870" s="166" t="s">
        <v>361</v>
      </c>
      <c r="H870" s="167">
        <v>19.5</v>
      </c>
      <c r="I870" s="168"/>
      <c r="J870" s="169">
        <f>ROUND(I870*H870,2)</f>
        <v>0</v>
      </c>
      <c r="K870" s="165" t="s">
        <v>288</v>
      </c>
      <c r="L870" s="33"/>
      <c r="M870" s="170" t="s">
        <v>1</v>
      </c>
      <c r="N870" s="171" t="s">
        <v>39</v>
      </c>
      <c r="O870" s="58"/>
      <c r="P870" s="172">
        <f>O870*H870</f>
        <v>0</v>
      </c>
      <c r="Q870" s="172">
        <v>0</v>
      </c>
      <c r="R870" s="172">
        <f>Q870*H870</f>
        <v>0</v>
      </c>
      <c r="S870" s="172">
        <v>3.9399999999999999E-3</v>
      </c>
      <c r="T870" s="173">
        <f>S870*H870</f>
        <v>7.6829999999999996E-2</v>
      </c>
      <c r="U870" s="32"/>
      <c r="V870" s="32"/>
      <c r="W870" s="32"/>
      <c r="X870" s="32"/>
      <c r="Y870" s="32"/>
      <c r="Z870" s="32"/>
      <c r="AA870" s="32"/>
      <c r="AB870" s="32"/>
      <c r="AC870" s="32"/>
      <c r="AD870" s="32"/>
      <c r="AE870" s="32"/>
      <c r="AR870" s="174" t="s">
        <v>384</v>
      </c>
      <c r="AT870" s="174" t="s">
        <v>284</v>
      </c>
      <c r="AU870" s="174" t="s">
        <v>84</v>
      </c>
      <c r="AY870" s="17" t="s">
        <v>282</v>
      </c>
      <c r="BE870" s="175">
        <f>IF(N870="základní",J870,0)</f>
        <v>0</v>
      </c>
      <c r="BF870" s="175">
        <f>IF(N870="snížená",J870,0)</f>
        <v>0</v>
      </c>
      <c r="BG870" s="175">
        <f>IF(N870="zákl. přenesená",J870,0)</f>
        <v>0</v>
      </c>
      <c r="BH870" s="175">
        <f>IF(N870="sníž. přenesená",J870,0)</f>
        <v>0</v>
      </c>
      <c r="BI870" s="175">
        <f>IF(N870="nulová",J870,0)</f>
        <v>0</v>
      </c>
      <c r="BJ870" s="17" t="s">
        <v>82</v>
      </c>
      <c r="BK870" s="175">
        <f>ROUND(I870*H870,2)</f>
        <v>0</v>
      </c>
      <c r="BL870" s="17" t="s">
        <v>384</v>
      </c>
      <c r="BM870" s="174" t="s">
        <v>1613</v>
      </c>
    </row>
    <row r="871" spans="1:65" s="2" customFormat="1" ht="18">
      <c r="A871" s="32"/>
      <c r="B871" s="33"/>
      <c r="C871" s="32"/>
      <c r="D871" s="176" t="s">
        <v>291</v>
      </c>
      <c r="E871" s="32"/>
      <c r="F871" s="177" t="s">
        <v>1614</v>
      </c>
      <c r="G871" s="32"/>
      <c r="H871" s="32"/>
      <c r="I871" s="97"/>
      <c r="J871" s="32"/>
      <c r="K871" s="32"/>
      <c r="L871" s="33"/>
      <c r="M871" s="178"/>
      <c r="N871" s="179"/>
      <c r="O871" s="58"/>
      <c r="P871" s="58"/>
      <c r="Q871" s="58"/>
      <c r="R871" s="58"/>
      <c r="S871" s="58"/>
      <c r="T871" s="59"/>
      <c r="U871" s="32"/>
      <c r="V871" s="32"/>
      <c r="W871" s="32"/>
      <c r="X871" s="32"/>
      <c r="Y871" s="32"/>
      <c r="Z871" s="32"/>
      <c r="AA871" s="32"/>
      <c r="AB871" s="32"/>
      <c r="AC871" s="32"/>
      <c r="AD871" s="32"/>
      <c r="AE871" s="32"/>
      <c r="AT871" s="17" t="s">
        <v>291</v>
      </c>
      <c r="AU871" s="17" t="s">
        <v>84</v>
      </c>
    </row>
    <row r="872" spans="1:65" s="13" customFormat="1" ht="10">
      <c r="B872" s="180"/>
      <c r="D872" s="176" t="s">
        <v>293</v>
      </c>
      <c r="E872" s="181" t="s">
        <v>1</v>
      </c>
      <c r="F872" s="182" t="s">
        <v>1615</v>
      </c>
      <c r="H872" s="183">
        <v>19.5</v>
      </c>
      <c r="I872" s="184"/>
      <c r="L872" s="180"/>
      <c r="M872" s="185"/>
      <c r="N872" s="186"/>
      <c r="O872" s="186"/>
      <c r="P872" s="186"/>
      <c r="Q872" s="186"/>
      <c r="R872" s="186"/>
      <c r="S872" s="186"/>
      <c r="T872" s="187"/>
      <c r="AT872" s="181" t="s">
        <v>293</v>
      </c>
      <c r="AU872" s="181" t="s">
        <v>84</v>
      </c>
      <c r="AV872" s="13" t="s">
        <v>84</v>
      </c>
      <c r="AW872" s="13" t="s">
        <v>31</v>
      </c>
      <c r="AX872" s="13" t="s">
        <v>82</v>
      </c>
      <c r="AY872" s="181" t="s">
        <v>282</v>
      </c>
    </row>
    <row r="873" spans="1:65" s="2" customFormat="1" ht="20.5" customHeight="1">
      <c r="A873" s="32"/>
      <c r="B873" s="162"/>
      <c r="C873" s="163" t="s">
        <v>1616</v>
      </c>
      <c r="D873" s="163" t="s">
        <v>284</v>
      </c>
      <c r="E873" s="164" t="s">
        <v>1617</v>
      </c>
      <c r="F873" s="165" t="s">
        <v>1618</v>
      </c>
      <c r="G873" s="166" t="s">
        <v>303</v>
      </c>
      <c r="H873" s="167">
        <v>301.91000000000003</v>
      </c>
      <c r="I873" s="168"/>
      <c r="J873" s="169">
        <f>ROUND(I873*H873,2)</f>
        <v>0</v>
      </c>
      <c r="K873" s="165" t="s">
        <v>288</v>
      </c>
      <c r="L873" s="33"/>
      <c r="M873" s="170" t="s">
        <v>1</v>
      </c>
      <c r="N873" s="171" t="s">
        <v>39</v>
      </c>
      <c r="O873" s="58"/>
      <c r="P873" s="172">
        <f>O873*H873</f>
        <v>0</v>
      </c>
      <c r="Q873" s="172">
        <v>2.8500000000000001E-3</v>
      </c>
      <c r="R873" s="172">
        <f>Q873*H873</f>
        <v>0.86044350000000014</v>
      </c>
      <c r="S873" s="172">
        <v>0</v>
      </c>
      <c r="T873" s="173">
        <f>S873*H873</f>
        <v>0</v>
      </c>
      <c r="U873" s="32"/>
      <c r="V873" s="32"/>
      <c r="W873" s="32"/>
      <c r="X873" s="32"/>
      <c r="Y873" s="32"/>
      <c r="Z873" s="32"/>
      <c r="AA873" s="32"/>
      <c r="AB873" s="32"/>
      <c r="AC873" s="32"/>
      <c r="AD873" s="32"/>
      <c r="AE873" s="32"/>
      <c r="AR873" s="174" t="s">
        <v>384</v>
      </c>
      <c r="AT873" s="174" t="s">
        <v>284</v>
      </c>
      <c r="AU873" s="174" t="s">
        <v>84</v>
      </c>
      <c r="AY873" s="17" t="s">
        <v>282</v>
      </c>
      <c r="BE873" s="175">
        <f>IF(N873="základní",J873,0)</f>
        <v>0</v>
      </c>
      <c r="BF873" s="175">
        <f>IF(N873="snížená",J873,0)</f>
        <v>0</v>
      </c>
      <c r="BG873" s="175">
        <f>IF(N873="zákl. přenesená",J873,0)</f>
        <v>0</v>
      </c>
      <c r="BH873" s="175">
        <f>IF(N873="sníž. přenesená",J873,0)</f>
        <v>0</v>
      </c>
      <c r="BI873" s="175">
        <f>IF(N873="nulová",J873,0)</f>
        <v>0</v>
      </c>
      <c r="BJ873" s="17" t="s">
        <v>82</v>
      </c>
      <c r="BK873" s="175">
        <f>ROUND(I873*H873,2)</f>
        <v>0</v>
      </c>
      <c r="BL873" s="17" t="s">
        <v>384</v>
      </c>
      <c r="BM873" s="174" t="s">
        <v>1619</v>
      </c>
    </row>
    <row r="874" spans="1:65" s="2" customFormat="1" ht="36">
      <c r="A874" s="32"/>
      <c r="B874" s="33"/>
      <c r="C874" s="32"/>
      <c r="D874" s="176" t="s">
        <v>291</v>
      </c>
      <c r="E874" s="32"/>
      <c r="F874" s="177" t="s">
        <v>1620</v>
      </c>
      <c r="G874" s="32"/>
      <c r="H874" s="32"/>
      <c r="I874" s="97"/>
      <c r="J874" s="32"/>
      <c r="K874" s="32"/>
      <c r="L874" s="33"/>
      <c r="M874" s="178"/>
      <c r="N874" s="179"/>
      <c r="O874" s="58"/>
      <c r="P874" s="58"/>
      <c r="Q874" s="58"/>
      <c r="R874" s="58"/>
      <c r="S874" s="58"/>
      <c r="T874" s="59"/>
      <c r="U874" s="32"/>
      <c r="V874" s="32"/>
      <c r="W874" s="32"/>
      <c r="X874" s="32"/>
      <c r="Y874" s="32"/>
      <c r="Z874" s="32"/>
      <c r="AA874" s="32"/>
      <c r="AB874" s="32"/>
      <c r="AC874" s="32"/>
      <c r="AD874" s="32"/>
      <c r="AE874" s="32"/>
      <c r="AT874" s="17" t="s">
        <v>291</v>
      </c>
      <c r="AU874" s="17" t="s">
        <v>84</v>
      </c>
    </row>
    <row r="875" spans="1:65" s="13" customFormat="1" ht="10">
      <c r="B875" s="180"/>
      <c r="D875" s="176" t="s">
        <v>293</v>
      </c>
      <c r="E875" s="181" t="s">
        <v>1</v>
      </c>
      <c r="F875" s="182" t="s">
        <v>197</v>
      </c>
      <c r="H875" s="183">
        <v>301.91000000000003</v>
      </c>
      <c r="I875" s="184"/>
      <c r="L875" s="180"/>
      <c r="M875" s="185"/>
      <c r="N875" s="186"/>
      <c r="O875" s="186"/>
      <c r="P875" s="186"/>
      <c r="Q875" s="186"/>
      <c r="R875" s="186"/>
      <c r="S875" s="186"/>
      <c r="T875" s="187"/>
      <c r="AT875" s="181" t="s">
        <v>293</v>
      </c>
      <c r="AU875" s="181" t="s">
        <v>84</v>
      </c>
      <c r="AV875" s="13" t="s">
        <v>84</v>
      </c>
      <c r="AW875" s="13" t="s">
        <v>31</v>
      </c>
      <c r="AX875" s="13" t="s">
        <v>82</v>
      </c>
      <c r="AY875" s="181" t="s">
        <v>282</v>
      </c>
    </row>
    <row r="876" spans="1:65" s="2" customFormat="1" ht="20.5" customHeight="1">
      <c r="A876" s="32"/>
      <c r="B876" s="162"/>
      <c r="C876" s="163" t="s">
        <v>1621</v>
      </c>
      <c r="D876" s="163" t="s">
        <v>284</v>
      </c>
      <c r="E876" s="164" t="s">
        <v>1622</v>
      </c>
      <c r="F876" s="165" t="s">
        <v>1623</v>
      </c>
      <c r="G876" s="166" t="s">
        <v>361</v>
      </c>
      <c r="H876" s="167">
        <v>29.88</v>
      </c>
      <c r="I876" s="168"/>
      <c r="J876" s="169">
        <f>ROUND(I876*H876,2)</f>
        <v>0</v>
      </c>
      <c r="K876" s="165" t="s">
        <v>288</v>
      </c>
      <c r="L876" s="33"/>
      <c r="M876" s="170" t="s">
        <v>1</v>
      </c>
      <c r="N876" s="171" t="s">
        <v>39</v>
      </c>
      <c r="O876" s="58"/>
      <c r="P876" s="172">
        <f>O876*H876</f>
        <v>0</v>
      </c>
      <c r="Q876" s="172">
        <v>1.8699999999999999E-3</v>
      </c>
      <c r="R876" s="172">
        <f>Q876*H876</f>
        <v>5.5875599999999997E-2</v>
      </c>
      <c r="S876" s="172">
        <v>0</v>
      </c>
      <c r="T876" s="173">
        <f>S876*H876</f>
        <v>0</v>
      </c>
      <c r="U876" s="32"/>
      <c r="V876" s="32"/>
      <c r="W876" s="32"/>
      <c r="X876" s="32"/>
      <c r="Y876" s="32"/>
      <c r="Z876" s="32"/>
      <c r="AA876" s="32"/>
      <c r="AB876" s="32"/>
      <c r="AC876" s="32"/>
      <c r="AD876" s="32"/>
      <c r="AE876" s="32"/>
      <c r="AR876" s="174" t="s">
        <v>384</v>
      </c>
      <c r="AT876" s="174" t="s">
        <v>284</v>
      </c>
      <c r="AU876" s="174" t="s">
        <v>84</v>
      </c>
      <c r="AY876" s="17" t="s">
        <v>282</v>
      </c>
      <c r="BE876" s="175">
        <f>IF(N876="základní",J876,0)</f>
        <v>0</v>
      </c>
      <c r="BF876" s="175">
        <f>IF(N876="snížená",J876,0)</f>
        <v>0</v>
      </c>
      <c r="BG876" s="175">
        <f>IF(N876="zákl. přenesená",J876,0)</f>
        <v>0</v>
      </c>
      <c r="BH876" s="175">
        <f>IF(N876="sníž. přenesená",J876,0)</f>
        <v>0</v>
      </c>
      <c r="BI876" s="175">
        <f>IF(N876="nulová",J876,0)</f>
        <v>0</v>
      </c>
      <c r="BJ876" s="17" t="s">
        <v>82</v>
      </c>
      <c r="BK876" s="175">
        <f>ROUND(I876*H876,2)</f>
        <v>0</v>
      </c>
      <c r="BL876" s="17" t="s">
        <v>384</v>
      </c>
      <c r="BM876" s="174" t="s">
        <v>1624</v>
      </c>
    </row>
    <row r="877" spans="1:65" s="2" customFormat="1" ht="27">
      <c r="A877" s="32"/>
      <c r="B877" s="33"/>
      <c r="C877" s="32"/>
      <c r="D877" s="176" t="s">
        <v>291</v>
      </c>
      <c r="E877" s="32"/>
      <c r="F877" s="177" t="s">
        <v>1625</v>
      </c>
      <c r="G877" s="32"/>
      <c r="H877" s="32"/>
      <c r="I877" s="97"/>
      <c r="J877" s="32"/>
      <c r="K877" s="32"/>
      <c r="L877" s="33"/>
      <c r="M877" s="178"/>
      <c r="N877" s="179"/>
      <c r="O877" s="58"/>
      <c r="P877" s="58"/>
      <c r="Q877" s="58"/>
      <c r="R877" s="58"/>
      <c r="S877" s="58"/>
      <c r="T877" s="59"/>
      <c r="U877" s="32"/>
      <c r="V877" s="32"/>
      <c r="W877" s="32"/>
      <c r="X877" s="32"/>
      <c r="Y877" s="32"/>
      <c r="Z877" s="32"/>
      <c r="AA877" s="32"/>
      <c r="AB877" s="32"/>
      <c r="AC877" s="32"/>
      <c r="AD877" s="32"/>
      <c r="AE877" s="32"/>
      <c r="AT877" s="17" t="s">
        <v>291</v>
      </c>
      <c r="AU877" s="17" t="s">
        <v>84</v>
      </c>
    </row>
    <row r="878" spans="1:65" s="13" customFormat="1" ht="10">
      <c r="B878" s="180"/>
      <c r="D878" s="176" t="s">
        <v>293</v>
      </c>
      <c r="E878" s="181" t="s">
        <v>1</v>
      </c>
      <c r="F878" s="182" t="s">
        <v>1626</v>
      </c>
      <c r="H878" s="183">
        <v>29.88</v>
      </c>
      <c r="I878" s="184"/>
      <c r="L878" s="180"/>
      <c r="M878" s="185"/>
      <c r="N878" s="186"/>
      <c r="O878" s="186"/>
      <c r="P878" s="186"/>
      <c r="Q878" s="186"/>
      <c r="R878" s="186"/>
      <c r="S878" s="186"/>
      <c r="T878" s="187"/>
      <c r="AT878" s="181" t="s">
        <v>293</v>
      </c>
      <c r="AU878" s="181" t="s">
        <v>84</v>
      </c>
      <c r="AV878" s="13" t="s">
        <v>84</v>
      </c>
      <c r="AW878" s="13" t="s">
        <v>31</v>
      </c>
      <c r="AX878" s="13" t="s">
        <v>82</v>
      </c>
      <c r="AY878" s="181" t="s">
        <v>282</v>
      </c>
    </row>
    <row r="879" spans="1:65" s="2" customFormat="1" ht="20.5" customHeight="1">
      <c r="A879" s="32"/>
      <c r="B879" s="162"/>
      <c r="C879" s="163" t="s">
        <v>1627</v>
      </c>
      <c r="D879" s="163" t="s">
        <v>284</v>
      </c>
      <c r="E879" s="164" t="s">
        <v>1628</v>
      </c>
      <c r="F879" s="165" t="s">
        <v>1629</v>
      </c>
      <c r="G879" s="166" t="s">
        <v>361</v>
      </c>
      <c r="H879" s="167">
        <v>16</v>
      </c>
      <c r="I879" s="168"/>
      <c r="J879" s="169">
        <f>ROUND(I879*H879,2)</f>
        <v>0</v>
      </c>
      <c r="K879" s="165" t="s">
        <v>288</v>
      </c>
      <c r="L879" s="33"/>
      <c r="M879" s="170" t="s">
        <v>1</v>
      </c>
      <c r="N879" s="171" t="s">
        <v>39</v>
      </c>
      <c r="O879" s="58"/>
      <c r="P879" s="172">
        <f>O879*H879</f>
        <v>0</v>
      </c>
      <c r="Q879" s="172">
        <v>1.1100000000000001E-3</v>
      </c>
      <c r="R879" s="172">
        <f>Q879*H879</f>
        <v>1.7760000000000001E-2</v>
      </c>
      <c r="S879" s="172">
        <v>0</v>
      </c>
      <c r="T879" s="173">
        <f>S879*H879</f>
        <v>0</v>
      </c>
      <c r="U879" s="32"/>
      <c r="V879" s="32"/>
      <c r="W879" s="32"/>
      <c r="X879" s="32"/>
      <c r="Y879" s="32"/>
      <c r="Z879" s="32"/>
      <c r="AA879" s="32"/>
      <c r="AB879" s="32"/>
      <c r="AC879" s="32"/>
      <c r="AD879" s="32"/>
      <c r="AE879" s="32"/>
      <c r="AR879" s="174" t="s">
        <v>384</v>
      </c>
      <c r="AT879" s="174" t="s">
        <v>284</v>
      </c>
      <c r="AU879" s="174" t="s">
        <v>84</v>
      </c>
      <c r="AY879" s="17" t="s">
        <v>282</v>
      </c>
      <c r="BE879" s="175">
        <f>IF(N879="základní",J879,0)</f>
        <v>0</v>
      </c>
      <c r="BF879" s="175">
        <f>IF(N879="snížená",J879,0)</f>
        <v>0</v>
      </c>
      <c r="BG879" s="175">
        <f>IF(N879="zákl. přenesená",J879,0)</f>
        <v>0</v>
      </c>
      <c r="BH879" s="175">
        <f>IF(N879="sníž. přenesená",J879,0)</f>
        <v>0</v>
      </c>
      <c r="BI879" s="175">
        <f>IF(N879="nulová",J879,0)</f>
        <v>0</v>
      </c>
      <c r="BJ879" s="17" t="s">
        <v>82</v>
      </c>
      <c r="BK879" s="175">
        <f>ROUND(I879*H879,2)</f>
        <v>0</v>
      </c>
      <c r="BL879" s="17" t="s">
        <v>384</v>
      </c>
      <c r="BM879" s="174" t="s">
        <v>1630</v>
      </c>
    </row>
    <row r="880" spans="1:65" s="2" customFormat="1" ht="18">
      <c r="A880" s="32"/>
      <c r="B880" s="33"/>
      <c r="C880" s="32"/>
      <c r="D880" s="176" t="s">
        <v>291</v>
      </c>
      <c r="E880" s="32"/>
      <c r="F880" s="177" t="s">
        <v>1631</v>
      </c>
      <c r="G880" s="32"/>
      <c r="H880" s="32"/>
      <c r="I880" s="97"/>
      <c r="J880" s="32"/>
      <c r="K880" s="32"/>
      <c r="L880" s="33"/>
      <c r="M880" s="178"/>
      <c r="N880" s="179"/>
      <c r="O880" s="58"/>
      <c r="P880" s="58"/>
      <c r="Q880" s="58"/>
      <c r="R880" s="58"/>
      <c r="S880" s="58"/>
      <c r="T880" s="59"/>
      <c r="U880" s="32"/>
      <c r="V880" s="32"/>
      <c r="W880" s="32"/>
      <c r="X880" s="32"/>
      <c r="Y880" s="32"/>
      <c r="Z880" s="32"/>
      <c r="AA880" s="32"/>
      <c r="AB880" s="32"/>
      <c r="AC880" s="32"/>
      <c r="AD880" s="32"/>
      <c r="AE880" s="32"/>
      <c r="AT880" s="17" t="s">
        <v>291</v>
      </c>
      <c r="AU880" s="17" t="s">
        <v>84</v>
      </c>
    </row>
    <row r="881" spans="1:65" s="13" customFormat="1" ht="10">
      <c r="B881" s="180"/>
      <c r="D881" s="176" t="s">
        <v>293</v>
      </c>
      <c r="E881" s="181" t="s">
        <v>1</v>
      </c>
      <c r="F881" s="182" t="s">
        <v>1632</v>
      </c>
      <c r="H881" s="183">
        <v>16</v>
      </c>
      <c r="I881" s="184"/>
      <c r="L881" s="180"/>
      <c r="M881" s="185"/>
      <c r="N881" s="186"/>
      <c r="O881" s="186"/>
      <c r="P881" s="186"/>
      <c r="Q881" s="186"/>
      <c r="R881" s="186"/>
      <c r="S881" s="186"/>
      <c r="T881" s="187"/>
      <c r="AT881" s="181" t="s">
        <v>293</v>
      </c>
      <c r="AU881" s="181" t="s">
        <v>84</v>
      </c>
      <c r="AV881" s="13" t="s">
        <v>84</v>
      </c>
      <c r="AW881" s="13" t="s">
        <v>31</v>
      </c>
      <c r="AX881" s="13" t="s">
        <v>82</v>
      </c>
      <c r="AY881" s="181" t="s">
        <v>282</v>
      </c>
    </row>
    <row r="882" spans="1:65" s="2" customFormat="1" ht="20.5" customHeight="1">
      <c r="A882" s="32"/>
      <c r="B882" s="162"/>
      <c r="C882" s="163" t="s">
        <v>1633</v>
      </c>
      <c r="D882" s="163" t="s">
        <v>284</v>
      </c>
      <c r="E882" s="164" t="s">
        <v>1634</v>
      </c>
      <c r="F882" s="165" t="s">
        <v>1635</v>
      </c>
      <c r="G882" s="166" t="s">
        <v>361</v>
      </c>
      <c r="H882" s="167">
        <v>26.17</v>
      </c>
      <c r="I882" s="168"/>
      <c r="J882" s="169">
        <f>ROUND(I882*H882,2)</f>
        <v>0</v>
      </c>
      <c r="K882" s="165" t="s">
        <v>288</v>
      </c>
      <c r="L882" s="33"/>
      <c r="M882" s="170" t="s">
        <v>1</v>
      </c>
      <c r="N882" s="171" t="s">
        <v>39</v>
      </c>
      <c r="O882" s="58"/>
      <c r="P882" s="172">
        <f>O882*H882</f>
        <v>0</v>
      </c>
      <c r="Q882" s="172">
        <v>7.3999999999999999E-4</v>
      </c>
      <c r="R882" s="172">
        <f>Q882*H882</f>
        <v>1.9365800000000002E-2</v>
      </c>
      <c r="S882" s="172">
        <v>0</v>
      </c>
      <c r="T882" s="173">
        <f>S882*H882</f>
        <v>0</v>
      </c>
      <c r="U882" s="32"/>
      <c r="V882" s="32"/>
      <c r="W882" s="32"/>
      <c r="X882" s="32"/>
      <c r="Y882" s="32"/>
      <c r="Z882" s="32"/>
      <c r="AA882" s="32"/>
      <c r="AB882" s="32"/>
      <c r="AC882" s="32"/>
      <c r="AD882" s="32"/>
      <c r="AE882" s="32"/>
      <c r="AR882" s="174" t="s">
        <v>384</v>
      </c>
      <c r="AT882" s="174" t="s">
        <v>284</v>
      </c>
      <c r="AU882" s="174" t="s">
        <v>84</v>
      </c>
      <c r="AY882" s="17" t="s">
        <v>282</v>
      </c>
      <c r="BE882" s="175">
        <f>IF(N882="základní",J882,0)</f>
        <v>0</v>
      </c>
      <c r="BF882" s="175">
        <f>IF(N882="snížená",J882,0)</f>
        <v>0</v>
      </c>
      <c r="BG882" s="175">
        <f>IF(N882="zákl. přenesená",J882,0)</f>
        <v>0</v>
      </c>
      <c r="BH882" s="175">
        <f>IF(N882="sníž. přenesená",J882,0)</f>
        <v>0</v>
      </c>
      <c r="BI882" s="175">
        <f>IF(N882="nulová",J882,0)</f>
        <v>0</v>
      </c>
      <c r="BJ882" s="17" t="s">
        <v>82</v>
      </c>
      <c r="BK882" s="175">
        <f>ROUND(I882*H882,2)</f>
        <v>0</v>
      </c>
      <c r="BL882" s="17" t="s">
        <v>384</v>
      </c>
      <c r="BM882" s="174" t="s">
        <v>1636</v>
      </c>
    </row>
    <row r="883" spans="1:65" s="2" customFormat="1" ht="18">
      <c r="A883" s="32"/>
      <c r="B883" s="33"/>
      <c r="C883" s="32"/>
      <c r="D883" s="176" t="s">
        <v>291</v>
      </c>
      <c r="E883" s="32"/>
      <c r="F883" s="177" t="s">
        <v>1637</v>
      </c>
      <c r="G883" s="32"/>
      <c r="H883" s="32"/>
      <c r="I883" s="97"/>
      <c r="J883" s="32"/>
      <c r="K883" s="32"/>
      <c r="L883" s="33"/>
      <c r="M883" s="178"/>
      <c r="N883" s="179"/>
      <c r="O883" s="58"/>
      <c r="P883" s="58"/>
      <c r="Q883" s="58"/>
      <c r="R883" s="58"/>
      <c r="S883" s="58"/>
      <c r="T883" s="59"/>
      <c r="U883" s="32"/>
      <c r="V883" s="32"/>
      <c r="W883" s="32"/>
      <c r="X883" s="32"/>
      <c r="Y883" s="32"/>
      <c r="Z883" s="32"/>
      <c r="AA883" s="32"/>
      <c r="AB883" s="32"/>
      <c r="AC883" s="32"/>
      <c r="AD883" s="32"/>
      <c r="AE883" s="32"/>
      <c r="AT883" s="17" t="s">
        <v>291</v>
      </c>
      <c r="AU883" s="17" t="s">
        <v>84</v>
      </c>
    </row>
    <row r="884" spans="1:65" s="13" customFormat="1" ht="10">
      <c r="B884" s="180"/>
      <c r="D884" s="176" t="s">
        <v>293</v>
      </c>
      <c r="E884" s="181" t="s">
        <v>1</v>
      </c>
      <c r="F884" s="182" t="s">
        <v>1638</v>
      </c>
      <c r="H884" s="183">
        <v>26.17</v>
      </c>
      <c r="I884" s="184"/>
      <c r="L884" s="180"/>
      <c r="M884" s="185"/>
      <c r="N884" s="186"/>
      <c r="O884" s="186"/>
      <c r="P884" s="186"/>
      <c r="Q884" s="186"/>
      <c r="R884" s="186"/>
      <c r="S884" s="186"/>
      <c r="T884" s="187"/>
      <c r="AT884" s="181" t="s">
        <v>293</v>
      </c>
      <c r="AU884" s="181" t="s">
        <v>84</v>
      </c>
      <c r="AV884" s="13" t="s">
        <v>84</v>
      </c>
      <c r="AW884" s="13" t="s">
        <v>31</v>
      </c>
      <c r="AX884" s="13" t="s">
        <v>82</v>
      </c>
      <c r="AY884" s="181" t="s">
        <v>282</v>
      </c>
    </row>
    <row r="885" spans="1:65" s="2" customFormat="1" ht="31" customHeight="1">
      <c r="A885" s="32"/>
      <c r="B885" s="162"/>
      <c r="C885" s="163" t="s">
        <v>1639</v>
      </c>
      <c r="D885" s="163" t="s">
        <v>284</v>
      </c>
      <c r="E885" s="164" t="s">
        <v>1640</v>
      </c>
      <c r="F885" s="165" t="s">
        <v>1641</v>
      </c>
      <c r="G885" s="166" t="s">
        <v>361</v>
      </c>
      <c r="H885" s="167">
        <v>11.83</v>
      </c>
      <c r="I885" s="168"/>
      <c r="J885" s="169">
        <f>ROUND(I885*H885,2)</f>
        <v>0</v>
      </c>
      <c r="K885" s="165" t="s">
        <v>288</v>
      </c>
      <c r="L885" s="33"/>
      <c r="M885" s="170" t="s">
        <v>1</v>
      </c>
      <c r="N885" s="171" t="s">
        <v>39</v>
      </c>
      <c r="O885" s="58"/>
      <c r="P885" s="172">
        <f>O885*H885</f>
        <v>0</v>
      </c>
      <c r="Q885" s="172">
        <v>1.4599999999999999E-3</v>
      </c>
      <c r="R885" s="172">
        <f>Q885*H885</f>
        <v>1.72718E-2</v>
      </c>
      <c r="S885" s="172">
        <v>0</v>
      </c>
      <c r="T885" s="173">
        <f>S885*H885</f>
        <v>0</v>
      </c>
      <c r="U885" s="32"/>
      <c r="V885" s="32"/>
      <c r="W885" s="32"/>
      <c r="X885" s="32"/>
      <c r="Y885" s="32"/>
      <c r="Z885" s="32"/>
      <c r="AA885" s="32"/>
      <c r="AB885" s="32"/>
      <c r="AC885" s="32"/>
      <c r="AD885" s="32"/>
      <c r="AE885" s="32"/>
      <c r="AR885" s="174" t="s">
        <v>384</v>
      </c>
      <c r="AT885" s="174" t="s">
        <v>284</v>
      </c>
      <c r="AU885" s="174" t="s">
        <v>84</v>
      </c>
      <c r="AY885" s="17" t="s">
        <v>282</v>
      </c>
      <c r="BE885" s="175">
        <f>IF(N885="základní",J885,0)</f>
        <v>0</v>
      </c>
      <c r="BF885" s="175">
        <f>IF(N885="snížená",J885,0)</f>
        <v>0</v>
      </c>
      <c r="BG885" s="175">
        <f>IF(N885="zákl. přenesená",J885,0)</f>
        <v>0</v>
      </c>
      <c r="BH885" s="175">
        <f>IF(N885="sníž. přenesená",J885,0)</f>
        <v>0</v>
      </c>
      <c r="BI885" s="175">
        <f>IF(N885="nulová",J885,0)</f>
        <v>0</v>
      </c>
      <c r="BJ885" s="17" t="s">
        <v>82</v>
      </c>
      <c r="BK885" s="175">
        <f>ROUND(I885*H885,2)</f>
        <v>0</v>
      </c>
      <c r="BL885" s="17" t="s">
        <v>384</v>
      </c>
      <c r="BM885" s="174" t="s">
        <v>1642</v>
      </c>
    </row>
    <row r="886" spans="1:65" s="2" customFormat="1" ht="27">
      <c r="A886" s="32"/>
      <c r="B886" s="33"/>
      <c r="C886" s="32"/>
      <c r="D886" s="176" t="s">
        <v>291</v>
      </c>
      <c r="E886" s="32"/>
      <c r="F886" s="177" t="s">
        <v>1643</v>
      </c>
      <c r="G886" s="32"/>
      <c r="H886" s="32"/>
      <c r="I886" s="97"/>
      <c r="J886" s="32"/>
      <c r="K886" s="32"/>
      <c r="L886" s="33"/>
      <c r="M886" s="178"/>
      <c r="N886" s="179"/>
      <c r="O886" s="58"/>
      <c r="P886" s="58"/>
      <c r="Q886" s="58"/>
      <c r="R886" s="58"/>
      <c r="S886" s="58"/>
      <c r="T886" s="59"/>
      <c r="U886" s="32"/>
      <c r="V886" s="32"/>
      <c r="W886" s="32"/>
      <c r="X886" s="32"/>
      <c r="Y886" s="32"/>
      <c r="Z886" s="32"/>
      <c r="AA886" s="32"/>
      <c r="AB886" s="32"/>
      <c r="AC886" s="32"/>
      <c r="AD886" s="32"/>
      <c r="AE886" s="32"/>
      <c r="AT886" s="17" t="s">
        <v>291</v>
      </c>
      <c r="AU886" s="17" t="s">
        <v>84</v>
      </c>
    </row>
    <row r="887" spans="1:65" s="13" customFormat="1" ht="10">
      <c r="B887" s="180"/>
      <c r="D887" s="176" t="s">
        <v>293</v>
      </c>
      <c r="E887" s="181" t="s">
        <v>1</v>
      </c>
      <c r="F887" s="182" t="s">
        <v>1644</v>
      </c>
      <c r="H887" s="183">
        <v>11.83</v>
      </c>
      <c r="I887" s="184"/>
      <c r="L887" s="180"/>
      <c r="M887" s="185"/>
      <c r="N887" s="186"/>
      <c r="O887" s="186"/>
      <c r="P887" s="186"/>
      <c r="Q887" s="186"/>
      <c r="R887" s="186"/>
      <c r="S887" s="186"/>
      <c r="T887" s="187"/>
      <c r="AT887" s="181" t="s">
        <v>293</v>
      </c>
      <c r="AU887" s="181" t="s">
        <v>84</v>
      </c>
      <c r="AV887" s="13" t="s">
        <v>84</v>
      </c>
      <c r="AW887" s="13" t="s">
        <v>31</v>
      </c>
      <c r="AX887" s="13" t="s">
        <v>82</v>
      </c>
      <c r="AY887" s="181" t="s">
        <v>282</v>
      </c>
    </row>
    <row r="888" spans="1:65" s="2" customFormat="1" ht="31" customHeight="1">
      <c r="A888" s="32"/>
      <c r="B888" s="162"/>
      <c r="C888" s="163" t="s">
        <v>1645</v>
      </c>
      <c r="D888" s="163" t="s">
        <v>284</v>
      </c>
      <c r="E888" s="164" t="s">
        <v>1646</v>
      </c>
      <c r="F888" s="165" t="s">
        <v>1647</v>
      </c>
      <c r="G888" s="166" t="s">
        <v>361</v>
      </c>
      <c r="H888" s="167">
        <v>11.65</v>
      </c>
      <c r="I888" s="168"/>
      <c r="J888" s="169">
        <f>ROUND(I888*H888,2)</f>
        <v>0</v>
      </c>
      <c r="K888" s="165" t="s">
        <v>288</v>
      </c>
      <c r="L888" s="33"/>
      <c r="M888" s="170" t="s">
        <v>1</v>
      </c>
      <c r="N888" s="171" t="s">
        <v>39</v>
      </c>
      <c r="O888" s="58"/>
      <c r="P888" s="172">
        <f>O888*H888</f>
        <v>0</v>
      </c>
      <c r="Q888" s="172">
        <v>7.6999999999999996E-4</v>
      </c>
      <c r="R888" s="172">
        <f>Q888*H888</f>
        <v>8.9704999999999993E-3</v>
      </c>
      <c r="S888" s="172">
        <v>0</v>
      </c>
      <c r="T888" s="173">
        <f>S888*H888</f>
        <v>0</v>
      </c>
      <c r="U888" s="32"/>
      <c r="V888" s="32"/>
      <c r="W888" s="32"/>
      <c r="X888" s="32"/>
      <c r="Y888" s="32"/>
      <c r="Z888" s="32"/>
      <c r="AA888" s="32"/>
      <c r="AB888" s="32"/>
      <c r="AC888" s="32"/>
      <c r="AD888" s="32"/>
      <c r="AE888" s="32"/>
      <c r="AR888" s="174" t="s">
        <v>384</v>
      </c>
      <c r="AT888" s="174" t="s">
        <v>284</v>
      </c>
      <c r="AU888" s="174" t="s">
        <v>84</v>
      </c>
      <c r="AY888" s="17" t="s">
        <v>282</v>
      </c>
      <c r="BE888" s="175">
        <f>IF(N888="základní",J888,0)</f>
        <v>0</v>
      </c>
      <c r="BF888" s="175">
        <f>IF(N888="snížená",J888,0)</f>
        <v>0</v>
      </c>
      <c r="BG888" s="175">
        <f>IF(N888="zákl. přenesená",J888,0)</f>
        <v>0</v>
      </c>
      <c r="BH888" s="175">
        <f>IF(N888="sníž. přenesená",J888,0)</f>
        <v>0</v>
      </c>
      <c r="BI888" s="175">
        <f>IF(N888="nulová",J888,0)</f>
        <v>0</v>
      </c>
      <c r="BJ888" s="17" t="s">
        <v>82</v>
      </c>
      <c r="BK888" s="175">
        <f>ROUND(I888*H888,2)</f>
        <v>0</v>
      </c>
      <c r="BL888" s="17" t="s">
        <v>384</v>
      </c>
      <c r="BM888" s="174" t="s">
        <v>1648</v>
      </c>
    </row>
    <row r="889" spans="1:65" s="2" customFormat="1" ht="27">
      <c r="A889" s="32"/>
      <c r="B889" s="33"/>
      <c r="C889" s="32"/>
      <c r="D889" s="176" t="s">
        <v>291</v>
      </c>
      <c r="E889" s="32"/>
      <c r="F889" s="177" t="s">
        <v>1649</v>
      </c>
      <c r="G889" s="32"/>
      <c r="H889" s="32"/>
      <c r="I889" s="97"/>
      <c r="J889" s="32"/>
      <c r="K889" s="32"/>
      <c r="L889" s="33"/>
      <c r="M889" s="178"/>
      <c r="N889" s="179"/>
      <c r="O889" s="58"/>
      <c r="P889" s="58"/>
      <c r="Q889" s="58"/>
      <c r="R889" s="58"/>
      <c r="S889" s="58"/>
      <c r="T889" s="59"/>
      <c r="U889" s="32"/>
      <c r="V889" s="32"/>
      <c r="W889" s="32"/>
      <c r="X889" s="32"/>
      <c r="Y889" s="32"/>
      <c r="Z889" s="32"/>
      <c r="AA889" s="32"/>
      <c r="AB889" s="32"/>
      <c r="AC889" s="32"/>
      <c r="AD889" s="32"/>
      <c r="AE889" s="32"/>
      <c r="AT889" s="17" t="s">
        <v>291</v>
      </c>
      <c r="AU889" s="17" t="s">
        <v>84</v>
      </c>
    </row>
    <row r="890" spans="1:65" s="13" customFormat="1" ht="10">
      <c r="B890" s="180"/>
      <c r="D890" s="176" t="s">
        <v>293</v>
      </c>
      <c r="E890" s="181" t="s">
        <v>1</v>
      </c>
      <c r="F890" s="182" t="s">
        <v>1580</v>
      </c>
      <c r="H890" s="183">
        <v>11.65</v>
      </c>
      <c r="I890" s="184"/>
      <c r="L890" s="180"/>
      <c r="M890" s="185"/>
      <c r="N890" s="186"/>
      <c r="O890" s="186"/>
      <c r="P890" s="186"/>
      <c r="Q890" s="186"/>
      <c r="R890" s="186"/>
      <c r="S890" s="186"/>
      <c r="T890" s="187"/>
      <c r="AT890" s="181" t="s">
        <v>293</v>
      </c>
      <c r="AU890" s="181" t="s">
        <v>84</v>
      </c>
      <c r="AV890" s="13" t="s">
        <v>84</v>
      </c>
      <c r="AW890" s="13" t="s">
        <v>31</v>
      </c>
      <c r="AX890" s="13" t="s">
        <v>82</v>
      </c>
      <c r="AY890" s="181" t="s">
        <v>282</v>
      </c>
    </row>
    <row r="891" spans="1:65" s="2" customFormat="1" ht="31" customHeight="1">
      <c r="A891" s="32"/>
      <c r="B891" s="162"/>
      <c r="C891" s="163" t="s">
        <v>1650</v>
      </c>
      <c r="D891" s="163" t="s">
        <v>284</v>
      </c>
      <c r="E891" s="164" t="s">
        <v>1651</v>
      </c>
      <c r="F891" s="165" t="s">
        <v>1652</v>
      </c>
      <c r="G891" s="166" t="s">
        <v>303</v>
      </c>
      <c r="H891" s="167">
        <v>2</v>
      </c>
      <c r="I891" s="168"/>
      <c r="J891" s="169">
        <f>ROUND(I891*H891,2)</f>
        <v>0</v>
      </c>
      <c r="K891" s="165" t="s">
        <v>288</v>
      </c>
      <c r="L891" s="33"/>
      <c r="M891" s="170" t="s">
        <v>1</v>
      </c>
      <c r="N891" s="171" t="s">
        <v>39</v>
      </c>
      <c r="O891" s="58"/>
      <c r="P891" s="172">
        <f>O891*H891</f>
        <v>0</v>
      </c>
      <c r="Q891" s="172">
        <v>2.2899999999999999E-3</v>
      </c>
      <c r="R891" s="172">
        <f>Q891*H891</f>
        <v>4.5799999999999999E-3</v>
      </c>
      <c r="S891" s="172">
        <v>0</v>
      </c>
      <c r="T891" s="173">
        <f>S891*H891</f>
        <v>0</v>
      </c>
      <c r="U891" s="32"/>
      <c r="V891" s="32"/>
      <c r="W891" s="32"/>
      <c r="X891" s="32"/>
      <c r="Y891" s="32"/>
      <c r="Z891" s="32"/>
      <c r="AA891" s="32"/>
      <c r="AB891" s="32"/>
      <c r="AC891" s="32"/>
      <c r="AD891" s="32"/>
      <c r="AE891" s="32"/>
      <c r="AR891" s="174" t="s">
        <v>384</v>
      </c>
      <c r="AT891" s="174" t="s">
        <v>284</v>
      </c>
      <c r="AU891" s="174" t="s">
        <v>84</v>
      </c>
      <c r="AY891" s="17" t="s">
        <v>282</v>
      </c>
      <c r="BE891" s="175">
        <f>IF(N891="základní",J891,0)</f>
        <v>0</v>
      </c>
      <c r="BF891" s="175">
        <f>IF(N891="snížená",J891,0)</f>
        <v>0</v>
      </c>
      <c r="BG891" s="175">
        <f>IF(N891="zákl. přenesená",J891,0)</f>
        <v>0</v>
      </c>
      <c r="BH891" s="175">
        <f>IF(N891="sníž. přenesená",J891,0)</f>
        <v>0</v>
      </c>
      <c r="BI891" s="175">
        <f>IF(N891="nulová",J891,0)</f>
        <v>0</v>
      </c>
      <c r="BJ891" s="17" t="s">
        <v>82</v>
      </c>
      <c r="BK891" s="175">
        <f>ROUND(I891*H891,2)</f>
        <v>0</v>
      </c>
      <c r="BL891" s="17" t="s">
        <v>384</v>
      </c>
      <c r="BM891" s="174" t="s">
        <v>1653</v>
      </c>
    </row>
    <row r="892" spans="1:65" s="2" customFormat="1" ht="27">
      <c r="A892" s="32"/>
      <c r="B892" s="33"/>
      <c r="C892" s="32"/>
      <c r="D892" s="176" t="s">
        <v>291</v>
      </c>
      <c r="E892" s="32"/>
      <c r="F892" s="177" t="s">
        <v>1654</v>
      </c>
      <c r="G892" s="32"/>
      <c r="H892" s="32"/>
      <c r="I892" s="97"/>
      <c r="J892" s="32"/>
      <c r="K892" s="32"/>
      <c r="L892" s="33"/>
      <c r="M892" s="178"/>
      <c r="N892" s="179"/>
      <c r="O892" s="58"/>
      <c r="P892" s="58"/>
      <c r="Q892" s="58"/>
      <c r="R892" s="58"/>
      <c r="S892" s="58"/>
      <c r="T892" s="59"/>
      <c r="U892" s="32"/>
      <c r="V892" s="32"/>
      <c r="W892" s="32"/>
      <c r="X892" s="32"/>
      <c r="Y892" s="32"/>
      <c r="Z892" s="32"/>
      <c r="AA892" s="32"/>
      <c r="AB892" s="32"/>
      <c r="AC892" s="32"/>
      <c r="AD892" s="32"/>
      <c r="AE892" s="32"/>
      <c r="AT892" s="17" t="s">
        <v>291</v>
      </c>
      <c r="AU892" s="17" t="s">
        <v>84</v>
      </c>
    </row>
    <row r="893" spans="1:65" s="13" customFormat="1" ht="10">
      <c r="B893" s="180"/>
      <c r="D893" s="176" t="s">
        <v>293</v>
      </c>
      <c r="E893" s="181" t="s">
        <v>1</v>
      </c>
      <c r="F893" s="182" t="s">
        <v>1603</v>
      </c>
      <c r="H893" s="183">
        <v>2</v>
      </c>
      <c r="I893" s="184"/>
      <c r="L893" s="180"/>
      <c r="M893" s="185"/>
      <c r="N893" s="186"/>
      <c r="O893" s="186"/>
      <c r="P893" s="186"/>
      <c r="Q893" s="186"/>
      <c r="R893" s="186"/>
      <c r="S893" s="186"/>
      <c r="T893" s="187"/>
      <c r="AT893" s="181" t="s">
        <v>293</v>
      </c>
      <c r="AU893" s="181" t="s">
        <v>84</v>
      </c>
      <c r="AV893" s="13" t="s">
        <v>84</v>
      </c>
      <c r="AW893" s="13" t="s">
        <v>31</v>
      </c>
      <c r="AX893" s="13" t="s">
        <v>82</v>
      </c>
      <c r="AY893" s="181" t="s">
        <v>282</v>
      </c>
    </row>
    <row r="894" spans="1:65" s="2" customFormat="1" ht="20.5" customHeight="1">
      <c r="A894" s="32"/>
      <c r="B894" s="162"/>
      <c r="C894" s="163" t="s">
        <v>1655</v>
      </c>
      <c r="D894" s="163" t="s">
        <v>284</v>
      </c>
      <c r="E894" s="164" t="s">
        <v>1656</v>
      </c>
      <c r="F894" s="165" t="s">
        <v>1657</v>
      </c>
      <c r="G894" s="166" t="s">
        <v>361</v>
      </c>
      <c r="H894" s="167">
        <v>35.880000000000003</v>
      </c>
      <c r="I894" s="168"/>
      <c r="J894" s="169">
        <f>ROUND(I894*H894,2)</f>
        <v>0</v>
      </c>
      <c r="K894" s="165" t="s">
        <v>288</v>
      </c>
      <c r="L894" s="33"/>
      <c r="M894" s="170" t="s">
        <v>1</v>
      </c>
      <c r="N894" s="171" t="s">
        <v>39</v>
      </c>
      <c r="O894" s="58"/>
      <c r="P894" s="172">
        <f>O894*H894</f>
        <v>0</v>
      </c>
      <c r="Q894" s="172">
        <v>9.1E-4</v>
      </c>
      <c r="R894" s="172">
        <f>Q894*H894</f>
        <v>3.2650800000000001E-2</v>
      </c>
      <c r="S894" s="172">
        <v>0</v>
      </c>
      <c r="T894" s="173">
        <f>S894*H894</f>
        <v>0</v>
      </c>
      <c r="U894" s="32"/>
      <c r="V894" s="32"/>
      <c r="W894" s="32"/>
      <c r="X894" s="32"/>
      <c r="Y894" s="32"/>
      <c r="Z894" s="32"/>
      <c r="AA894" s="32"/>
      <c r="AB894" s="32"/>
      <c r="AC894" s="32"/>
      <c r="AD894" s="32"/>
      <c r="AE894" s="32"/>
      <c r="AR894" s="174" t="s">
        <v>384</v>
      </c>
      <c r="AT894" s="174" t="s">
        <v>284</v>
      </c>
      <c r="AU894" s="174" t="s">
        <v>84</v>
      </c>
      <c r="AY894" s="17" t="s">
        <v>282</v>
      </c>
      <c r="BE894" s="175">
        <f>IF(N894="základní",J894,0)</f>
        <v>0</v>
      </c>
      <c r="BF894" s="175">
        <f>IF(N894="snížená",J894,0)</f>
        <v>0</v>
      </c>
      <c r="BG894" s="175">
        <f>IF(N894="zákl. přenesená",J894,0)</f>
        <v>0</v>
      </c>
      <c r="BH894" s="175">
        <f>IF(N894="sníž. přenesená",J894,0)</f>
        <v>0</v>
      </c>
      <c r="BI894" s="175">
        <f>IF(N894="nulová",J894,0)</f>
        <v>0</v>
      </c>
      <c r="BJ894" s="17" t="s">
        <v>82</v>
      </c>
      <c r="BK894" s="175">
        <f>ROUND(I894*H894,2)</f>
        <v>0</v>
      </c>
      <c r="BL894" s="17" t="s">
        <v>384</v>
      </c>
      <c r="BM894" s="174" t="s">
        <v>1658</v>
      </c>
    </row>
    <row r="895" spans="1:65" s="2" customFormat="1" ht="18">
      <c r="A895" s="32"/>
      <c r="B895" s="33"/>
      <c r="C895" s="32"/>
      <c r="D895" s="176" t="s">
        <v>291</v>
      </c>
      <c r="E895" s="32"/>
      <c r="F895" s="177" t="s">
        <v>1659</v>
      </c>
      <c r="G895" s="32"/>
      <c r="H895" s="32"/>
      <c r="I895" s="97"/>
      <c r="J895" s="32"/>
      <c r="K895" s="32"/>
      <c r="L895" s="33"/>
      <c r="M895" s="178"/>
      <c r="N895" s="179"/>
      <c r="O895" s="58"/>
      <c r="P895" s="58"/>
      <c r="Q895" s="58"/>
      <c r="R895" s="58"/>
      <c r="S895" s="58"/>
      <c r="T895" s="59"/>
      <c r="U895" s="32"/>
      <c r="V895" s="32"/>
      <c r="W895" s="32"/>
      <c r="X895" s="32"/>
      <c r="Y895" s="32"/>
      <c r="Z895" s="32"/>
      <c r="AA895" s="32"/>
      <c r="AB895" s="32"/>
      <c r="AC895" s="32"/>
      <c r="AD895" s="32"/>
      <c r="AE895" s="32"/>
      <c r="AT895" s="17" t="s">
        <v>291</v>
      </c>
      <c r="AU895" s="17" t="s">
        <v>84</v>
      </c>
    </row>
    <row r="896" spans="1:65" s="13" customFormat="1" ht="10">
      <c r="B896" s="180"/>
      <c r="D896" s="176" t="s">
        <v>293</v>
      </c>
      <c r="E896" s="181" t="s">
        <v>1</v>
      </c>
      <c r="F896" s="182" t="s">
        <v>1660</v>
      </c>
      <c r="H896" s="183">
        <v>35.880000000000003</v>
      </c>
      <c r="I896" s="184"/>
      <c r="L896" s="180"/>
      <c r="M896" s="185"/>
      <c r="N896" s="186"/>
      <c r="O896" s="186"/>
      <c r="P896" s="186"/>
      <c r="Q896" s="186"/>
      <c r="R896" s="186"/>
      <c r="S896" s="186"/>
      <c r="T896" s="187"/>
      <c r="AT896" s="181" t="s">
        <v>293</v>
      </c>
      <c r="AU896" s="181" t="s">
        <v>84</v>
      </c>
      <c r="AV896" s="13" t="s">
        <v>84</v>
      </c>
      <c r="AW896" s="13" t="s">
        <v>31</v>
      </c>
      <c r="AX896" s="13" t="s">
        <v>82</v>
      </c>
      <c r="AY896" s="181" t="s">
        <v>282</v>
      </c>
    </row>
    <row r="897" spans="1:65" s="2" customFormat="1" ht="31" customHeight="1">
      <c r="A897" s="32"/>
      <c r="B897" s="162"/>
      <c r="C897" s="163" t="s">
        <v>1661</v>
      </c>
      <c r="D897" s="163" t="s">
        <v>284</v>
      </c>
      <c r="E897" s="164" t="s">
        <v>1662</v>
      </c>
      <c r="F897" s="165" t="s">
        <v>1663</v>
      </c>
      <c r="G897" s="166" t="s">
        <v>381</v>
      </c>
      <c r="H897" s="167">
        <v>5</v>
      </c>
      <c r="I897" s="168"/>
      <c r="J897" s="169">
        <f>ROUND(I897*H897,2)</f>
        <v>0</v>
      </c>
      <c r="K897" s="165" t="s">
        <v>288</v>
      </c>
      <c r="L897" s="33"/>
      <c r="M897" s="170" t="s">
        <v>1</v>
      </c>
      <c r="N897" s="171" t="s">
        <v>39</v>
      </c>
      <c r="O897" s="58"/>
      <c r="P897" s="172">
        <f>O897*H897</f>
        <v>0</v>
      </c>
      <c r="Q897" s="172">
        <v>1.9000000000000001E-4</v>
      </c>
      <c r="R897" s="172">
        <f>Q897*H897</f>
        <v>9.5000000000000011E-4</v>
      </c>
      <c r="S897" s="172">
        <v>0</v>
      </c>
      <c r="T897" s="173">
        <f>S897*H897</f>
        <v>0</v>
      </c>
      <c r="U897" s="32"/>
      <c r="V897" s="32"/>
      <c r="W897" s="32"/>
      <c r="X897" s="32"/>
      <c r="Y897" s="32"/>
      <c r="Z897" s="32"/>
      <c r="AA897" s="32"/>
      <c r="AB897" s="32"/>
      <c r="AC897" s="32"/>
      <c r="AD897" s="32"/>
      <c r="AE897" s="32"/>
      <c r="AR897" s="174" t="s">
        <v>384</v>
      </c>
      <c r="AT897" s="174" t="s">
        <v>284</v>
      </c>
      <c r="AU897" s="174" t="s">
        <v>84</v>
      </c>
      <c r="AY897" s="17" t="s">
        <v>282</v>
      </c>
      <c r="BE897" s="175">
        <f>IF(N897="základní",J897,0)</f>
        <v>0</v>
      </c>
      <c r="BF897" s="175">
        <f>IF(N897="snížená",J897,0)</f>
        <v>0</v>
      </c>
      <c r="BG897" s="175">
        <f>IF(N897="zákl. přenesená",J897,0)</f>
        <v>0</v>
      </c>
      <c r="BH897" s="175">
        <f>IF(N897="sníž. přenesená",J897,0)</f>
        <v>0</v>
      </c>
      <c r="BI897" s="175">
        <f>IF(N897="nulová",J897,0)</f>
        <v>0</v>
      </c>
      <c r="BJ897" s="17" t="s">
        <v>82</v>
      </c>
      <c r="BK897" s="175">
        <f>ROUND(I897*H897,2)</f>
        <v>0</v>
      </c>
      <c r="BL897" s="17" t="s">
        <v>384</v>
      </c>
      <c r="BM897" s="174" t="s">
        <v>1664</v>
      </c>
    </row>
    <row r="898" spans="1:65" s="2" customFormat="1" ht="27">
      <c r="A898" s="32"/>
      <c r="B898" s="33"/>
      <c r="C898" s="32"/>
      <c r="D898" s="176" t="s">
        <v>291</v>
      </c>
      <c r="E898" s="32"/>
      <c r="F898" s="177" t="s">
        <v>1665</v>
      </c>
      <c r="G898" s="32"/>
      <c r="H898" s="32"/>
      <c r="I898" s="97"/>
      <c r="J898" s="32"/>
      <c r="K898" s="32"/>
      <c r="L898" s="33"/>
      <c r="M898" s="178"/>
      <c r="N898" s="179"/>
      <c r="O898" s="58"/>
      <c r="P898" s="58"/>
      <c r="Q898" s="58"/>
      <c r="R898" s="58"/>
      <c r="S898" s="58"/>
      <c r="T898" s="59"/>
      <c r="U898" s="32"/>
      <c r="V898" s="32"/>
      <c r="W898" s="32"/>
      <c r="X898" s="32"/>
      <c r="Y898" s="32"/>
      <c r="Z898" s="32"/>
      <c r="AA898" s="32"/>
      <c r="AB898" s="32"/>
      <c r="AC898" s="32"/>
      <c r="AD898" s="32"/>
      <c r="AE898" s="32"/>
      <c r="AT898" s="17" t="s">
        <v>291</v>
      </c>
      <c r="AU898" s="17" t="s">
        <v>84</v>
      </c>
    </row>
    <row r="899" spans="1:65" s="2" customFormat="1" ht="31" customHeight="1">
      <c r="A899" s="32"/>
      <c r="B899" s="162"/>
      <c r="C899" s="163" t="s">
        <v>1666</v>
      </c>
      <c r="D899" s="163" t="s">
        <v>284</v>
      </c>
      <c r="E899" s="164" t="s">
        <v>1667</v>
      </c>
      <c r="F899" s="165" t="s">
        <v>1668</v>
      </c>
      <c r="G899" s="166" t="s">
        <v>361</v>
      </c>
      <c r="H899" s="167">
        <v>30.7</v>
      </c>
      <c r="I899" s="168"/>
      <c r="J899" s="169">
        <f>ROUND(I899*H899,2)</f>
        <v>0</v>
      </c>
      <c r="K899" s="165" t="s">
        <v>288</v>
      </c>
      <c r="L899" s="33"/>
      <c r="M899" s="170" t="s">
        <v>1</v>
      </c>
      <c r="N899" s="171" t="s">
        <v>39</v>
      </c>
      <c r="O899" s="58"/>
      <c r="P899" s="172">
        <f>O899*H899</f>
        <v>0</v>
      </c>
      <c r="Q899" s="172">
        <v>1.08E-3</v>
      </c>
      <c r="R899" s="172">
        <f>Q899*H899</f>
        <v>3.3155999999999998E-2</v>
      </c>
      <c r="S899" s="172">
        <v>0</v>
      </c>
      <c r="T899" s="173">
        <f>S899*H899</f>
        <v>0</v>
      </c>
      <c r="U899" s="32"/>
      <c r="V899" s="32"/>
      <c r="W899" s="32"/>
      <c r="X899" s="32"/>
      <c r="Y899" s="32"/>
      <c r="Z899" s="32"/>
      <c r="AA899" s="32"/>
      <c r="AB899" s="32"/>
      <c r="AC899" s="32"/>
      <c r="AD899" s="32"/>
      <c r="AE899" s="32"/>
      <c r="AR899" s="174" t="s">
        <v>384</v>
      </c>
      <c r="AT899" s="174" t="s">
        <v>284</v>
      </c>
      <c r="AU899" s="174" t="s">
        <v>84</v>
      </c>
      <c r="AY899" s="17" t="s">
        <v>282</v>
      </c>
      <c r="BE899" s="175">
        <f>IF(N899="základní",J899,0)</f>
        <v>0</v>
      </c>
      <c r="BF899" s="175">
        <f>IF(N899="snížená",J899,0)</f>
        <v>0</v>
      </c>
      <c r="BG899" s="175">
        <f>IF(N899="zákl. přenesená",J899,0)</f>
        <v>0</v>
      </c>
      <c r="BH899" s="175">
        <f>IF(N899="sníž. přenesená",J899,0)</f>
        <v>0</v>
      </c>
      <c r="BI899" s="175">
        <f>IF(N899="nulová",J899,0)</f>
        <v>0</v>
      </c>
      <c r="BJ899" s="17" t="s">
        <v>82</v>
      </c>
      <c r="BK899" s="175">
        <f>ROUND(I899*H899,2)</f>
        <v>0</v>
      </c>
      <c r="BL899" s="17" t="s">
        <v>384</v>
      </c>
      <c r="BM899" s="174" t="s">
        <v>1669</v>
      </c>
    </row>
    <row r="900" spans="1:65" s="2" customFormat="1" ht="18">
      <c r="A900" s="32"/>
      <c r="B900" s="33"/>
      <c r="C900" s="32"/>
      <c r="D900" s="176" t="s">
        <v>291</v>
      </c>
      <c r="E900" s="32"/>
      <c r="F900" s="177" t="s">
        <v>1670</v>
      </c>
      <c r="G900" s="32"/>
      <c r="H900" s="32"/>
      <c r="I900" s="97"/>
      <c r="J900" s="32"/>
      <c r="K900" s="32"/>
      <c r="L900" s="33"/>
      <c r="M900" s="178"/>
      <c r="N900" s="179"/>
      <c r="O900" s="58"/>
      <c r="P900" s="58"/>
      <c r="Q900" s="58"/>
      <c r="R900" s="58"/>
      <c r="S900" s="58"/>
      <c r="T900" s="59"/>
      <c r="U900" s="32"/>
      <c r="V900" s="32"/>
      <c r="W900" s="32"/>
      <c r="X900" s="32"/>
      <c r="Y900" s="32"/>
      <c r="Z900" s="32"/>
      <c r="AA900" s="32"/>
      <c r="AB900" s="32"/>
      <c r="AC900" s="32"/>
      <c r="AD900" s="32"/>
      <c r="AE900" s="32"/>
      <c r="AT900" s="17" t="s">
        <v>291</v>
      </c>
      <c r="AU900" s="17" t="s">
        <v>84</v>
      </c>
    </row>
    <row r="901" spans="1:65" s="13" customFormat="1" ht="10">
      <c r="B901" s="180"/>
      <c r="D901" s="176" t="s">
        <v>293</v>
      </c>
      <c r="E901" s="181" t="s">
        <v>1</v>
      </c>
      <c r="F901" s="182" t="s">
        <v>1671</v>
      </c>
      <c r="H901" s="183">
        <v>30.7</v>
      </c>
      <c r="I901" s="184"/>
      <c r="L901" s="180"/>
      <c r="M901" s="185"/>
      <c r="N901" s="186"/>
      <c r="O901" s="186"/>
      <c r="P901" s="186"/>
      <c r="Q901" s="186"/>
      <c r="R901" s="186"/>
      <c r="S901" s="186"/>
      <c r="T901" s="187"/>
      <c r="AT901" s="181" t="s">
        <v>293</v>
      </c>
      <c r="AU901" s="181" t="s">
        <v>84</v>
      </c>
      <c r="AV901" s="13" t="s">
        <v>84</v>
      </c>
      <c r="AW901" s="13" t="s">
        <v>31</v>
      </c>
      <c r="AX901" s="13" t="s">
        <v>82</v>
      </c>
      <c r="AY901" s="181" t="s">
        <v>282</v>
      </c>
    </row>
    <row r="902" spans="1:65" s="2" customFormat="1" ht="20.5" customHeight="1">
      <c r="A902" s="32"/>
      <c r="B902" s="162"/>
      <c r="C902" s="163" t="s">
        <v>1672</v>
      </c>
      <c r="D902" s="163" t="s">
        <v>284</v>
      </c>
      <c r="E902" s="164" t="s">
        <v>1673</v>
      </c>
      <c r="F902" s="165" t="s">
        <v>1674</v>
      </c>
      <c r="G902" s="166" t="s">
        <v>376</v>
      </c>
      <c r="H902" s="167">
        <v>1.2250000000000001</v>
      </c>
      <c r="I902" s="168"/>
      <c r="J902" s="169">
        <f>ROUND(I902*H902,2)</f>
        <v>0</v>
      </c>
      <c r="K902" s="165" t="s">
        <v>288</v>
      </c>
      <c r="L902" s="33"/>
      <c r="M902" s="170" t="s">
        <v>1</v>
      </c>
      <c r="N902" s="171" t="s">
        <v>39</v>
      </c>
      <c r="O902" s="58"/>
      <c r="P902" s="172">
        <f>O902*H902</f>
        <v>0</v>
      </c>
      <c r="Q902" s="172">
        <v>0</v>
      </c>
      <c r="R902" s="172">
        <f>Q902*H902</f>
        <v>0</v>
      </c>
      <c r="S902" s="172">
        <v>0</v>
      </c>
      <c r="T902" s="173">
        <f>S902*H902</f>
        <v>0</v>
      </c>
      <c r="U902" s="32"/>
      <c r="V902" s="32"/>
      <c r="W902" s="32"/>
      <c r="X902" s="32"/>
      <c r="Y902" s="32"/>
      <c r="Z902" s="32"/>
      <c r="AA902" s="32"/>
      <c r="AB902" s="32"/>
      <c r="AC902" s="32"/>
      <c r="AD902" s="32"/>
      <c r="AE902" s="32"/>
      <c r="AR902" s="174" t="s">
        <v>384</v>
      </c>
      <c r="AT902" s="174" t="s">
        <v>284</v>
      </c>
      <c r="AU902" s="174" t="s">
        <v>84</v>
      </c>
      <c r="AY902" s="17" t="s">
        <v>282</v>
      </c>
      <c r="BE902" s="175">
        <f>IF(N902="základní",J902,0)</f>
        <v>0</v>
      </c>
      <c r="BF902" s="175">
        <f>IF(N902="snížená",J902,0)</f>
        <v>0</v>
      </c>
      <c r="BG902" s="175">
        <f>IF(N902="zákl. přenesená",J902,0)</f>
        <v>0</v>
      </c>
      <c r="BH902" s="175">
        <f>IF(N902="sníž. přenesená",J902,0)</f>
        <v>0</v>
      </c>
      <c r="BI902" s="175">
        <f>IF(N902="nulová",J902,0)</f>
        <v>0</v>
      </c>
      <c r="BJ902" s="17" t="s">
        <v>82</v>
      </c>
      <c r="BK902" s="175">
        <f>ROUND(I902*H902,2)</f>
        <v>0</v>
      </c>
      <c r="BL902" s="17" t="s">
        <v>384</v>
      </c>
      <c r="BM902" s="174" t="s">
        <v>1675</v>
      </c>
    </row>
    <row r="903" spans="1:65" s="2" customFormat="1" ht="36">
      <c r="A903" s="32"/>
      <c r="B903" s="33"/>
      <c r="C903" s="32"/>
      <c r="D903" s="176" t="s">
        <v>291</v>
      </c>
      <c r="E903" s="32"/>
      <c r="F903" s="177" t="s">
        <v>1676</v>
      </c>
      <c r="G903" s="32"/>
      <c r="H903" s="32"/>
      <c r="I903" s="97"/>
      <c r="J903" s="32"/>
      <c r="K903" s="32"/>
      <c r="L903" s="33"/>
      <c r="M903" s="178"/>
      <c r="N903" s="179"/>
      <c r="O903" s="58"/>
      <c r="P903" s="58"/>
      <c r="Q903" s="58"/>
      <c r="R903" s="58"/>
      <c r="S903" s="58"/>
      <c r="T903" s="59"/>
      <c r="U903" s="32"/>
      <c r="V903" s="32"/>
      <c r="W903" s="32"/>
      <c r="X903" s="32"/>
      <c r="Y903" s="32"/>
      <c r="Z903" s="32"/>
      <c r="AA903" s="32"/>
      <c r="AB903" s="32"/>
      <c r="AC903" s="32"/>
      <c r="AD903" s="32"/>
      <c r="AE903" s="32"/>
      <c r="AT903" s="17" t="s">
        <v>291</v>
      </c>
      <c r="AU903" s="17" t="s">
        <v>84</v>
      </c>
    </row>
    <row r="904" spans="1:65" s="12" customFormat="1" ht="22.75" customHeight="1">
      <c r="B904" s="149"/>
      <c r="D904" s="150" t="s">
        <v>73</v>
      </c>
      <c r="E904" s="160" t="s">
        <v>1677</v>
      </c>
      <c r="F904" s="160" t="s">
        <v>1678</v>
      </c>
      <c r="I904" s="152"/>
      <c r="J904" s="161">
        <f>BK904</f>
        <v>0</v>
      </c>
      <c r="L904" s="149"/>
      <c r="M904" s="154"/>
      <c r="N904" s="155"/>
      <c r="O904" s="155"/>
      <c r="P904" s="156">
        <f>SUM(P905:P916)</f>
        <v>0</v>
      </c>
      <c r="Q904" s="155"/>
      <c r="R904" s="156">
        <f>SUM(R905:R916)</f>
        <v>0</v>
      </c>
      <c r="S904" s="155"/>
      <c r="T904" s="157">
        <f>SUM(T905:T916)</f>
        <v>3.3084910099999996</v>
      </c>
      <c r="AR904" s="150" t="s">
        <v>84</v>
      </c>
      <c r="AT904" s="158" t="s">
        <v>73</v>
      </c>
      <c r="AU904" s="158" t="s">
        <v>82</v>
      </c>
      <c r="AY904" s="150" t="s">
        <v>282</v>
      </c>
      <c r="BK904" s="159">
        <f>SUM(BK905:BK916)</f>
        <v>0</v>
      </c>
    </row>
    <row r="905" spans="1:65" s="2" customFormat="1" ht="20.5" customHeight="1">
      <c r="A905" s="32"/>
      <c r="B905" s="162"/>
      <c r="C905" s="163" t="s">
        <v>1679</v>
      </c>
      <c r="D905" s="163" t="s">
        <v>284</v>
      </c>
      <c r="E905" s="164" t="s">
        <v>1680</v>
      </c>
      <c r="F905" s="165" t="s">
        <v>1681</v>
      </c>
      <c r="G905" s="166" t="s">
        <v>303</v>
      </c>
      <c r="H905" s="167">
        <v>202.477</v>
      </c>
      <c r="I905" s="168"/>
      <c r="J905" s="169">
        <f>ROUND(I905*H905,2)</f>
        <v>0</v>
      </c>
      <c r="K905" s="165" t="s">
        <v>288</v>
      </c>
      <c r="L905" s="33"/>
      <c r="M905" s="170" t="s">
        <v>1</v>
      </c>
      <c r="N905" s="171" t="s">
        <v>39</v>
      </c>
      <c r="O905" s="58"/>
      <c r="P905" s="172">
        <f>O905*H905</f>
        <v>0</v>
      </c>
      <c r="Q905" s="172">
        <v>0</v>
      </c>
      <c r="R905" s="172">
        <f>Q905*H905</f>
        <v>0</v>
      </c>
      <c r="S905" s="172">
        <v>1.533E-2</v>
      </c>
      <c r="T905" s="173">
        <f>S905*H905</f>
        <v>3.1039724099999999</v>
      </c>
      <c r="U905" s="32"/>
      <c r="V905" s="32"/>
      <c r="W905" s="32"/>
      <c r="X905" s="32"/>
      <c r="Y905" s="32"/>
      <c r="Z905" s="32"/>
      <c r="AA905" s="32"/>
      <c r="AB905" s="32"/>
      <c r="AC905" s="32"/>
      <c r="AD905" s="32"/>
      <c r="AE905" s="32"/>
      <c r="AR905" s="174" t="s">
        <v>384</v>
      </c>
      <c r="AT905" s="174" t="s">
        <v>284</v>
      </c>
      <c r="AU905" s="174" t="s">
        <v>84</v>
      </c>
      <c r="AY905" s="17" t="s">
        <v>282</v>
      </c>
      <c r="BE905" s="175">
        <f>IF(N905="základní",J905,0)</f>
        <v>0</v>
      </c>
      <c r="BF905" s="175">
        <f>IF(N905="snížená",J905,0)</f>
        <v>0</v>
      </c>
      <c r="BG905" s="175">
        <f>IF(N905="zákl. přenesená",J905,0)</f>
        <v>0</v>
      </c>
      <c r="BH905" s="175">
        <f>IF(N905="sníž. přenesená",J905,0)</f>
        <v>0</v>
      </c>
      <c r="BI905" s="175">
        <f>IF(N905="nulová",J905,0)</f>
        <v>0</v>
      </c>
      <c r="BJ905" s="17" t="s">
        <v>82</v>
      </c>
      <c r="BK905" s="175">
        <f>ROUND(I905*H905,2)</f>
        <v>0</v>
      </c>
      <c r="BL905" s="17" t="s">
        <v>384</v>
      </c>
      <c r="BM905" s="174" t="s">
        <v>1682</v>
      </c>
    </row>
    <row r="906" spans="1:65" s="2" customFormat="1" ht="18">
      <c r="A906" s="32"/>
      <c r="B906" s="33"/>
      <c r="C906" s="32"/>
      <c r="D906" s="176" t="s">
        <v>291</v>
      </c>
      <c r="E906" s="32"/>
      <c r="F906" s="177" t="s">
        <v>1683</v>
      </c>
      <c r="G906" s="32"/>
      <c r="H906" s="32"/>
      <c r="I906" s="97"/>
      <c r="J906" s="32"/>
      <c r="K906" s="32"/>
      <c r="L906" s="33"/>
      <c r="M906" s="178"/>
      <c r="N906" s="179"/>
      <c r="O906" s="58"/>
      <c r="P906" s="58"/>
      <c r="Q906" s="58"/>
      <c r="R906" s="58"/>
      <c r="S906" s="58"/>
      <c r="T906" s="59"/>
      <c r="U906" s="32"/>
      <c r="V906" s="32"/>
      <c r="W906" s="32"/>
      <c r="X906" s="32"/>
      <c r="Y906" s="32"/>
      <c r="Z906" s="32"/>
      <c r="AA906" s="32"/>
      <c r="AB906" s="32"/>
      <c r="AC906" s="32"/>
      <c r="AD906" s="32"/>
      <c r="AE906" s="32"/>
      <c r="AT906" s="17" t="s">
        <v>291</v>
      </c>
      <c r="AU906" s="17" t="s">
        <v>84</v>
      </c>
    </row>
    <row r="907" spans="1:65" s="13" customFormat="1" ht="10">
      <c r="B907" s="180"/>
      <c r="D907" s="176" t="s">
        <v>293</v>
      </c>
      <c r="E907" s="181" t="s">
        <v>102</v>
      </c>
      <c r="F907" s="182" t="s">
        <v>1684</v>
      </c>
      <c r="H907" s="183">
        <v>202.477</v>
      </c>
      <c r="I907" s="184"/>
      <c r="L907" s="180"/>
      <c r="M907" s="185"/>
      <c r="N907" s="186"/>
      <c r="O907" s="186"/>
      <c r="P907" s="186"/>
      <c r="Q907" s="186"/>
      <c r="R907" s="186"/>
      <c r="S907" s="186"/>
      <c r="T907" s="187"/>
      <c r="AT907" s="181" t="s">
        <v>293</v>
      </c>
      <c r="AU907" s="181" t="s">
        <v>84</v>
      </c>
      <c r="AV907" s="13" t="s">
        <v>84</v>
      </c>
      <c r="AW907" s="13" t="s">
        <v>31</v>
      </c>
      <c r="AX907" s="13" t="s">
        <v>82</v>
      </c>
      <c r="AY907" s="181" t="s">
        <v>282</v>
      </c>
    </row>
    <row r="908" spans="1:65" s="2" customFormat="1" ht="31" customHeight="1">
      <c r="A908" s="32"/>
      <c r="B908" s="162"/>
      <c r="C908" s="163" t="s">
        <v>1685</v>
      </c>
      <c r="D908" s="163" t="s">
        <v>284</v>
      </c>
      <c r="E908" s="164" t="s">
        <v>1686</v>
      </c>
      <c r="F908" s="165" t="s">
        <v>1687</v>
      </c>
      <c r="G908" s="166" t="s">
        <v>361</v>
      </c>
      <c r="H908" s="167">
        <v>17.38</v>
      </c>
      <c r="I908" s="168"/>
      <c r="J908" s="169">
        <f>ROUND(I908*H908,2)</f>
        <v>0</v>
      </c>
      <c r="K908" s="165" t="s">
        <v>288</v>
      </c>
      <c r="L908" s="33"/>
      <c r="M908" s="170" t="s">
        <v>1</v>
      </c>
      <c r="N908" s="171" t="s">
        <v>39</v>
      </c>
      <c r="O908" s="58"/>
      <c r="P908" s="172">
        <f>O908*H908</f>
        <v>0</v>
      </c>
      <c r="Q908" s="172">
        <v>0</v>
      </c>
      <c r="R908" s="172">
        <f>Q908*H908</f>
        <v>0</v>
      </c>
      <c r="S908" s="172">
        <v>7.9699999999999997E-3</v>
      </c>
      <c r="T908" s="173">
        <f>S908*H908</f>
        <v>0.13851859999999999</v>
      </c>
      <c r="U908" s="32"/>
      <c r="V908" s="32"/>
      <c r="W908" s="32"/>
      <c r="X908" s="32"/>
      <c r="Y908" s="32"/>
      <c r="Z908" s="32"/>
      <c r="AA908" s="32"/>
      <c r="AB908" s="32"/>
      <c r="AC908" s="32"/>
      <c r="AD908" s="32"/>
      <c r="AE908" s="32"/>
      <c r="AR908" s="174" t="s">
        <v>384</v>
      </c>
      <c r="AT908" s="174" t="s">
        <v>284</v>
      </c>
      <c r="AU908" s="174" t="s">
        <v>84</v>
      </c>
      <c r="AY908" s="17" t="s">
        <v>282</v>
      </c>
      <c r="BE908" s="175">
        <f>IF(N908="základní",J908,0)</f>
        <v>0</v>
      </c>
      <c r="BF908" s="175">
        <f>IF(N908="snížená",J908,0)</f>
        <v>0</v>
      </c>
      <c r="BG908" s="175">
        <f>IF(N908="zákl. přenesená",J908,0)</f>
        <v>0</v>
      </c>
      <c r="BH908" s="175">
        <f>IF(N908="sníž. přenesená",J908,0)</f>
        <v>0</v>
      </c>
      <c r="BI908" s="175">
        <f>IF(N908="nulová",J908,0)</f>
        <v>0</v>
      </c>
      <c r="BJ908" s="17" t="s">
        <v>82</v>
      </c>
      <c r="BK908" s="175">
        <f>ROUND(I908*H908,2)</f>
        <v>0</v>
      </c>
      <c r="BL908" s="17" t="s">
        <v>384</v>
      </c>
      <c r="BM908" s="174" t="s">
        <v>1688</v>
      </c>
    </row>
    <row r="909" spans="1:65" s="2" customFormat="1" ht="18">
      <c r="A909" s="32"/>
      <c r="B909" s="33"/>
      <c r="C909" s="32"/>
      <c r="D909" s="176" t="s">
        <v>291</v>
      </c>
      <c r="E909" s="32"/>
      <c r="F909" s="177" t="s">
        <v>1689</v>
      </c>
      <c r="G909" s="32"/>
      <c r="H909" s="32"/>
      <c r="I909" s="97"/>
      <c r="J909" s="32"/>
      <c r="K909" s="32"/>
      <c r="L909" s="33"/>
      <c r="M909" s="178"/>
      <c r="N909" s="179"/>
      <c r="O909" s="58"/>
      <c r="P909" s="58"/>
      <c r="Q909" s="58"/>
      <c r="R909" s="58"/>
      <c r="S909" s="58"/>
      <c r="T909" s="59"/>
      <c r="U909" s="32"/>
      <c r="V909" s="32"/>
      <c r="W909" s="32"/>
      <c r="X909" s="32"/>
      <c r="Y909" s="32"/>
      <c r="Z909" s="32"/>
      <c r="AA909" s="32"/>
      <c r="AB909" s="32"/>
      <c r="AC909" s="32"/>
      <c r="AD909" s="32"/>
      <c r="AE909" s="32"/>
      <c r="AT909" s="17" t="s">
        <v>291</v>
      </c>
      <c r="AU909" s="17" t="s">
        <v>84</v>
      </c>
    </row>
    <row r="910" spans="1:65" s="2" customFormat="1" ht="31" customHeight="1">
      <c r="A910" s="32"/>
      <c r="B910" s="162"/>
      <c r="C910" s="163" t="s">
        <v>1690</v>
      </c>
      <c r="D910" s="163" t="s">
        <v>284</v>
      </c>
      <c r="E910" s="164" t="s">
        <v>1691</v>
      </c>
      <c r="F910" s="165" t="s">
        <v>1692</v>
      </c>
      <c r="G910" s="166" t="s">
        <v>303</v>
      </c>
      <c r="H910" s="167">
        <v>202.477</v>
      </c>
      <c r="I910" s="168"/>
      <c r="J910" s="169">
        <f>ROUND(I910*H910,2)</f>
        <v>0</v>
      </c>
      <c r="K910" s="165" t="s">
        <v>288</v>
      </c>
      <c r="L910" s="33"/>
      <c r="M910" s="170" t="s">
        <v>1</v>
      </c>
      <c r="N910" s="171" t="s">
        <v>39</v>
      </c>
      <c r="O910" s="58"/>
      <c r="P910" s="172">
        <f>O910*H910</f>
        <v>0</v>
      </c>
      <c r="Q910" s="172">
        <v>0</v>
      </c>
      <c r="R910" s="172">
        <f>Q910*H910</f>
        <v>0</v>
      </c>
      <c r="S910" s="172">
        <v>0</v>
      </c>
      <c r="T910" s="173">
        <f>S910*H910</f>
        <v>0</v>
      </c>
      <c r="U910" s="32"/>
      <c r="V910" s="32"/>
      <c r="W910" s="32"/>
      <c r="X910" s="32"/>
      <c r="Y910" s="32"/>
      <c r="Z910" s="32"/>
      <c r="AA910" s="32"/>
      <c r="AB910" s="32"/>
      <c r="AC910" s="32"/>
      <c r="AD910" s="32"/>
      <c r="AE910" s="32"/>
      <c r="AR910" s="174" t="s">
        <v>384</v>
      </c>
      <c r="AT910" s="174" t="s">
        <v>284</v>
      </c>
      <c r="AU910" s="174" t="s">
        <v>84</v>
      </c>
      <c r="AY910" s="17" t="s">
        <v>282</v>
      </c>
      <c r="BE910" s="175">
        <f>IF(N910="základní",J910,0)</f>
        <v>0</v>
      </c>
      <c r="BF910" s="175">
        <f>IF(N910="snížená",J910,0)</f>
        <v>0</v>
      </c>
      <c r="BG910" s="175">
        <f>IF(N910="zákl. přenesená",J910,0)</f>
        <v>0</v>
      </c>
      <c r="BH910" s="175">
        <f>IF(N910="sníž. přenesená",J910,0)</f>
        <v>0</v>
      </c>
      <c r="BI910" s="175">
        <f>IF(N910="nulová",J910,0)</f>
        <v>0</v>
      </c>
      <c r="BJ910" s="17" t="s">
        <v>82</v>
      </c>
      <c r="BK910" s="175">
        <f>ROUND(I910*H910,2)</f>
        <v>0</v>
      </c>
      <c r="BL910" s="17" t="s">
        <v>384</v>
      </c>
      <c r="BM910" s="174" t="s">
        <v>1693</v>
      </c>
    </row>
    <row r="911" spans="1:65" s="2" customFormat="1" ht="27">
      <c r="A911" s="32"/>
      <c r="B911" s="33"/>
      <c r="C911" s="32"/>
      <c r="D911" s="176" t="s">
        <v>291</v>
      </c>
      <c r="E911" s="32"/>
      <c r="F911" s="177" t="s">
        <v>1694</v>
      </c>
      <c r="G911" s="32"/>
      <c r="H911" s="32"/>
      <c r="I911" s="97"/>
      <c r="J911" s="32"/>
      <c r="K911" s="32"/>
      <c r="L911" s="33"/>
      <c r="M911" s="178"/>
      <c r="N911" s="179"/>
      <c r="O911" s="58"/>
      <c r="P911" s="58"/>
      <c r="Q911" s="58"/>
      <c r="R911" s="58"/>
      <c r="S911" s="58"/>
      <c r="T911" s="59"/>
      <c r="U911" s="32"/>
      <c r="V911" s="32"/>
      <c r="W911" s="32"/>
      <c r="X911" s="32"/>
      <c r="Y911" s="32"/>
      <c r="Z911" s="32"/>
      <c r="AA911" s="32"/>
      <c r="AB911" s="32"/>
      <c r="AC911" s="32"/>
      <c r="AD911" s="32"/>
      <c r="AE911" s="32"/>
      <c r="AT911" s="17" t="s">
        <v>291</v>
      </c>
      <c r="AU911" s="17" t="s">
        <v>84</v>
      </c>
    </row>
    <row r="912" spans="1:65" s="13" customFormat="1" ht="10">
      <c r="B912" s="180"/>
      <c r="D912" s="176" t="s">
        <v>293</v>
      </c>
      <c r="E912" s="181" t="s">
        <v>1</v>
      </c>
      <c r="F912" s="182" t="s">
        <v>102</v>
      </c>
      <c r="H912" s="183">
        <v>202.477</v>
      </c>
      <c r="I912" s="184"/>
      <c r="L912" s="180"/>
      <c r="M912" s="185"/>
      <c r="N912" s="186"/>
      <c r="O912" s="186"/>
      <c r="P912" s="186"/>
      <c r="Q912" s="186"/>
      <c r="R912" s="186"/>
      <c r="S912" s="186"/>
      <c r="T912" s="187"/>
      <c r="AT912" s="181" t="s">
        <v>293</v>
      </c>
      <c r="AU912" s="181" t="s">
        <v>84</v>
      </c>
      <c r="AV912" s="13" t="s">
        <v>84</v>
      </c>
      <c r="AW912" s="13" t="s">
        <v>31</v>
      </c>
      <c r="AX912" s="13" t="s">
        <v>82</v>
      </c>
      <c r="AY912" s="181" t="s">
        <v>282</v>
      </c>
    </row>
    <row r="913" spans="1:65" s="2" customFormat="1" ht="31" customHeight="1">
      <c r="A913" s="32"/>
      <c r="B913" s="162"/>
      <c r="C913" s="163" t="s">
        <v>1695</v>
      </c>
      <c r="D913" s="163" t="s">
        <v>284</v>
      </c>
      <c r="E913" s="164" t="s">
        <v>1696</v>
      </c>
      <c r="F913" s="165" t="s">
        <v>1697</v>
      </c>
      <c r="G913" s="166" t="s">
        <v>361</v>
      </c>
      <c r="H913" s="167">
        <v>17.38</v>
      </c>
      <c r="I913" s="168"/>
      <c r="J913" s="169">
        <f>ROUND(I913*H913,2)</f>
        <v>0</v>
      </c>
      <c r="K913" s="165" t="s">
        <v>288</v>
      </c>
      <c r="L913" s="33"/>
      <c r="M913" s="170" t="s">
        <v>1</v>
      </c>
      <c r="N913" s="171" t="s">
        <v>39</v>
      </c>
      <c r="O913" s="58"/>
      <c r="P913" s="172">
        <f>O913*H913</f>
        <v>0</v>
      </c>
      <c r="Q913" s="172">
        <v>0</v>
      </c>
      <c r="R913" s="172">
        <f>Q913*H913</f>
        <v>0</v>
      </c>
      <c r="S913" s="172">
        <v>0</v>
      </c>
      <c r="T913" s="173">
        <f>S913*H913</f>
        <v>0</v>
      </c>
      <c r="U913" s="32"/>
      <c r="V913" s="32"/>
      <c r="W913" s="32"/>
      <c r="X913" s="32"/>
      <c r="Y913" s="32"/>
      <c r="Z913" s="32"/>
      <c r="AA913" s="32"/>
      <c r="AB913" s="32"/>
      <c r="AC913" s="32"/>
      <c r="AD913" s="32"/>
      <c r="AE913" s="32"/>
      <c r="AR913" s="174" t="s">
        <v>384</v>
      </c>
      <c r="AT913" s="174" t="s">
        <v>284</v>
      </c>
      <c r="AU913" s="174" t="s">
        <v>84</v>
      </c>
      <c r="AY913" s="17" t="s">
        <v>282</v>
      </c>
      <c r="BE913" s="175">
        <f>IF(N913="základní",J913,0)</f>
        <v>0</v>
      </c>
      <c r="BF913" s="175">
        <f>IF(N913="snížená",J913,0)</f>
        <v>0</v>
      </c>
      <c r="BG913" s="175">
        <f>IF(N913="zákl. přenesená",J913,0)</f>
        <v>0</v>
      </c>
      <c r="BH913" s="175">
        <f>IF(N913="sníž. přenesená",J913,0)</f>
        <v>0</v>
      </c>
      <c r="BI913" s="175">
        <f>IF(N913="nulová",J913,0)</f>
        <v>0</v>
      </c>
      <c r="BJ913" s="17" t="s">
        <v>82</v>
      </c>
      <c r="BK913" s="175">
        <f>ROUND(I913*H913,2)</f>
        <v>0</v>
      </c>
      <c r="BL913" s="17" t="s">
        <v>384</v>
      </c>
      <c r="BM913" s="174" t="s">
        <v>1698</v>
      </c>
    </row>
    <row r="914" spans="1:65" s="2" customFormat="1" ht="27">
      <c r="A914" s="32"/>
      <c r="B914" s="33"/>
      <c r="C914" s="32"/>
      <c r="D914" s="176" t="s">
        <v>291</v>
      </c>
      <c r="E914" s="32"/>
      <c r="F914" s="177" t="s">
        <v>1699</v>
      </c>
      <c r="G914" s="32"/>
      <c r="H914" s="32"/>
      <c r="I914" s="97"/>
      <c r="J914" s="32"/>
      <c r="K914" s="32"/>
      <c r="L914" s="33"/>
      <c r="M914" s="178"/>
      <c r="N914" s="179"/>
      <c r="O914" s="58"/>
      <c r="P914" s="58"/>
      <c r="Q914" s="58"/>
      <c r="R914" s="58"/>
      <c r="S914" s="58"/>
      <c r="T914" s="59"/>
      <c r="U914" s="32"/>
      <c r="V914" s="32"/>
      <c r="W914" s="32"/>
      <c r="X914" s="32"/>
      <c r="Y914" s="32"/>
      <c r="Z914" s="32"/>
      <c r="AA914" s="32"/>
      <c r="AB914" s="32"/>
      <c r="AC914" s="32"/>
      <c r="AD914" s="32"/>
      <c r="AE914" s="32"/>
      <c r="AT914" s="17" t="s">
        <v>291</v>
      </c>
      <c r="AU914" s="17" t="s">
        <v>84</v>
      </c>
    </row>
    <row r="915" spans="1:65" s="2" customFormat="1" ht="20.5" customHeight="1">
      <c r="A915" s="32"/>
      <c r="B915" s="162"/>
      <c r="C915" s="163" t="s">
        <v>1700</v>
      </c>
      <c r="D915" s="163" t="s">
        <v>284</v>
      </c>
      <c r="E915" s="164" t="s">
        <v>1701</v>
      </c>
      <c r="F915" s="165" t="s">
        <v>1702</v>
      </c>
      <c r="G915" s="166" t="s">
        <v>381</v>
      </c>
      <c r="H915" s="167">
        <v>4</v>
      </c>
      <c r="I915" s="168"/>
      <c r="J915" s="169">
        <f>ROUND(I915*H915,2)</f>
        <v>0</v>
      </c>
      <c r="K915" s="165" t="s">
        <v>288</v>
      </c>
      <c r="L915" s="33"/>
      <c r="M915" s="170" t="s">
        <v>1</v>
      </c>
      <c r="N915" s="171" t="s">
        <v>39</v>
      </c>
      <c r="O915" s="58"/>
      <c r="P915" s="172">
        <f>O915*H915</f>
        <v>0</v>
      </c>
      <c r="Q915" s="172">
        <v>0</v>
      </c>
      <c r="R915" s="172">
        <f>Q915*H915</f>
        <v>0</v>
      </c>
      <c r="S915" s="172">
        <v>1.6500000000000001E-2</v>
      </c>
      <c r="T915" s="173">
        <f>S915*H915</f>
        <v>6.6000000000000003E-2</v>
      </c>
      <c r="U915" s="32"/>
      <c r="V915" s="32"/>
      <c r="W915" s="32"/>
      <c r="X915" s="32"/>
      <c r="Y915" s="32"/>
      <c r="Z915" s="32"/>
      <c r="AA915" s="32"/>
      <c r="AB915" s="32"/>
      <c r="AC915" s="32"/>
      <c r="AD915" s="32"/>
      <c r="AE915" s="32"/>
      <c r="AR915" s="174" t="s">
        <v>384</v>
      </c>
      <c r="AT915" s="174" t="s">
        <v>284</v>
      </c>
      <c r="AU915" s="174" t="s">
        <v>84</v>
      </c>
      <c r="AY915" s="17" t="s">
        <v>282</v>
      </c>
      <c r="BE915" s="175">
        <f>IF(N915="základní",J915,0)</f>
        <v>0</v>
      </c>
      <c r="BF915" s="175">
        <f>IF(N915="snížená",J915,0)</f>
        <v>0</v>
      </c>
      <c r="BG915" s="175">
        <f>IF(N915="zákl. přenesená",J915,0)</f>
        <v>0</v>
      </c>
      <c r="BH915" s="175">
        <f>IF(N915="sníž. přenesená",J915,0)</f>
        <v>0</v>
      </c>
      <c r="BI915" s="175">
        <f>IF(N915="nulová",J915,0)</f>
        <v>0</v>
      </c>
      <c r="BJ915" s="17" t="s">
        <v>82</v>
      </c>
      <c r="BK915" s="175">
        <f>ROUND(I915*H915,2)</f>
        <v>0</v>
      </c>
      <c r="BL915" s="17" t="s">
        <v>384</v>
      </c>
      <c r="BM915" s="174" t="s">
        <v>1703</v>
      </c>
    </row>
    <row r="916" spans="1:65" s="2" customFormat="1" ht="10">
      <c r="A916" s="32"/>
      <c r="B916" s="33"/>
      <c r="C916" s="32"/>
      <c r="D916" s="176" t="s">
        <v>291</v>
      </c>
      <c r="E916" s="32"/>
      <c r="F916" s="177" t="s">
        <v>1702</v>
      </c>
      <c r="G916" s="32"/>
      <c r="H916" s="32"/>
      <c r="I916" s="97"/>
      <c r="J916" s="32"/>
      <c r="K916" s="32"/>
      <c r="L916" s="33"/>
      <c r="M916" s="178"/>
      <c r="N916" s="179"/>
      <c r="O916" s="58"/>
      <c r="P916" s="58"/>
      <c r="Q916" s="58"/>
      <c r="R916" s="58"/>
      <c r="S916" s="58"/>
      <c r="T916" s="59"/>
      <c r="U916" s="32"/>
      <c r="V916" s="32"/>
      <c r="W916" s="32"/>
      <c r="X916" s="32"/>
      <c r="Y916" s="32"/>
      <c r="Z916" s="32"/>
      <c r="AA916" s="32"/>
      <c r="AB916" s="32"/>
      <c r="AC916" s="32"/>
      <c r="AD916" s="32"/>
      <c r="AE916" s="32"/>
      <c r="AT916" s="17" t="s">
        <v>291</v>
      </c>
      <c r="AU916" s="17" t="s">
        <v>84</v>
      </c>
    </row>
    <row r="917" spans="1:65" s="12" customFormat="1" ht="22.75" customHeight="1">
      <c r="B917" s="149"/>
      <c r="D917" s="150" t="s">
        <v>73</v>
      </c>
      <c r="E917" s="160" t="s">
        <v>1704</v>
      </c>
      <c r="F917" s="160" t="s">
        <v>1705</v>
      </c>
      <c r="I917" s="152"/>
      <c r="J917" s="161">
        <f>BK917</f>
        <v>0</v>
      </c>
      <c r="L917" s="149"/>
      <c r="M917" s="154"/>
      <c r="N917" s="155"/>
      <c r="O917" s="155"/>
      <c r="P917" s="156">
        <f>SUM(P918:P1002)</f>
        <v>0</v>
      </c>
      <c r="Q917" s="155"/>
      <c r="R917" s="156">
        <f>SUM(R918:R1002)</f>
        <v>1.0014043000000001</v>
      </c>
      <c r="S917" s="155"/>
      <c r="T917" s="157">
        <f>SUM(T918:T1002)</f>
        <v>0.27</v>
      </c>
      <c r="AR917" s="150" t="s">
        <v>84</v>
      </c>
      <c r="AT917" s="158" t="s">
        <v>73</v>
      </c>
      <c r="AU917" s="158" t="s">
        <v>82</v>
      </c>
      <c r="AY917" s="150" t="s">
        <v>282</v>
      </c>
      <c r="BK917" s="159">
        <f>SUM(BK918:BK1002)</f>
        <v>0</v>
      </c>
    </row>
    <row r="918" spans="1:65" s="2" customFormat="1" ht="20.5" customHeight="1">
      <c r="A918" s="32"/>
      <c r="B918" s="162"/>
      <c r="C918" s="163" t="s">
        <v>1706</v>
      </c>
      <c r="D918" s="163" t="s">
        <v>284</v>
      </c>
      <c r="E918" s="164" t="s">
        <v>1707</v>
      </c>
      <c r="F918" s="165" t="s">
        <v>1708</v>
      </c>
      <c r="G918" s="166" t="s">
        <v>381</v>
      </c>
      <c r="H918" s="167">
        <v>1</v>
      </c>
      <c r="I918" s="168"/>
      <c r="J918" s="169">
        <f>ROUND(I918*H918,2)</f>
        <v>0</v>
      </c>
      <c r="K918" s="165" t="s">
        <v>288</v>
      </c>
      <c r="L918" s="33"/>
      <c r="M918" s="170" t="s">
        <v>1</v>
      </c>
      <c r="N918" s="171" t="s">
        <v>39</v>
      </c>
      <c r="O918" s="58"/>
      <c r="P918" s="172">
        <f>O918*H918</f>
        <v>0</v>
      </c>
      <c r="Q918" s="172">
        <v>4.4000000000000002E-4</v>
      </c>
      <c r="R918" s="172">
        <f>Q918*H918</f>
        <v>4.4000000000000002E-4</v>
      </c>
      <c r="S918" s="172">
        <v>0</v>
      </c>
      <c r="T918" s="173">
        <f>S918*H918</f>
        <v>0</v>
      </c>
      <c r="U918" s="32"/>
      <c r="V918" s="32"/>
      <c r="W918" s="32"/>
      <c r="X918" s="32"/>
      <c r="Y918" s="32"/>
      <c r="Z918" s="32"/>
      <c r="AA918" s="32"/>
      <c r="AB918" s="32"/>
      <c r="AC918" s="32"/>
      <c r="AD918" s="32"/>
      <c r="AE918" s="32"/>
      <c r="AR918" s="174" t="s">
        <v>384</v>
      </c>
      <c r="AT918" s="174" t="s">
        <v>284</v>
      </c>
      <c r="AU918" s="174" t="s">
        <v>84</v>
      </c>
      <c r="AY918" s="17" t="s">
        <v>282</v>
      </c>
      <c r="BE918" s="175">
        <f>IF(N918="základní",J918,0)</f>
        <v>0</v>
      </c>
      <c r="BF918" s="175">
        <f>IF(N918="snížená",J918,0)</f>
        <v>0</v>
      </c>
      <c r="BG918" s="175">
        <f>IF(N918="zákl. přenesená",J918,0)</f>
        <v>0</v>
      </c>
      <c r="BH918" s="175">
        <f>IF(N918="sníž. přenesená",J918,0)</f>
        <v>0</v>
      </c>
      <c r="BI918" s="175">
        <f>IF(N918="nulová",J918,0)</f>
        <v>0</v>
      </c>
      <c r="BJ918" s="17" t="s">
        <v>82</v>
      </c>
      <c r="BK918" s="175">
        <f>ROUND(I918*H918,2)</f>
        <v>0</v>
      </c>
      <c r="BL918" s="17" t="s">
        <v>384</v>
      </c>
      <c r="BM918" s="174" t="s">
        <v>1709</v>
      </c>
    </row>
    <row r="919" spans="1:65" s="2" customFormat="1" ht="18">
      <c r="A919" s="32"/>
      <c r="B919" s="33"/>
      <c r="C919" s="32"/>
      <c r="D919" s="176" t="s">
        <v>291</v>
      </c>
      <c r="E919" s="32"/>
      <c r="F919" s="177" t="s">
        <v>1710</v>
      </c>
      <c r="G919" s="32"/>
      <c r="H919" s="32"/>
      <c r="I919" s="97"/>
      <c r="J919" s="32"/>
      <c r="K919" s="32"/>
      <c r="L919" s="33"/>
      <c r="M919" s="178"/>
      <c r="N919" s="179"/>
      <c r="O919" s="58"/>
      <c r="P919" s="58"/>
      <c r="Q919" s="58"/>
      <c r="R919" s="58"/>
      <c r="S919" s="58"/>
      <c r="T919" s="59"/>
      <c r="U919" s="32"/>
      <c r="V919" s="32"/>
      <c r="W919" s="32"/>
      <c r="X919" s="32"/>
      <c r="Y919" s="32"/>
      <c r="Z919" s="32"/>
      <c r="AA919" s="32"/>
      <c r="AB919" s="32"/>
      <c r="AC919" s="32"/>
      <c r="AD919" s="32"/>
      <c r="AE919" s="32"/>
      <c r="AT919" s="17" t="s">
        <v>291</v>
      </c>
      <c r="AU919" s="17" t="s">
        <v>84</v>
      </c>
    </row>
    <row r="920" spans="1:65" s="2" customFormat="1" ht="31" customHeight="1">
      <c r="A920" s="32"/>
      <c r="B920" s="162"/>
      <c r="C920" s="204" t="s">
        <v>1711</v>
      </c>
      <c r="D920" s="204" t="s">
        <v>373</v>
      </c>
      <c r="E920" s="205" t="s">
        <v>1712</v>
      </c>
      <c r="F920" s="206" t="s">
        <v>1713</v>
      </c>
      <c r="G920" s="207" t="s">
        <v>381</v>
      </c>
      <c r="H920" s="208">
        <v>1</v>
      </c>
      <c r="I920" s="209"/>
      <c r="J920" s="210">
        <f>ROUND(I920*H920,2)</f>
        <v>0</v>
      </c>
      <c r="K920" s="206" t="s">
        <v>288</v>
      </c>
      <c r="L920" s="211"/>
      <c r="M920" s="212" t="s">
        <v>1</v>
      </c>
      <c r="N920" s="213" t="s">
        <v>39</v>
      </c>
      <c r="O920" s="58"/>
      <c r="P920" s="172">
        <f>O920*H920</f>
        <v>0</v>
      </c>
      <c r="Q920" s="172">
        <v>4.7E-2</v>
      </c>
      <c r="R920" s="172">
        <f>Q920*H920</f>
        <v>4.7E-2</v>
      </c>
      <c r="S920" s="172">
        <v>0</v>
      </c>
      <c r="T920" s="173">
        <f>S920*H920</f>
        <v>0</v>
      </c>
      <c r="U920" s="32"/>
      <c r="V920" s="32"/>
      <c r="W920" s="32"/>
      <c r="X920" s="32"/>
      <c r="Y920" s="32"/>
      <c r="Z920" s="32"/>
      <c r="AA920" s="32"/>
      <c r="AB920" s="32"/>
      <c r="AC920" s="32"/>
      <c r="AD920" s="32"/>
      <c r="AE920" s="32"/>
      <c r="AR920" s="174" t="s">
        <v>478</v>
      </c>
      <c r="AT920" s="174" t="s">
        <v>373</v>
      </c>
      <c r="AU920" s="174" t="s">
        <v>84</v>
      </c>
      <c r="AY920" s="17" t="s">
        <v>282</v>
      </c>
      <c r="BE920" s="175">
        <f>IF(N920="základní",J920,0)</f>
        <v>0</v>
      </c>
      <c r="BF920" s="175">
        <f>IF(N920="snížená",J920,0)</f>
        <v>0</v>
      </c>
      <c r="BG920" s="175">
        <f>IF(N920="zákl. přenesená",J920,0)</f>
        <v>0</v>
      </c>
      <c r="BH920" s="175">
        <f>IF(N920="sníž. přenesená",J920,0)</f>
        <v>0</v>
      </c>
      <c r="BI920" s="175">
        <f>IF(N920="nulová",J920,0)</f>
        <v>0</v>
      </c>
      <c r="BJ920" s="17" t="s">
        <v>82</v>
      </c>
      <c r="BK920" s="175">
        <f>ROUND(I920*H920,2)</f>
        <v>0</v>
      </c>
      <c r="BL920" s="17" t="s">
        <v>384</v>
      </c>
      <c r="BM920" s="174" t="s">
        <v>1714</v>
      </c>
    </row>
    <row r="921" spans="1:65" s="2" customFormat="1" ht="27">
      <c r="A921" s="32"/>
      <c r="B921" s="33"/>
      <c r="C921" s="32"/>
      <c r="D921" s="176" t="s">
        <v>291</v>
      </c>
      <c r="E921" s="32"/>
      <c r="F921" s="177" t="s">
        <v>1713</v>
      </c>
      <c r="G921" s="32"/>
      <c r="H921" s="32"/>
      <c r="I921" s="97"/>
      <c r="J921" s="32"/>
      <c r="K921" s="32"/>
      <c r="L921" s="33"/>
      <c r="M921" s="178"/>
      <c r="N921" s="179"/>
      <c r="O921" s="58"/>
      <c r="P921" s="58"/>
      <c r="Q921" s="58"/>
      <c r="R921" s="58"/>
      <c r="S921" s="58"/>
      <c r="T921" s="59"/>
      <c r="U921" s="32"/>
      <c r="V921" s="32"/>
      <c r="W921" s="32"/>
      <c r="X921" s="32"/>
      <c r="Y921" s="32"/>
      <c r="Z921" s="32"/>
      <c r="AA921" s="32"/>
      <c r="AB921" s="32"/>
      <c r="AC921" s="32"/>
      <c r="AD921" s="32"/>
      <c r="AE921" s="32"/>
      <c r="AT921" s="17" t="s">
        <v>291</v>
      </c>
      <c r="AU921" s="17" t="s">
        <v>84</v>
      </c>
    </row>
    <row r="922" spans="1:65" s="2" customFormat="1" ht="31" customHeight="1">
      <c r="A922" s="32"/>
      <c r="B922" s="162"/>
      <c r="C922" s="163" t="s">
        <v>1715</v>
      </c>
      <c r="D922" s="163" t="s">
        <v>284</v>
      </c>
      <c r="E922" s="164" t="s">
        <v>1716</v>
      </c>
      <c r="F922" s="165" t="s">
        <v>1717</v>
      </c>
      <c r="G922" s="166" t="s">
        <v>303</v>
      </c>
      <c r="H922" s="167">
        <v>13.21</v>
      </c>
      <c r="I922" s="168"/>
      <c r="J922" s="169">
        <f>ROUND(I922*H922,2)</f>
        <v>0</v>
      </c>
      <c r="K922" s="165" t="s">
        <v>288</v>
      </c>
      <c r="L922" s="33"/>
      <c r="M922" s="170" t="s">
        <v>1</v>
      </c>
      <c r="N922" s="171" t="s">
        <v>39</v>
      </c>
      <c r="O922" s="58"/>
      <c r="P922" s="172">
        <f>O922*H922</f>
        <v>0</v>
      </c>
      <c r="Q922" s="172">
        <v>2.7E-4</v>
      </c>
      <c r="R922" s="172">
        <f>Q922*H922</f>
        <v>3.5667000000000003E-3</v>
      </c>
      <c r="S922" s="172">
        <v>0</v>
      </c>
      <c r="T922" s="173">
        <f>S922*H922</f>
        <v>0</v>
      </c>
      <c r="U922" s="32"/>
      <c r="V922" s="32"/>
      <c r="W922" s="32"/>
      <c r="X922" s="32"/>
      <c r="Y922" s="32"/>
      <c r="Z922" s="32"/>
      <c r="AA922" s="32"/>
      <c r="AB922" s="32"/>
      <c r="AC922" s="32"/>
      <c r="AD922" s="32"/>
      <c r="AE922" s="32"/>
      <c r="AR922" s="174" t="s">
        <v>289</v>
      </c>
      <c r="AT922" s="174" t="s">
        <v>284</v>
      </c>
      <c r="AU922" s="174" t="s">
        <v>84</v>
      </c>
      <c r="AY922" s="17" t="s">
        <v>282</v>
      </c>
      <c r="BE922" s="175">
        <f>IF(N922="základní",J922,0)</f>
        <v>0</v>
      </c>
      <c r="BF922" s="175">
        <f>IF(N922="snížená",J922,0)</f>
        <v>0</v>
      </c>
      <c r="BG922" s="175">
        <f>IF(N922="zákl. přenesená",J922,0)</f>
        <v>0</v>
      </c>
      <c r="BH922" s="175">
        <f>IF(N922="sníž. přenesená",J922,0)</f>
        <v>0</v>
      </c>
      <c r="BI922" s="175">
        <f>IF(N922="nulová",J922,0)</f>
        <v>0</v>
      </c>
      <c r="BJ922" s="17" t="s">
        <v>82</v>
      </c>
      <c r="BK922" s="175">
        <f>ROUND(I922*H922,2)</f>
        <v>0</v>
      </c>
      <c r="BL922" s="17" t="s">
        <v>289</v>
      </c>
      <c r="BM922" s="174" t="s">
        <v>1718</v>
      </c>
    </row>
    <row r="923" spans="1:65" s="2" customFormat="1" ht="27">
      <c r="A923" s="32"/>
      <c r="B923" s="33"/>
      <c r="C923" s="32"/>
      <c r="D923" s="176" t="s">
        <v>291</v>
      </c>
      <c r="E923" s="32"/>
      <c r="F923" s="177" t="s">
        <v>1719</v>
      </c>
      <c r="G923" s="32"/>
      <c r="H923" s="32"/>
      <c r="I923" s="97"/>
      <c r="J923" s="32"/>
      <c r="K923" s="32"/>
      <c r="L923" s="33"/>
      <c r="M923" s="178"/>
      <c r="N923" s="179"/>
      <c r="O923" s="58"/>
      <c r="P923" s="58"/>
      <c r="Q923" s="58"/>
      <c r="R923" s="58"/>
      <c r="S923" s="58"/>
      <c r="T923" s="59"/>
      <c r="U923" s="32"/>
      <c r="V923" s="32"/>
      <c r="W923" s="32"/>
      <c r="X923" s="32"/>
      <c r="Y923" s="32"/>
      <c r="Z923" s="32"/>
      <c r="AA923" s="32"/>
      <c r="AB923" s="32"/>
      <c r="AC923" s="32"/>
      <c r="AD923" s="32"/>
      <c r="AE923" s="32"/>
      <c r="AT923" s="17" t="s">
        <v>291</v>
      </c>
      <c r="AU923" s="17" t="s">
        <v>84</v>
      </c>
    </row>
    <row r="924" spans="1:65" s="13" customFormat="1" ht="10">
      <c r="B924" s="180"/>
      <c r="D924" s="176" t="s">
        <v>293</v>
      </c>
      <c r="E924" s="181" t="s">
        <v>1</v>
      </c>
      <c r="F924" s="182" t="s">
        <v>1720</v>
      </c>
      <c r="H924" s="183">
        <v>3.6</v>
      </c>
      <c r="I924" s="184"/>
      <c r="L924" s="180"/>
      <c r="M924" s="185"/>
      <c r="N924" s="186"/>
      <c r="O924" s="186"/>
      <c r="P924" s="186"/>
      <c r="Q924" s="186"/>
      <c r="R924" s="186"/>
      <c r="S924" s="186"/>
      <c r="T924" s="187"/>
      <c r="AT924" s="181" t="s">
        <v>293</v>
      </c>
      <c r="AU924" s="181" t="s">
        <v>84</v>
      </c>
      <c r="AV924" s="13" t="s">
        <v>84</v>
      </c>
      <c r="AW924" s="13" t="s">
        <v>31</v>
      </c>
      <c r="AX924" s="13" t="s">
        <v>74</v>
      </c>
      <c r="AY924" s="181" t="s">
        <v>282</v>
      </c>
    </row>
    <row r="925" spans="1:65" s="13" customFormat="1" ht="10">
      <c r="B925" s="180"/>
      <c r="D925" s="176" t="s">
        <v>293</v>
      </c>
      <c r="E925" s="181" t="s">
        <v>1</v>
      </c>
      <c r="F925" s="182" t="s">
        <v>1721</v>
      </c>
      <c r="H925" s="183">
        <v>5.6</v>
      </c>
      <c r="I925" s="184"/>
      <c r="L925" s="180"/>
      <c r="M925" s="185"/>
      <c r="N925" s="186"/>
      <c r="O925" s="186"/>
      <c r="P925" s="186"/>
      <c r="Q925" s="186"/>
      <c r="R925" s="186"/>
      <c r="S925" s="186"/>
      <c r="T925" s="187"/>
      <c r="AT925" s="181" t="s">
        <v>293</v>
      </c>
      <c r="AU925" s="181" t="s">
        <v>84</v>
      </c>
      <c r="AV925" s="13" t="s">
        <v>84</v>
      </c>
      <c r="AW925" s="13" t="s">
        <v>31</v>
      </c>
      <c r="AX925" s="13" t="s">
        <v>74</v>
      </c>
      <c r="AY925" s="181" t="s">
        <v>282</v>
      </c>
    </row>
    <row r="926" spans="1:65" s="13" customFormat="1" ht="10">
      <c r="B926" s="180"/>
      <c r="D926" s="176" t="s">
        <v>293</v>
      </c>
      <c r="E926" s="181" t="s">
        <v>1</v>
      </c>
      <c r="F926" s="182" t="s">
        <v>1722</v>
      </c>
      <c r="H926" s="183">
        <v>2.52</v>
      </c>
      <c r="I926" s="184"/>
      <c r="L926" s="180"/>
      <c r="M926" s="185"/>
      <c r="N926" s="186"/>
      <c r="O926" s="186"/>
      <c r="P926" s="186"/>
      <c r="Q926" s="186"/>
      <c r="R926" s="186"/>
      <c r="S926" s="186"/>
      <c r="T926" s="187"/>
      <c r="AT926" s="181" t="s">
        <v>293</v>
      </c>
      <c r="AU926" s="181" t="s">
        <v>84</v>
      </c>
      <c r="AV926" s="13" t="s">
        <v>84</v>
      </c>
      <c r="AW926" s="13" t="s">
        <v>31</v>
      </c>
      <c r="AX926" s="13" t="s">
        <v>74</v>
      </c>
      <c r="AY926" s="181" t="s">
        <v>282</v>
      </c>
    </row>
    <row r="927" spans="1:65" s="13" customFormat="1" ht="10">
      <c r="B927" s="180"/>
      <c r="D927" s="176" t="s">
        <v>293</v>
      </c>
      <c r="E927" s="181" t="s">
        <v>1</v>
      </c>
      <c r="F927" s="182" t="s">
        <v>1723</v>
      </c>
      <c r="H927" s="183">
        <v>1.49</v>
      </c>
      <c r="I927" s="184"/>
      <c r="L927" s="180"/>
      <c r="M927" s="185"/>
      <c r="N927" s="186"/>
      <c r="O927" s="186"/>
      <c r="P927" s="186"/>
      <c r="Q927" s="186"/>
      <c r="R927" s="186"/>
      <c r="S927" s="186"/>
      <c r="T927" s="187"/>
      <c r="AT927" s="181" t="s">
        <v>293</v>
      </c>
      <c r="AU927" s="181" t="s">
        <v>84</v>
      </c>
      <c r="AV927" s="13" t="s">
        <v>84</v>
      </c>
      <c r="AW927" s="13" t="s">
        <v>31</v>
      </c>
      <c r="AX927" s="13" t="s">
        <v>74</v>
      </c>
      <c r="AY927" s="181" t="s">
        <v>282</v>
      </c>
    </row>
    <row r="928" spans="1:65" s="15" customFormat="1" ht="10">
      <c r="B928" s="196"/>
      <c r="D928" s="176" t="s">
        <v>293</v>
      </c>
      <c r="E928" s="197" t="s">
        <v>105</v>
      </c>
      <c r="F928" s="198" t="s">
        <v>331</v>
      </c>
      <c r="H928" s="199">
        <v>13.21</v>
      </c>
      <c r="I928" s="200"/>
      <c r="L928" s="196"/>
      <c r="M928" s="201"/>
      <c r="N928" s="202"/>
      <c r="O928" s="202"/>
      <c r="P928" s="202"/>
      <c r="Q928" s="202"/>
      <c r="R928" s="202"/>
      <c r="S928" s="202"/>
      <c r="T928" s="203"/>
      <c r="AT928" s="197" t="s">
        <v>293</v>
      </c>
      <c r="AU928" s="197" t="s">
        <v>84</v>
      </c>
      <c r="AV928" s="15" t="s">
        <v>289</v>
      </c>
      <c r="AW928" s="15" t="s">
        <v>31</v>
      </c>
      <c r="AX928" s="15" t="s">
        <v>82</v>
      </c>
      <c r="AY928" s="197" t="s">
        <v>282</v>
      </c>
    </row>
    <row r="929" spans="1:65" s="2" customFormat="1" ht="20.5" customHeight="1">
      <c r="A929" s="32"/>
      <c r="B929" s="162"/>
      <c r="C929" s="204" t="s">
        <v>1724</v>
      </c>
      <c r="D929" s="204" t="s">
        <v>373</v>
      </c>
      <c r="E929" s="205" t="s">
        <v>1725</v>
      </c>
      <c r="F929" s="206" t="s">
        <v>1726</v>
      </c>
      <c r="G929" s="207" t="s">
        <v>303</v>
      </c>
      <c r="H929" s="208">
        <v>13.21</v>
      </c>
      <c r="I929" s="209"/>
      <c r="J929" s="210">
        <f>ROUND(I929*H929,2)</f>
        <v>0</v>
      </c>
      <c r="K929" s="206" t="s">
        <v>288</v>
      </c>
      <c r="L929" s="211"/>
      <c r="M929" s="212" t="s">
        <v>1</v>
      </c>
      <c r="N929" s="213" t="s">
        <v>39</v>
      </c>
      <c r="O929" s="58"/>
      <c r="P929" s="172">
        <f>O929*H929</f>
        <v>0</v>
      </c>
      <c r="Q929" s="172">
        <v>3.056E-2</v>
      </c>
      <c r="R929" s="172">
        <f>Q929*H929</f>
        <v>0.40369760000000005</v>
      </c>
      <c r="S929" s="172">
        <v>0</v>
      </c>
      <c r="T929" s="173">
        <f>S929*H929</f>
        <v>0</v>
      </c>
      <c r="U929" s="32"/>
      <c r="V929" s="32"/>
      <c r="W929" s="32"/>
      <c r="X929" s="32"/>
      <c r="Y929" s="32"/>
      <c r="Z929" s="32"/>
      <c r="AA929" s="32"/>
      <c r="AB929" s="32"/>
      <c r="AC929" s="32"/>
      <c r="AD929" s="32"/>
      <c r="AE929" s="32"/>
      <c r="AR929" s="174" t="s">
        <v>338</v>
      </c>
      <c r="AT929" s="174" t="s">
        <v>373</v>
      </c>
      <c r="AU929" s="174" t="s">
        <v>84</v>
      </c>
      <c r="AY929" s="17" t="s">
        <v>282</v>
      </c>
      <c r="BE929" s="175">
        <f>IF(N929="základní",J929,0)</f>
        <v>0</v>
      </c>
      <c r="BF929" s="175">
        <f>IF(N929="snížená",J929,0)</f>
        <v>0</v>
      </c>
      <c r="BG929" s="175">
        <f>IF(N929="zákl. přenesená",J929,0)</f>
        <v>0</v>
      </c>
      <c r="BH929" s="175">
        <f>IF(N929="sníž. přenesená",J929,0)</f>
        <v>0</v>
      </c>
      <c r="BI929" s="175">
        <f>IF(N929="nulová",J929,0)</f>
        <v>0</v>
      </c>
      <c r="BJ929" s="17" t="s">
        <v>82</v>
      </c>
      <c r="BK929" s="175">
        <f>ROUND(I929*H929,2)</f>
        <v>0</v>
      </c>
      <c r="BL929" s="17" t="s">
        <v>289</v>
      </c>
      <c r="BM929" s="174" t="s">
        <v>1727</v>
      </c>
    </row>
    <row r="930" spans="1:65" s="2" customFormat="1" ht="18">
      <c r="A930" s="32"/>
      <c r="B930" s="33"/>
      <c r="C930" s="32"/>
      <c r="D930" s="176" t="s">
        <v>291</v>
      </c>
      <c r="E930" s="32"/>
      <c r="F930" s="177" t="s">
        <v>1726</v>
      </c>
      <c r="G930" s="32"/>
      <c r="H930" s="32"/>
      <c r="I930" s="97"/>
      <c r="J930" s="32"/>
      <c r="K930" s="32"/>
      <c r="L930" s="33"/>
      <c r="M930" s="178"/>
      <c r="N930" s="179"/>
      <c r="O930" s="58"/>
      <c r="P930" s="58"/>
      <c r="Q930" s="58"/>
      <c r="R930" s="58"/>
      <c r="S930" s="58"/>
      <c r="T930" s="59"/>
      <c r="U930" s="32"/>
      <c r="V930" s="32"/>
      <c r="W930" s="32"/>
      <c r="X930" s="32"/>
      <c r="Y930" s="32"/>
      <c r="Z930" s="32"/>
      <c r="AA930" s="32"/>
      <c r="AB930" s="32"/>
      <c r="AC930" s="32"/>
      <c r="AD930" s="32"/>
      <c r="AE930" s="32"/>
      <c r="AT930" s="17" t="s">
        <v>291</v>
      </c>
      <c r="AU930" s="17" t="s">
        <v>84</v>
      </c>
    </row>
    <row r="931" spans="1:65" s="13" customFormat="1" ht="10">
      <c r="B931" s="180"/>
      <c r="D931" s="176" t="s">
        <v>293</v>
      </c>
      <c r="E931" s="181" t="s">
        <v>1</v>
      </c>
      <c r="F931" s="182" t="s">
        <v>105</v>
      </c>
      <c r="H931" s="183">
        <v>13.21</v>
      </c>
      <c r="I931" s="184"/>
      <c r="L931" s="180"/>
      <c r="M931" s="185"/>
      <c r="N931" s="186"/>
      <c r="O931" s="186"/>
      <c r="P931" s="186"/>
      <c r="Q931" s="186"/>
      <c r="R931" s="186"/>
      <c r="S931" s="186"/>
      <c r="T931" s="187"/>
      <c r="AT931" s="181" t="s">
        <v>293</v>
      </c>
      <c r="AU931" s="181" t="s">
        <v>84</v>
      </c>
      <c r="AV931" s="13" t="s">
        <v>84</v>
      </c>
      <c r="AW931" s="13" t="s">
        <v>31</v>
      </c>
      <c r="AX931" s="13" t="s">
        <v>82</v>
      </c>
      <c r="AY931" s="181" t="s">
        <v>282</v>
      </c>
    </row>
    <row r="932" spans="1:65" s="2" customFormat="1" ht="20.5" customHeight="1">
      <c r="A932" s="32"/>
      <c r="B932" s="162"/>
      <c r="C932" s="163" t="s">
        <v>1728</v>
      </c>
      <c r="D932" s="163" t="s">
        <v>284</v>
      </c>
      <c r="E932" s="164" t="s">
        <v>1729</v>
      </c>
      <c r="F932" s="165" t="s">
        <v>1730</v>
      </c>
      <c r="G932" s="166" t="s">
        <v>381</v>
      </c>
      <c r="H932" s="167">
        <v>2</v>
      </c>
      <c r="I932" s="168"/>
      <c r="J932" s="169">
        <f>ROUND(I932*H932,2)</f>
        <v>0</v>
      </c>
      <c r="K932" s="165" t="s">
        <v>288</v>
      </c>
      <c r="L932" s="33"/>
      <c r="M932" s="170" t="s">
        <v>1</v>
      </c>
      <c r="N932" s="171" t="s">
        <v>39</v>
      </c>
      <c r="O932" s="58"/>
      <c r="P932" s="172">
        <f>O932*H932</f>
        <v>0</v>
      </c>
      <c r="Q932" s="172">
        <v>2.7E-4</v>
      </c>
      <c r="R932" s="172">
        <f>Q932*H932</f>
        <v>5.4000000000000001E-4</v>
      </c>
      <c r="S932" s="172">
        <v>0</v>
      </c>
      <c r="T932" s="173">
        <f>S932*H932</f>
        <v>0</v>
      </c>
      <c r="U932" s="32"/>
      <c r="V932" s="32"/>
      <c r="W932" s="32"/>
      <c r="X932" s="32"/>
      <c r="Y932" s="32"/>
      <c r="Z932" s="32"/>
      <c r="AA932" s="32"/>
      <c r="AB932" s="32"/>
      <c r="AC932" s="32"/>
      <c r="AD932" s="32"/>
      <c r="AE932" s="32"/>
      <c r="AR932" s="174" t="s">
        <v>384</v>
      </c>
      <c r="AT932" s="174" t="s">
        <v>284</v>
      </c>
      <c r="AU932" s="174" t="s">
        <v>84</v>
      </c>
      <c r="AY932" s="17" t="s">
        <v>282</v>
      </c>
      <c r="BE932" s="175">
        <f>IF(N932="základní",J932,0)</f>
        <v>0</v>
      </c>
      <c r="BF932" s="175">
        <f>IF(N932="snížená",J932,0)</f>
        <v>0</v>
      </c>
      <c r="BG932" s="175">
        <f>IF(N932="zákl. přenesená",J932,0)</f>
        <v>0</v>
      </c>
      <c r="BH932" s="175">
        <f>IF(N932="sníž. přenesená",J932,0)</f>
        <v>0</v>
      </c>
      <c r="BI932" s="175">
        <f>IF(N932="nulová",J932,0)</f>
        <v>0</v>
      </c>
      <c r="BJ932" s="17" t="s">
        <v>82</v>
      </c>
      <c r="BK932" s="175">
        <f>ROUND(I932*H932,2)</f>
        <v>0</v>
      </c>
      <c r="BL932" s="17" t="s">
        <v>384</v>
      </c>
      <c r="BM932" s="174" t="s">
        <v>1731</v>
      </c>
    </row>
    <row r="933" spans="1:65" s="2" customFormat="1" ht="18">
      <c r="A933" s="32"/>
      <c r="B933" s="33"/>
      <c r="C933" s="32"/>
      <c r="D933" s="176" t="s">
        <v>291</v>
      </c>
      <c r="E933" s="32"/>
      <c r="F933" s="177" t="s">
        <v>1732</v>
      </c>
      <c r="G933" s="32"/>
      <c r="H933" s="32"/>
      <c r="I933" s="97"/>
      <c r="J933" s="32"/>
      <c r="K933" s="32"/>
      <c r="L933" s="33"/>
      <c r="M933" s="178"/>
      <c r="N933" s="179"/>
      <c r="O933" s="58"/>
      <c r="P933" s="58"/>
      <c r="Q933" s="58"/>
      <c r="R933" s="58"/>
      <c r="S933" s="58"/>
      <c r="T933" s="59"/>
      <c r="U933" s="32"/>
      <c r="V933" s="32"/>
      <c r="W933" s="32"/>
      <c r="X933" s="32"/>
      <c r="Y933" s="32"/>
      <c r="Z933" s="32"/>
      <c r="AA933" s="32"/>
      <c r="AB933" s="32"/>
      <c r="AC933" s="32"/>
      <c r="AD933" s="32"/>
      <c r="AE933" s="32"/>
      <c r="AT933" s="17" t="s">
        <v>291</v>
      </c>
      <c r="AU933" s="17" t="s">
        <v>84</v>
      </c>
    </row>
    <row r="934" spans="1:65" s="13" customFormat="1" ht="10">
      <c r="B934" s="180"/>
      <c r="D934" s="176" t="s">
        <v>293</v>
      </c>
      <c r="E934" s="181" t="s">
        <v>1</v>
      </c>
      <c r="F934" s="182" t="s">
        <v>1733</v>
      </c>
      <c r="H934" s="183">
        <v>2</v>
      </c>
      <c r="I934" s="184"/>
      <c r="L934" s="180"/>
      <c r="M934" s="185"/>
      <c r="N934" s="186"/>
      <c r="O934" s="186"/>
      <c r="P934" s="186"/>
      <c r="Q934" s="186"/>
      <c r="R934" s="186"/>
      <c r="S934" s="186"/>
      <c r="T934" s="187"/>
      <c r="AT934" s="181" t="s">
        <v>293</v>
      </c>
      <c r="AU934" s="181" t="s">
        <v>84</v>
      </c>
      <c r="AV934" s="13" t="s">
        <v>84</v>
      </c>
      <c r="AW934" s="13" t="s">
        <v>31</v>
      </c>
      <c r="AX934" s="13" t="s">
        <v>82</v>
      </c>
      <c r="AY934" s="181" t="s">
        <v>282</v>
      </c>
    </row>
    <row r="935" spans="1:65" s="2" customFormat="1" ht="20.5" customHeight="1">
      <c r="A935" s="32"/>
      <c r="B935" s="162"/>
      <c r="C935" s="204" t="s">
        <v>1734</v>
      </c>
      <c r="D935" s="204" t="s">
        <v>373</v>
      </c>
      <c r="E935" s="205" t="s">
        <v>1735</v>
      </c>
      <c r="F935" s="206" t="s">
        <v>1736</v>
      </c>
      <c r="G935" s="207" t="s">
        <v>303</v>
      </c>
      <c r="H935" s="208">
        <v>1.5</v>
      </c>
      <c r="I935" s="209"/>
      <c r="J935" s="210">
        <f>ROUND(I935*H935,2)</f>
        <v>0</v>
      </c>
      <c r="K935" s="206" t="s">
        <v>288</v>
      </c>
      <c r="L935" s="211"/>
      <c r="M935" s="212" t="s">
        <v>1</v>
      </c>
      <c r="N935" s="213" t="s">
        <v>39</v>
      </c>
      <c r="O935" s="58"/>
      <c r="P935" s="172">
        <f>O935*H935</f>
        <v>0</v>
      </c>
      <c r="Q935" s="172">
        <v>3.4720000000000001E-2</v>
      </c>
      <c r="R935" s="172">
        <f>Q935*H935</f>
        <v>5.2080000000000001E-2</v>
      </c>
      <c r="S935" s="172">
        <v>0</v>
      </c>
      <c r="T935" s="173">
        <f>S935*H935</f>
        <v>0</v>
      </c>
      <c r="U935" s="32"/>
      <c r="V935" s="32"/>
      <c r="W935" s="32"/>
      <c r="X935" s="32"/>
      <c r="Y935" s="32"/>
      <c r="Z935" s="32"/>
      <c r="AA935" s="32"/>
      <c r="AB935" s="32"/>
      <c r="AC935" s="32"/>
      <c r="AD935" s="32"/>
      <c r="AE935" s="32"/>
      <c r="AR935" s="174" t="s">
        <v>478</v>
      </c>
      <c r="AT935" s="174" t="s">
        <v>373</v>
      </c>
      <c r="AU935" s="174" t="s">
        <v>84</v>
      </c>
      <c r="AY935" s="17" t="s">
        <v>282</v>
      </c>
      <c r="BE935" s="175">
        <f>IF(N935="základní",J935,0)</f>
        <v>0</v>
      </c>
      <c r="BF935" s="175">
        <f>IF(N935="snížená",J935,0)</f>
        <v>0</v>
      </c>
      <c r="BG935" s="175">
        <f>IF(N935="zákl. přenesená",J935,0)</f>
        <v>0</v>
      </c>
      <c r="BH935" s="175">
        <f>IF(N935="sníž. přenesená",J935,0)</f>
        <v>0</v>
      </c>
      <c r="BI935" s="175">
        <f>IF(N935="nulová",J935,0)</f>
        <v>0</v>
      </c>
      <c r="BJ935" s="17" t="s">
        <v>82</v>
      </c>
      <c r="BK935" s="175">
        <f>ROUND(I935*H935,2)</f>
        <v>0</v>
      </c>
      <c r="BL935" s="17" t="s">
        <v>384</v>
      </c>
      <c r="BM935" s="174" t="s">
        <v>1737</v>
      </c>
    </row>
    <row r="936" spans="1:65" s="2" customFormat="1" ht="18">
      <c r="A936" s="32"/>
      <c r="B936" s="33"/>
      <c r="C936" s="32"/>
      <c r="D936" s="176" t="s">
        <v>291</v>
      </c>
      <c r="E936" s="32"/>
      <c r="F936" s="177" t="s">
        <v>1736</v>
      </c>
      <c r="G936" s="32"/>
      <c r="H936" s="32"/>
      <c r="I936" s="97"/>
      <c r="J936" s="32"/>
      <c r="K936" s="32"/>
      <c r="L936" s="33"/>
      <c r="M936" s="178"/>
      <c r="N936" s="179"/>
      <c r="O936" s="58"/>
      <c r="P936" s="58"/>
      <c r="Q936" s="58"/>
      <c r="R936" s="58"/>
      <c r="S936" s="58"/>
      <c r="T936" s="59"/>
      <c r="U936" s="32"/>
      <c r="V936" s="32"/>
      <c r="W936" s="32"/>
      <c r="X936" s="32"/>
      <c r="Y936" s="32"/>
      <c r="Z936" s="32"/>
      <c r="AA936" s="32"/>
      <c r="AB936" s="32"/>
      <c r="AC936" s="32"/>
      <c r="AD936" s="32"/>
      <c r="AE936" s="32"/>
      <c r="AT936" s="17" t="s">
        <v>291</v>
      </c>
      <c r="AU936" s="17" t="s">
        <v>84</v>
      </c>
    </row>
    <row r="937" spans="1:65" s="13" customFormat="1" ht="10">
      <c r="B937" s="180"/>
      <c r="D937" s="176" t="s">
        <v>293</v>
      </c>
      <c r="E937" s="181" t="s">
        <v>1</v>
      </c>
      <c r="F937" s="182" t="s">
        <v>1738</v>
      </c>
      <c r="H937" s="183">
        <v>1.5</v>
      </c>
      <c r="I937" s="184"/>
      <c r="L937" s="180"/>
      <c r="M937" s="185"/>
      <c r="N937" s="186"/>
      <c r="O937" s="186"/>
      <c r="P937" s="186"/>
      <c r="Q937" s="186"/>
      <c r="R937" s="186"/>
      <c r="S937" s="186"/>
      <c r="T937" s="187"/>
      <c r="AT937" s="181" t="s">
        <v>293</v>
      </c>
      <c r="AU937" s="181" t="s">
        <v>84</v>
      </c>
      <c r="AV937" s="13" t="s">
        <v>84</v>
      </c>
      <c r="AW937" s="13" t="s">
        <v>31</v>
      </c>
      <c r="AX937" s="13" t="s">
        <v>82</v>
      </c>
      <c r="AY937" s="181" t="s">
        <v>282</v>
      </c>
    </row>
    <row r="938" spans="1:65" s="2" customFormat="1" ht="31" customHeight="1">
      <c r="A938" s="32"/>
      <c r="B938" s="162"/>
      <c r="C938" s="163" t="s">
        <v>1739</v>
      </c>
      <c r="D938" s="163" t="s">
        <v>284</v>
      </c>
      <c r="E938" s="164" t="s">
        <v>1740</v>
      </c>
      <c r="F938" s="165" t="s">
        <v>1741</v>
      </c>
      <c r="G938" s="166" t="s">
        <v>381</v>
      </c>
      <c r="H938" s="167">
        <v>14</v>
      </c>
      <c r="I938" s="168"/>
      <c r="J938" s="169">
        <f>ROUND(I938*H938,2)</f>
        <v>0</v>
      </c>
      <c r="K938" s="165" t="s">
        <v>288</v>
      </c>
      <c r="L938" s="33"/>
      <c r="M938" s="170" t="s">
        <v>1</v>
      </c>
      <c r="N938" s="171" t="s">
        <v>39</v>
      </c>
      <c r="O938" s="58"/>
      <c r="P938" s="172">
        <f>O938*H938</f>
        <v>0</v>
      </c>
      <c r="Q938" s="172">
        <v>0</v>
      </c>
      <c r="R938" s="172">
        <f>Q938*H938</f>
        <v>0</v>
      </c>
      <c r="S938" s="172">
        <v>0</v>
      </c>
      <c r="T938" s="173">
        <f>S938*H938</f>
        <v>0</v>
      </c>
      <c r="U938" s="32"/>
      <c r="V938" s="32"/>
      <c r="W938" s="32"/>
      <c r="X938" s="32"/>
      <c r="Y938" s="32"/>
      <c r="Z938" s="32"/>
      <c r="AA938" s="32"/>
      <c r="AB938" s="32"/>
      <c r="AC938" s="32"/>
      <c r="AD938" s="32"/>
      <c r="AE938" s="32"/>
      <c r="AR938" s="174" t="s">
        <v>384</v>
      </c>
      <c r="AT938" s="174" t="s">
        <v>284</v>
      </c>
      <c r="AU938" s="174" t="s">
        <v>84</v>
      </c>
      <c r="AY938" s="17" t="s">
        <v>282</v>
      </c>
      <c r="BE938" s="175">
        <f>IF(N938="základní",J938,0)</f>
        <v>0</v>
      </c>
      <c r="BF938" s="175">
        <f>IF(N938="snížená",J938,0)</f>
        <v>0</v>
      </c>
      <c r="BG938" s="175">
        <f>IF(N938="zákl. přenesená",J938,0)</f>
        <v>0</v>
      </c>
      <c r="BH938" s="175">
        <f>IF(N938="sníž. přenesená",J938,0)</f>
        <v>0</v>
      </c>
      <c r="BI938" s="175">
        <f>IF(N938="nulová",J938,0)</f>
        <v>0</v>
      </c>
      <c r="BJ938" s="17" t="s">
        <v>82</v>
      </c>
      <c r="BK938" s="175">
        <f>ROUND(I938*H938,2)</f>
        <v>0</v>
      </c>
      <c r="BL938" s="17" t="s">
        <v>384</v>
      </c>
      <c r="BM938" s="174" t="s">
        <v>1742</v>
      </c>
    </row>
    <row r="939" spans="1:65" s="2" customFormat="1" ht="36">
      <c r="A939" s="32"/>
      <c r="B939" s="33"/>
      <c r="C939" s="32"/>
      <c r="D939" s="176" t="s">
        <v>291</v>
      </c>
      <c r="E939" s="32"/>
      <c r="F939" s="177" t="s">
        <v>1743</v>
      </c>
      <c r="G939" s="32"/>
      <c r="H939" s="32"/>
      <c r="I939" s="97"/>
      <c r="J939" s="32"/>
      <c r="K939" s="32"/>
      <c r="L939" s="33"/>
      <c r="M939" s="178"/>
      <c r="N939" s="179"/>
      <c r="O939" s="58"/>
      <c r="P939" s="58"/>
      <c r="Q939" s="58"/>
      <c r="R939" s="58"/>
      <c r="S939" s="58"/>
      <c r="T939" s="59"/>
      <c r="U939" s="32"/>
      <c r="V939" s="32"/>
      <c r="W939" s="32"/>
      <c r="X939" s="32"/>
      <c r="Y939" s="32"/>
      <c r="Z939" s="32"/>
      <c r="AA939" s="32"/>
      <c r="AB939" s="32"/>
      <c r="AC939" s="32"/>
      <c r="AD939" s="32"/>
      <c r="AE939" s="32"/>
      <c r="AT939" s="17" t="s">
        <v>291</v>
      </c>
      <c r="AU939" s="17" t="s">
        <v>84</v>
      </c>
    </row>
    <row r="940" spans="1:65" s="13" customFormat="1" ht="10">
      <c r="B940" s="180"/>
      <c r="D940" s="176" t="s">
        <v>293</v>
      </c>
      <c r="E940" s="181" t="s">
        <v>1</v>
      </c>
      <c r="F940" s="182" t="s">
        <v>1744</v>
      </c>
      <c r="H940" s="183">
        <v>14</v>
      </c>
      <c r="I940" s="184"/>
      <c r="L940" s="180"/>
      <c r="M940" s="185"/>
      <c r="N940" s="186"/>
      <c r="O940" s="186"/>
      <c r="P940" s="186"/>
      <c r="Q940" s="186"/>
      <c r="R940" s="186"/>
      <c r="S940" s="186"/>
      <c r="T940" s="187"/>
      <c r="AT940" s="181" t="s">
        <v>293</v>
      </c>
      <c r="AU940" s="181" t="s">
        <v>84</v>
      </c>
      <c r="AV940" s="13" t="s">
        <v>84</v>
      </c>
      <c r="AW940" s="13" t="s">
        <v>31</v>
      </c>
      <c r="AX940" s="13" t="s">
        <v>82</v>
      </c>
      <c r="AY940" s="181" t="s">
        <v>282</v>
      </c>
    </row>
    <row r="941" spans="1:65" s="2" customFormat="1" ht="31" customHeight="1">
      <c r="A941" s="32"/>
      <c r="B941" s="162"/>
      <c r="C941" s="204" t="s">
        <v>1745</v>
      </c>
      <c r="D941" s="204" t="s">
        <v>373</v>
      </c>
      <c r="E941" s="205" t="s">
        <v>1746</v>
      </c>
      <c r="F941" s="206" t="s">
        <v>1747</v>
      </c>
      <c r="G941" s="207" t="s">
        <v>381</v>
      </c>
      <c r="H941" s="208">
        <v>3</v>
      </c>
      <c r="I941" s="209"/>
      <c r="J941" s="210">
        <f>ROUND(I941*H941,2)</f>
        <v>0</v>
      </c>
      <c r="K941" s="206" t="s">
        <v>1</v>
      </c>
      <c r="L941" s="211"/>
      <c r="M941" s="212" t="s">
        <v>1</v>
      </c>
      <c r="N941" s="213" t="s">
        <v>39</v>
      </c>
      <c r="O941" s="58"/>
      <c r="P941" s="172">
        <f>O941*H941</f>
        <v>0</v>
      </c>
      <c r="Q941" s="172">
        <v>1.9E-2</v>
      </c>
      <c r="R941" s="172">
        <f>Q941*H941</f>
        <v>5.6999999999999995E-2</v>
      </c>
      <c r="S941" s="172">
        <v>0</v>
      </c>
      <c r="T941" s="173">
        <f>S941*H941</f>
        <v>0</v>
      </c>
      <c r="U941" s="32"/>
      <c r="V941" s="32"/>
      <c r="W941" s="32"/>
      <c r="X941" s="32"/>
      <c r="Y941" s="32"/>
      <c r="Z941" s="32"/>
      <c r="AA941" s="32"/>
      <c r="AB941" s="32"/>
      <c r="AC941" s="32"/>
      <c r="AD941" s="32"/>
      <c r="AE941" s="32"/>
      <c r="AR941" s="174" t="s">
        <v>478</v>
      </c>
      <c r="AT941" s="174" t="s">
        <v>373</v>
      </c>
      <c r="AU941" s="174" t="s">
        <v>84</v>
      </c>
      <c r="AY941" s="17" t="s">
        <v>282</v>
      </c>
      <c r="BE941" s="175">
        <f>IF(N941="základní",J941,0)</f>
        <v>0</v>
      </c>
      <c r="BF941" s="175">
        <f>IF(N941="snížená",J941,0)</f>
        <v>0</v>
      </c>
      <c r="BG941" s="175">
        <f>IF(N941="zákl. přenesená",J941,0)</f>
        <v>0</v>
      </c>
      <c r="BH941" s="175">
        <f>IF(N941="sníž. přenesená",J941,0)</f>
        <v>0</v>
      </c>
      <c r="BI941" s="175">
        <f>IF(N941="nulová",J941,0)</f>
        <v>0</v>
      </c>
      <c r="BJ941" s="17" t="s">
        <v>82</v>
      </c>
      <c r="BK941" s="175">
        <f>ROUND(I941*H941,2)</f>
        <v>0</v>
      </c>
      <c r="BL941" s="17" t="s">
        <v>384</v>
      </c>
      <c r="BM941" s="174" t="s">
        <v>1748</v>
      </c>
    </row>
    <row r="942" spans="1:65" s="2" customFormat="1" ht="18">
      <c r="A942" s="32"/>
      <c r="B942" s="33"/>
      <c r="C942" s="32"/>
      <c r="D942" s="176" t="s">
        <v>291</v>
      </c>
      <c r="E942" s="32"/>
      <c r="F942" s="177" t="s">
        <v>1747</v>
      </c>
      <c r="G942" s="32"/>
      <c r="H942" s="32"/>
      <c r="I942" s="97"/>
      <c r="J942" s="32"/>
      <c r="K942" s="32"/>
      <c r="L942" s="33"/>
      <c r="M942" s="178"/>
      <c r="N942" s="179"/>
      <c r="O942" s="58"/>
      <c r="P942" s="58"/>
      <c r="Q942" s="58"/>
      <c r="R942" s="58"/>
      <c r="S942" s="58"/>
      <c r="T942" s="59"/>
      <c r="U942" s="32"/>
      <c r="V942" s="32"/>
      <c r="W942" s="32"/>
      <c r="X942" s="32"/>
      <c r="Y942" s="32"/>
      <c r="Z942" s="32"/>
      <c r="AA942" s="32"/>
      <c r="AB942" s="32"/>
      <c r="AC942" s="32"/>
      <c r="AD942" s="32"/>
      <c r="AE942" s="32"/>
      <c r="AT942" s="17" t="s">
        <v>291</v>
      </c>
      <c r="AU942" s="17" t="s">
        <v>84</v>
      </c>
    </row>
    <row r="943" spans="1:65" s="13" customFormat="1" ht="10">
      <c r="B943" s="180"/>
      <c r="D943" s="176" t="s">
        <v>293</v>
      </c>
      <c r="E943" s="181" t="s">
        <v>1</v>
      </c>
      <c r="F943" s="182" t="s">
        <v>1749</v>
      </c>
      <c r="H943" s="183">
        <v>3</v>
      </c>
      <c r="I943" s="184"/>
      <c r="L943" s="180"/>
      <c r="M943" s="185"/>
      <c r="N943" s="186"/>
      <c r="O943" s="186"/>
      <c r="P943" s="186"/>
      <c r="Q943" s="186"/>
      <c r="R943" s="186"/>
      <c r="S943" s="186"/>
      <c r="T943" s="187"/>
      <c r="AT943" s="181" t="s">
        <v>293</v>
      </c>
      <c r="AU943" s="181" t="s">
        <v>84</v>
      </c>
      <c r="AV943" s="13" t="s">
        <v>84</v>
      </c>
      <c r="AW943" s="13" t="s">
        <v>31</v>
      </c>
      <c r="AX943" s="13" t="s">
        <v>82</v>
      </c>
      <c r="AY943" s="181" t="s">
        <v>282</v>
      </c>
    </row>
    <row r="944" spans="1:65" s="2" customFormat="1" ht="31" customHeight="1">
      <c r="A944" s="32"/>
      <c r="B944" s="162"/>
      <c r="C944" s="204" t="s">
        <v>1750</v>
      </c>
      <c r="D944" s="204" t="s">
        <v>373</v>
      </c>
      <c r="E944" s="205" t="s">
        <v>1751</v>
      </c>
      <c r="F944" s="206" t="s">
        <v>1752</v>
      </c>
      <c r="G944" s="207" t="s">
        <v>381</v>
      </c>
      <c r="H944" s="208">
        <v>3</v>
      </c>
      <c r="I944" s="209"/>
      <c r="J944" s="210">
        <f>ROUND(I944*H944,2)</f>
        <v>0</v>
      </c>
      <c r="K944" s="206" t="s">
        <v>1</v>
      </c>
      <c r="L944" s="211"/>
      <c r="M944" s="212" t="s">
        <v>1</v>
      </c>
      <c r="N944" s="213" t="s">
        <v>39</v>
      </c>
      <c r="O944" s="58"/>
      <c r="P944" s="172">
        <f>O944*H944</f>
        <v>0</v>
      </c>
      <c r="Q944" s="172">
        <v>1.7000000000000001E-2</v>
      </c>
      <c r="R944" s="172">
        <f>Q944*H944</f>
        <v>5.1000000000000004E-2</v>
      </c>
      <c r="S944" s="172">
        <v>0</v>
      </c>
      <c r="T944" s="173">
        <f>S944*H944</f>
        <v>0</v>
      </c>
      <c r="U944" s="32"/>
      <c r="V944" s="32"/>
      <c r="W944" s="32"/>
      <c r="X944" s="32"/>
      <c r="Y944" s="32"/>
      <c r="Z944" s="32"/>
      <c r="AA944" s="32"/>
      <c r="AB944" s="32"/>
      <c r="AC944" s="32"/>
      <c r="AD944" s="32"/>
      <c r="AE944" s="32"/>
      <c r="AR944" s="174" t="s">
        <v>478</v>
      </c>
      <c r="AT944" s="174" t="s">
        <v>373</v>
      </c>
      <c r="AU944" s="174" t="s">
        <v>84</v>
      </c>
      <c r="AY944" s="17" t="s">
        <v>282</v>
      </c>
      <c r="BE944" s="175">
        <f>IF(N944="základní",J944,0)</f>
        <v>0</v>
      </c>
      <c r="BF944" s="175">
        <f>IF(N944="snížená",J944,0)</f>
        <v>0</v>
      </c>
      <c r="BG944" s="175">
        <f>IF(N944="zákl. přenesená",J944,0)</f>
        <v>0</v>
      </c>
      <c r="BH944" s="175">
        <f>IF(N944="sníž. přenesená",J944,0)</f>
        <v>0</v>
      </c>
      <c r="BI944" s="175">
        <f>IF(N944="nulová",J944,0)</f>
        <v>0</v>
      </c>
      <c r="BJ944" s="17" t="s">
        <v>82</v>
      </c>
      <c r="BK944" s="175">
        <f>ROUND(I944*H944,2)</f>
        <v>0</v>
      </c>
      <c r="BL944" s="17" t="s">
        <v>384</v>
      </c>
      <c r="BM944" s="174" t="s">
        <v>1753</v>
      </c>
    </row>
    <row r="945" spans="1:65" s="2" customFormat="1" ht="18">
      <c r="A945" s="32"/>
      <c r="B945" s="33"/>
      <c r="C945" s="32"/>
      <c r="D945" s="176" t="s">
        <v>291</v>
      </c>
      <c r="E945" s="32"/>
      <c r="F945" s="177" t="s">
        <v>1752</v>
      </c>
      <c r="G945" s="32"/>
      <c r="H945" s="32"/>
      <c r="I945" s="97"/>
      <c r="J945" s="32"/>
      <c r="K945" s="32"/>
      <c r="L945" s="33"/>
      <c r="M945" s="178"/>
      <c r="N945" s="179"/>
      <c r="O945" s="58"/>
      <c r="P945" s="58"/>
      <c r="Q945" s="58"/>
      <c r="R945" s="58"/>
      <c r="S945" s="58"/>
      <c r="T945" s="59"/>
      <c r="U945" s="32"/>
      <c r="V945" s="32"/>
      <c r="W945" s="32"/>
      <c r="X945" s="32"/>
      <c r="Y945" s="32"/>
      <c r="Z945" s="32"/>
      <c r="AA945" s="32"/>
      <c r="AB945" s="32"/>
      <c r="AC945" s="32"/>
      <c r="AD945" s="32"/>
      <c r="AE945" s="32"/>
      <c r="AT945" s="17" t="s">
        <v>291</v>
      </c>
      <c r="AU945" s="17" t="s">
        <v>84</v>
      </c>
    </row>
    <row r="946" spans="1:65" s="13" customFormat="1" ht="10">
      <c r="B946" s="180"/>
      <c r="D946" s="176" t="s">
        <v>293</v>
      </c>
      <c r="E946" s="181" t="s">
        <v>1</v>
      </c>
      <c r="F946" s="182" t="s">
        <v>1754</v>
      </c>
      <c r="H946" s="183">
        <v>3</v>
      </c>
      <c r="I946" s="184"/>
      <c r="L946" s="180"/>
      <c r="M946" s="185"/>
      <c r="N946" s="186"/>
      <c r="O946" s="186"/>
      <c r="P946" s="186"/>
      <c r="Q946" s="186"/>
      <c r="R946" s="186"/>
      <c r="S946" s="186"/>
      <c r="T946" s="187"/>
      <c r="AT946" s="181" t="s">
        <v>293</v>
      </c>
      <c r="AU946" s="181" t="s">
        <v>84</v>
      </c>
      <c r="AV946" s="13" t="s">
        <v>84</v>
      </c>
      <c r="AW946" s="13" t="s">
        <v>31</v>
      </c>
      <c r="AX946" s="13" t="s">
        <v>82</v>
      </c>
      <c r="AY946" s="181" t="s">
        <v>282</v>
      </c>
    </row>
    <row r="947" spans="1:65" s="2" customFormat="1" ht="31" customHeight="1">
      <c r="A947" s="32"/>
      <c r="B947" s="162"/>
      <c r="C947" s="204" t="s">
        <v>1755</v>
      </c>
      <c r="D947" s="204" t="s">
        <v>373</v>
      </c>
      <c r="E947" s="205" t="s">
        <v>1756</v>
      </c>
      <c r="F947" s="206" t="s">
        <v>1757</v>
      </c>
      <c r="G947" s="207" t="s">
        <v>381</v>
      </c>
      <c r="H947" s="208">
        <v>3</v>
      </c>
      <c r="I947" s="209"/>
      <c r="J947" s="210">
        <f>ROUND(I947*H947,2)</f>
        <v>0</v>
      </c>
      <c r="K947" s="206" t="s">
        <v>1</v>
      </c>
      <c r="L947" s="211"/>
      <c r="M947" s="212" t="s">
        <v>1</v>
      </c>
      <c r="N947" s="213" t="s">
        <v>39</v>
      </c>
      <c r="O947" s="58"/>
      <c r="P947" s="172">
        <f>O947*H947</f>
        <v>0</v>
      </c>
      <c r="Q947" s="172">
        <v>2.5000000000000001E-2</v>
      </c>
      <c r="R947" s="172">
        <f>Q947*H947</f>
        <v>7.5000000000000011E-2</v>
      </c>
      <c r="S947" s="172">
        <v>0</v>
      </c>
      <c r="T947" s="173">
        <f>S947*H947</f>
        <v>0</v>
      </c>
      <c r="U947" s="32"/>
      <c r="V947" s="32"/>
      <c r="W947" s="32"/>
      <c r="X947" s="32"/>
      <c r="Y947" s="32"/>
      <c r="Z947" s="32"/>
      <c r="AA947" s="32"/>
      <c r="AB947" s="32"/>
      <c r="AC947" s="32"/>
      <c r="AD947" s="32"/>
      <c r="AE947" s="32"/>
      <c r="AR947" s="174" t="s">
        <v>478</v>
      </c>
      <c r="AT947" s="174" t="s">
        <v>373</v>
      </c>
      <c r="AU947" s="174" t="s">
        <v>84</v>
      </c>
      <c r="AY947" s="17" t="s">
        <v>282</v>
      </c>
      <c r="BE947" s="175">
        <f>IF(N947="základní",J947,0)</f>
        <v>0</v>
      </c>
      <c r="BF947" s="175">
        <f>IF(N947="snížená",J947,0)</f>
        <v>0</v>
      </c>
      <c r="BG947" s="175">
        <f>IF(N947="zákl. přenesená",J947,0)</f>
        <v>0</v>
      </c>
      <c r="BH947" s="175">
        <f>IF(N947="sníž. přenesená",J947,0)</f>
        <v>0</v>
      </c>
      <c r="BI947" s="175">
        <f>IF(N947="nulová",J947,0)</f>
        <v>0</v>
      </c>
      <c r="BJ947" s="17" t="s">
        <v>82</v>
      </c>
      <c r="BK947" s="175">
        <f>ROUND(I947*H947,2)</f>
        <v>0</v>
      </c>
      <c r="BL947" s="17" t="s">
        <v>384</v>
      </c>
      <c r="BM947" s="174" t="s">
        <v>1758</v>
      </c>
    </row>
    <row r="948" spans="1:65" s="2" customFormat="1" ht="27">
      <c r="A948" s="32"/>
      <c r="B948" s="33"/>
      <c r="C948" s="32"/>
      <c r="D948" s="176" t="s">
        <v>291</v>
      </c>
      <c r="E948" s="32"/>
      <c r="F948" s="177" t="s">
        <v>1757</v>
      </c>
      <c r="G948" s="32"/>
      <c r="H948" s="32"/>
      <c r="I948" s="97"/>
      <c r="J948" s="32"/>
      <c r="K948" s="32"/>
      <c r="L948" s="33"/>
      <c r="M948" s="178"/>
      <c r="N948" s="179"/>
      <c r="O948" s="58"/>
      <c r="P948" s="58"/>
      <c r="Q948" s="58"/>
      <c r="R948" s="58"/>
      <c r="S948" s="58"/>
      <c r="T948" s="59"/>
      <c r="U948" s="32"/>
      <c r="V948" s="32"/>
      <c r="W948" s="32"/>
      <c r="X948" s="32"/>
      <c r="Y948" s="32"/>
      <c r="Z948" s="32"/>
      <c r="AA948" s="32"/>
      <c r="AB948" s="32"/>
      <c r="AC948" s="32"/>
      <c r="AD948" s="32"/>
      <c r="AE948" s="32"/>
      <c r="AT948" s="17" t="s">
        <v>291</v>
      </c>
      <c r="AU948" s="17" t="s">
        <v>84</v>
      </c>
    </row>
    <row r="949" spans="1:65" s="13" customFormat="1" ht="10">
      <c r="B949" s="180"/>
      <c r="D949" s="176" t="s">
        <v>293</v>
      </c>
      <c r="E949" s="181" t="s">
        <v>1</v>
      </c>
      <c r="F949" s="182" t="s">
        <v>1759</v>
      </c>
      <c r="H949" s="183">
        <v>3</v>
      </c>
      <c r="I949" s="184"/>
      <c r="L949" s="180"/>
      <c r="M949" s="185"/>
      <c r="N949" s="186"/>
      <c r="O949" s="186"/>
      <c r="P949" s="186"/>
      <c r="Q949" s="186"/>
      <c r="R949" s="186"/>
      <c r="S949" s="186"/>
      <c r="T949" s="187"/>
      <c r="AT949" s="181" t="s">
        <v>293</v>
      </c>
      <c r="AU949" s="181" t="s">
        <v>84</v>
      </c>
      <c r="AV949" s="13" t="s">
        <v>84</v>
      </c>
      <c r="AW949" s="13" t="s">
        <v>31</v>
      </c>
      <c r="AX949" s="13" t="s">
        <v>82</v>
      </c>
      <c r="AY949" s="181" t="s">
        <v>282</v>
      </c>
    </row>
    <row r="950" spans="1:65" s="2" customFormat="1" ht="31" customHeight="1">
      <c r="A950" s="32"/>
      <c r="B950" s="162"/>
      <c r="C950" s="204" t="s">
        <v>1760</v>
      </c>
      <c r="D950" s="204" t="s">
        <v>373</v>
      </c>
      <c r="E950" s="205" t="s">
        <v>1761</v>
      </c>
      <c r="F950" s="206" t="s">
        <v>1762</v>
      </c>
      <c r="G950" s="207" t="s">
        <v>381</v>
      </c>
      <c r="H950" s="208">
        <v>2</v>
      </c>
      <c r="I950" s="209"/>
      <c r="J950" s="210">
        <f>ROUND(I950*H950,2)</f>
        <v>0</v>
      </c>
      <c r="K950" s="206" t="s">
        <v>1</v>
      </c>
      <c r="L950" s="211"/>
      <c r="M950" s="212" t="s">
        <v>1</v>
      </c>
      <c r="N950" s="213" t="s">
        <v>39</v>
      </c>
      <c r="O950" s="58"/>
      <c r="P950" s="172">
        <f>O950*H950</f>
        <v>0</v>
      </c>
      <c r="Q950" s="172">
        <v>2.1000000000000001E-2</v>
      </c>
      <c r="R950" s="172">
        <f>Q950*H950</f>
        <v>4.2000000000000003E-2</v>
      </c>
      <c r="S950" s="172">
        <v>0</v>
      </c>
      <c r="T950" s="173">
        <f>S950*H950</f>
        <v>0</v>
      </c>
      <c r="U950" s="32"/>
      <c r="V950" s="32"/>
      <c r="W950" s="32"/>
      <c r="X950" s="32"/>
      <c r="Y950" s="32"/>
      <c r="Z950" s="32"/>
      <c r="AA950" s="32"/>
      <c r="AB950" s="32"/>
      <c r="AC950" s="32"/>
      <c r="AD950" s="32"/>
      <c r="AE950" s="32"/>
      <c r="AR950" s="174" t="s">
        <v>478</v>
      </c>
      <c r="AT950" s="174" t="s">
        <v>373</v>
      </c>
      <c r="AU950" s="174" t="s">
        <v>84</v>
      </c>
      <c r="AY950" s="17" t="s">
        <v>282</v>
      </c>
      <c r="BE950" s="175">
        <f>IF(N950="základní",J950,0)</f>
        <v>0</v>
      </c>
      <c r="BF950" s="175">
        <f>IF(N950="snížená",J950,0)</f>
        <v>0</v>
      </c>
      <c r="BG950" s="175">
        <f>IF(N950="zákl. přenesená",J950,0)</f>
        <v>0</v>
      </c>
      <c r="BH950" s="175">
        <f>IF(N950="sníž. přenesená",J950,0)</f>
        <v>0</v>
      </c>
      <c r="BI950" s="175">
        <f>IF(N950="nulová",J950,0)</f>
        <v>0</v>
      </c>
      <c r="BJ950" s="17" t="s">
        <v>82</v>
      </c>
      <c r="BK950" s="175">
        <f>ROUND(I950*H950,2)</f>
        <v>0</v>
      </c>
      <c r="BL950" s="17" t="s">
        <v>384</v>
      </c>
      <c r="BM950" s="174" t="s">
        <v>1763</v>
      </c>
    </row>
    <row r="951" spans="1:65" s="2" customFormat="1" ht="18">
      <c r="A951" s="32"/>
      <c r="B951" s="33"/>
      <c r="C951" s="32"/>
      <c r="D951" s="176" t="s">
        <v>291</v>
      </c>
      <c r="E951" s="32"/>
      <c r="F951" s="177" t="s">
        <v>1762</v>
      </c>
      <c r="G951" s="32"/>
      <c r="H951" s="32"/>
      <c r="I951" s="97"/>
      <c r="J951" s="32"/>
      <c r="K951" s="32"/>
      <c r="L951" s="33"/>
      <c r="M951" s="178"/>
      <c r="N951" s="179"/>
      <c r="O951" s="58"/>
      <c r="P951" s="58"/>
      <c r="Q951" s="58"/>
      <c r="R951" s="58"/>
      <c r="S951" s="58"/>
      <c r="T951" s="59"/>
      <c r="U951" s="32"/>
      <c r="V951" s="32"/>
      <c r="W951" s="32"/>
      <c r="X951" s="32"/>
      <c r="Y951" s="32"/>
      <c r="Z951" s="32"/>
      <c r="AA951" s="32"/>
      <c r="AB951" s="32"/>
      <c r="AC951" s="32"/>
      <c r="AD951" s="32"/>
      <c r="AE951" s="32"/>
      <c r="AT951" s="17" t="s">
        <v>291</v>
      </c>
      <c r="AU951" s="17" t="s">
        <v>84</v>
      </c>
    </row>
    <row r="952" spans="1:65" s="13" customFormat="1" ht="10">
      <c r="B952" s="180"/>
      <c r="D952" s="176" t="s">
        <v>293</v>
      </c>
      <c r="E952" s="181" t="s">
        <v>1</v>
      </c>
      <c r="F952" s="182" t="s">
        <v>1764</v>
      </c>
      <c r="H952" s="183">
        <v>2</v>
      </c>
      <c r="I952" s="184"/>
      <c r="L952" s="180"/>
      <c r="M952" s="185"/>
      <c r="N952" s="186"/>
      <c r="O952" s="186"/>
      <c r="P952" s="186"/>
      <c r="Q952" s="186"/>
      <c r="R952" s="186"/>
      <c r="S952" s="186"/>
      <c r="T952" s="187"/>
      <c r="AT952" s="181" t="s">
        <v>293</v>
      </c>
      <c r="AU952" s="181" t="s">
        <v>84</v>
      </c>
      <c r="AV952" s="13" t="s">
        <v>84</v>
      </c>
      <c r="AW952" s="13" t="s">
        <v>31</v>
      </c>
      <c r="AX952" s="13" t="s">
        <v>82</v>
      </c>
      <c r="AY952" s="181" t="s">
        <v>282</v>
      </c>
    </row>
    <row r="953" spans="1:65" s="2" customFormat="1" ht="31" customHeight="1">
      <c r="A953" s="32"/>
      <c r="B953" s="162"/>
      <c r="C953" s="204" t="s">
        <v>1765</v>
      </c>
      <c r="D953" s="204" t="s">
        <v>373</v>
      </c>
      <c r="E953" s="205" t="s">
        <v>1766</v>
      </c>
      <c r="F953" s="206" t="s">
        <v>1767</v>
      </c>
      <c r="G953" s="207" t="s">
        <v>381</v>
      </c>
      <c r="H953" s="208">
        <v>3</v>
      </c>
      <c r="I953" s="209"/>
      <c r="J953" s="210">
        <f>ROUND(I953*H953,2)</f>
        <v>0</v>
      </c>
      <c r="K953" s="206" t="s">
        <v>1</v>
      </c>
      <c r="L953" s="211"/>
      <c r="M953" s="212" t="s">
        <v>1</v>
      </c>
      <c r="N953" s="213" t="s">
        <v>39</v>
      </c>
      <c r="O953" s="58"/>
      <c r="P953" s="172">
        <f>O953*H953</f>
        <v>0</v>
      </c>
      <c r="Q953" s="172">
        <v>2.1000000000000001E-2</v>
      </c>
      <c r="R953" s="172">
        <f>Q953*H953</f>
        <v>6.3E-2</v>
      </c>
      <c r="S953" s="172">
        <v>0</v>
      </c>
      <c r="T953" s="173">
        <f>S953*H953</f>
        <v>0</v>
      </c>
      <c r="U953" s="32"/>
      <c r="V953" s="32"/>
      <c r="W953" s="32"/>
      <c r="X953" s="32"/>
      <c r="Y953" s="32"/>
      <c r="Z953" s="32"/>
      <c r="AA953" s="32"/>
      <c r="AB953" s="32"/>
      <c r="AC953" s="32"/>
      <c r="AD953" s="32"/>
      <c r="AE953" s="32"/>
      <c r="AR953" s="174" t="s">
        <v>478</v>
      </c>
      <c r="AT953" s="174" t="s">
        <v>373</v>
      </c>
      <c r="AU953" s="174" t="s">
        <v>84</v>
      </c>
      <c r="AY953" s="17" t="s">
        <v>282</v>
      </c>
      <c r="BE953" s="175">
        <f>IF(N953="základní",J953,0)</f>
        <v>0</v>
      </c>
      <c r="BF953" s="175">
        <f>IF(N953="snížená",J953,0)</f>
        <v>0</v>
      </c>
      <c r="BG953" s="175">
        <f>IF(N953="zákl. přenesená",J953,0)</f>
        <v>0</v>
      </c>
      <c r="BH953" s="175">
        <f>IF(N953="sníž. přenesená",J953,0)</f>
        <v>0</v>
      </c>
      <c r="BI953" s="175">
        <f>IF(N953="nulová",J953,0)</f>
        <v>0</v>
      </c>
      <c r="BJ953" s="17" t="s">
        <v>82</v>
      </c>
      <c r="BK953" s="175">
        <f>ROUND(I953*H953,2)</f>
        <v>0</v>
      </c>
      <c r="BL953" s="17" t="s">
        <v>384</v>
      </c>
      <c r="BM953" s="174" t="s">
        <v>1768</v>
      </c>
    </row>
    <row r="954" spans="1:65" s="2" customFormat="1" ht="18">
      <c r="A954" s="32"/>
      <c r="B954" s="33"/>
      <c r="C954" s="32"/>
      <c r="D954" s="176" t="s">
        <v>291</v>
      </c>
      <c r="E954" s="32"/>
      <c r="F954" s="177" t="s">
        <v>1767</v>
      </c>
      <c r="G954" s="32"/>
      <c r="H954" s="32"/>
      <c r="I954" s="97"/>
      <c r="J954" s="32"/>
      <c r="K954" s="32"/>
      <c r="L954" s="33"/>
      <c r="M954" s="178"/>
      <c r="N954" s="179"/>
      <c r="O954" s="58"/>
      <c r="P954" s="58"/>
      <c r="Q954" s="58"/>
      <c r="R954" s="58"/>
      <c r="S954" s="58"/>
      <c r="T954" s="59"/>
      <c r="U954" s="32"/>
      <c r="V954" s="32"/>
      <c r="W954" s="32"/>
      <c r="X954" s="32"/>
      <c r="Y954" s="32"/>
      <c r="Z954" s="32"/>
      <c r="AA954" s="32"/>
      <c r="AB954" s="32"/>
      <c r="AC954" s="32"/>
      <c r="AD954" s="32"/>
      <c r="AE954" s="32"/>
      <c r="AT954" s="17" t="s">
        <v>291</v>
      </c>
      <c r="AU954" s="17" t="s">
        <v>84</v>
      </c>
    </row>
    <row r="955" spans="1:65" s="13" customFormat="1" ht="10">
      <c r="B955" s="180"/>
      <c r="D955" s="176" t="s">
        <v>293</v>
      </c>
      <c r="E955" s="181" t="s">
        <v>1</v>
      </c>
      <c r="F955" s="182" t="s">
        <v>1769</v>
      </c>
      <c r="H955" s="183">
        <v>3</v>
      </c>
      <c r="I955" s="184"/>
      <c r="L955" s="180"/>
      <c r="M955" s="185"/>
      <c r="N955" s="186"/>
      <c r="O955" s="186"/>
      <c r="P955" s="186"/>
      <c r="Q955" s="186"/>
      <c r="R955" s="186"/>
      <c r="S955" s="186"/>
      <c r="T955" s="187"/>
      <c r="AT955" s="181" t="s">
        <v>293</v>
      </c>
      <c r="AU955" s="181" t="s">
        <v>84</v>
      </c>
      <c r="AV955" s="13" t="s">
        <v>84</v>
      </c>
      <c r="AW955" s="13" t="s">
        <v>31</v>
      </c>
      <c r="AX955" s="13" t="s">
        <v>82</v>
      </c>
      <c r="AY955" s="181" t="s">
        <v>282</v>
      </c>
    </row>
    <row r="956" spans="1:65" s="2" customFormat="1" ht="31" customHeight="1">
      <c r="A956" s="32"/>
      <c r="B956" s="162"/>
      <c r="C956" s="163" t="s">
        <v>1770</v>
      </c>
      <c r="D956" s="163" t="s">
        <v>284</v>
      </c>
      <c r="E956" s="164" t="s">
        <v>1771</v>
      </c>
      <c r="F956" s="165" t="s">
        <v>1772</v>
      </c>
      <c r="G956" s="166" t="s">
        <v>381</v>
      </c>
      <c r="H956" s="167">
        <v>2</v>
      </c>
      <c r="I956" s="168"/>
      <c r="J956" s="169">
        <f>ROUND(I956*H956,2)</f>
        <v>0</v>
      </c>
      <c r="K956" s="165" t="s">
        <v>288</v>
      </c>
      <c r="L956" s="33"/>
      <c r="M956" s="170" t="s">
        <v>1</v>
      </c>
      <c r="N956" s="171" t="s">
        <v>39</v>
      </c>
      <c r="O956" s="58"/>
      <c r="P956" s="172">
        <f>O956*H956</f>
        <v>0</v>
      </c>
      <c r="Q956" s="172">
        <v>0</v>
      </c>
      <c r="R956" s="172">
        <f>Q956*H956</f>
        <v>0</v>
      </c>
      <c r="S956" s="172">
        <v>0</v>
      </c>
      <c r="T956" s="173">
        <f>S956*H956</f>
        <v>0</v>
      </c>
      <c r="U956" s="32"/>
      <c r="V956" s="32"/>
      <c r="W956" s="32"/>
      <c r="X956" s="32"/>
      <c r="Y956" s="32"/>
      <c r="Z956" s="32"/>
      <c r="AA956" s="32"/>
      <c r="AB956" s="32"/>
      <c r="AC956" s="32"/>
      <c r="AD956" s="32"/>
      <c r="AE956" s="32"/>
      <c r="AR956" s="174" t="s">
        <v>384</v>
      </c>
      <c r="AT956" s="174" t="s">
        <v>284</v>
      </c>
      <c r="AU956" s="174" t="s">
        <v>84</v>
      </c>
      <c r="AY956" s="17" t="s">
        <v>282</v>
      </c>
      <c r="BE956" s="175">
        <f>IF(N956="základní",J956,0)</f>
        <v>0</v>
      </c>
      <c r="BF956" s="175">
        <f>IF(N956="snížená",J956,0)</f>
        <v>0</v>
      </c>
      <c r="BG956" s="175">
        <f>IF(N956="zákl. přenesená",J956,0)</f>
        <v>0</v>
      </c>
      <c r="BH956" s="175">
        <f>IF(N956="sníž. přenesená",J956,0)</f>
        <v>0</v>
      </c>
      <c r="BI956" s="175">
        <f>IF(N956="nulová",J956,0)</f>
        <v>0</v>
      </c>
      <c r="BJ956" s="17" t="s">
        <v>82</v>
      </c>
      <c r="BK956" s="175">
        <f>ROUND(I956*H956,2)</f>
        <v>0</v>
      </c>
      <c r="BL956" s="17" t="s">
        <v>384</v>
      </c>
      <c r="BM956" s="174" t="s">
        <v>1773</v>
      </c>
    </row>
    <row r="957" spans="1:65" s="2" customFormat="1" ht="36">
      <c r="A957" s="32"/>
      <c r="B957" s="33"/>
      <c r="C957" s="32"/>
      <c r="D957" s="176" t="s">
        <v>291</v>
      </c>
      <c r="E957" s="32"/>
      <c r="F957" s="177" t="s">
        <v>1774</v>
      </c>
      <c r="G957" s="32"/>
      <c r="H957" s="32"/>
      <c r="I957" s="97"/>
      <c r="J957" s="32"/>
      <c r="K957" s="32"/>
      <c r="L957" s="33"/>
      <c r="M957" s="178"/>
      <c r="N957" s="179"/>
      <c r="O957" s="58"/>
      <c r="P957" s="58"/>
      <c r="Q957" s="58"/>
      <c r="R957" s="58"/>
      <c r="S957" s="58"/>
      <c r="T957" s="59"/>
      <c r="U957" s="32"/>
      <c r="V957" s="32"/>
      <c r="W957" s="32"/>
      <c r="X957" s="32"/>
      <c r="Y957" s="32"/>
      <c r="Z957" s="32"/>
      <c r="AA957" s="32"/>
      <c r="AB957" s="32"/>
      <c r="AC957" s="32"/>
      <c r="AD957" s="32"/>
      <c r="AE957" s="32"/>
      <c r="AT957" s="17" t="s">
        <v>291</v>
      </c>
      <c r="AU957" s="17" t="s">
        <v>84</v>
      </c>
    </row>
    <row r="958" spans="1:65" s="2" customFormat="1" ht="31" customHeight="1">
      <c r="A958" s="32"/>
      <c r="B958" s="162"/>
      <c r="C958" s="204" t="s">
        <v>1775</v>
      </c>
      <c r="D958" s="204" t="s">
        <v>373</v>
      </c>
      <c r="E958" s="205" t="s">
        <v>1776</v>
      </c>
      <c r="F958" s="206" t="s">
        <v>1777</v>
      </c>
      <c r="G958" s="207" t="s">
        <v>381</v>
      </c>
      <c r="H958" s="208">
        <v>2</v>
      </c>
      <c r="I958" s="209"/>
      <c r="J958" s="210">
        <f>ROUND(I958*H958,2)</f>
        <v>0</v>
      </c>
      <c r="K958" s="206" t="s">
        <v>1</v>
      </c>
      <c r="L958" s="211"/>
      <c r="M958" s="212" t="s">
        <v>1</v>
      </c>
      <c r="N958" s="213" t="s">
        <v>39</v>
      </c>
      <c r="O958" s="58"/>
      <c r="P958" s="172">
        <f>O958*H958</f>
        <v>0</v>
      </c>
      <c r="Q958" s="172">
        <v>1.95E-2</v>
      </c>
      <c r="R958" s="172">
        <f>Q958*H958</f>
        <v>3.9E-2</v>
      </c>
      <c r="S958" s="172">
        <v>0</v>
      </c>
      <c r="T958" s="173">
        <f>S958*H958</f>
        <v>0</v>
      </c>
      <c r="U958" s="32"/>
      <c r="V958" s="32"/>
      <c r="W958" s="32"/>
      <c r="X958" s="32"/>
      <c r="Y958" s="32"/>
      <c r="Z958" s="32"/>
      <c r="AA958" s="32"/>
      <c r="AB958" s="32"/>
      <c r="AC958" s="32"/>
      <c r="AD958" s="32"/>
      <c r="AE958" s="32"/>
      <c r="AR958" s="174" t="s">
        <v>478</v>
      </c>
      <c r="AT958" s="174" t="s">
        <v>373</v>
      </c>
      <c r="AU958" s="174" t="s">
        <v>84</v>
      </c>
      <c r="AY958" s="17" t="s">
        <v>282</v>
      </c>
      <c r="BE958" s="175">
        <f>IF(N958="základní",J958,0)</f>
        <v>0</v>
      </c>
      <c r="BF958" s="175">
        <f>IF(N958="snížená",J958,0)</f>
        <v>0</v>
      </c>
      <c r="BG958" s="175">
        <f>IF(N958="zákl. přenesená",J958,0)</f>
        <v>0</v>
      </c>
      <c r="BH958" s="175">
        <f>IF(N958="sníž. přenesená",J958,0)</f>
        <v>0</v>
      </c>
      <c r="BI958" s="175">
        <f>IF(N958="nulová",J958,0)</f>
        <v>0</v>
      </c>
      <c r="BJ958" s="17" t="s">
        <v>82</v>
      </c>
      <c r="BK958" s="175">
        <f>ROUND(I958*H958,2)</f>
        <v>0</v>
      </c>
      <c r="BL958" s="17" t="s">
        <v>384</v>
      </c>
      <c r="BM958" s="174" t="s">
        <v>1778</v>
      </c>
    </row>
    <row r="959" spans="1:65" s="2" customFormat="1" ht="27">
      <c r="A959" s="32"/>
      <c r="B959" s="33"/>
      <c r="C959" s="32"/>
      <c r="D959" s="176" t="s">
        <v>291</v>
      </c>
      <c r="E959" s="32"/>
      <c r="F959" s="177" t="s">
        <v>1777</v>
      </c>
      <c r="G959" s="32"/>
      <c r="H959" s="32"/>
      <c r="I959" s="97"/>
      <c r="J959" s="32"/>
      <c r="K959" s="32"/>
      <c r="L959" s="33"/>
      <c r="M959" s="178"/>
      <c r="N959" s="179"/>
      <c r="O959" s="58"/>
      <c r="P959" s="58"/>
      <c r="Q959" s="58"/>
      <c r="R959" s="58"/>
      <c r="S959" s="58"/>
      <c r="T959" s="59"/>
      <c r="U959" s="32"/>
      <c r="V959" s="32"/>
      <c r="W959" s="32"/>
      <c r="X959" s="32"/>
      <c r="Y959" s="32"/>
      <c r="Z959" s="32"/>
      <c r="AA959" s="32"/>
      <c r="AB959" s="32"/>
      <c r="AC959" s="32"/>
      <c r="AD959" s="32"/>
      <c r="AE959" s="32"/>
      <c r="AT959" s="17" t="s">
        <v>291</v>
      </c>
      <c r="AU959" s="17" t="s">
        <v>84</v>
      </c>
    </row>
    <row r="960" spans="1:65" s="2" customFormat="1" ht="31" customHeight="1">
      <c r="A960" s="32"/>
      <c r="B960" s="162"/>
      <c r="C960" s="163" t="s">
        <v>1779</v>
      </c>
      <c r="D960" s="163" t="s">
        <v>284</v>
      </c>
      <c r="E960" s="164" t="s">
        <v>1780</v>
      </c>
      <c r="F960" s="165" t="s">
        <v>1781</v>
      </c>
      <c r="G960" s="166" t="s">
        <v>381</v>
      </c>
      <c r="H960" s="167">
        <v>1</v>
      </c>
      <c r="I960" s="168"/>
      <c r="J960" s="169">
        <f>ROUND(I960*H960,2)</f>
        <v>0</v>
      </c>
      <c r="K960" s="165" t="s">
        <v>288</v>
      </c>
      <c r="L960" s="33"/>
      <c r="M960" s="170" t="s">
        <v>1</v>
      </c>
      <c r="N960" s="171" t="s">
        <v>39</v>
      </c>
      <c r="O960" s="58"/>
      <c r="P960" s="172">
        <f>O960*H960</f>
        <v>0</v>
      </c>
      <c r="Q960" s="172">
        <v>0</v>
      </c>
      <c r="R960" s="172">
        <f>Q960*H960</f>
        <v>0</v>
      </c>
      <c r="S960" s="172">
        <v>0</v>
      </c>
      <c r="T960" s="173">
        <f>S960*H960</f>
        <v>0</v>
      </c>
      <c r="U960" s="32"/>
      <c r="V960" s="32"/>
      <c r="W960" s="32"/>
      <c r="X960" s="32"/>
      <c r="Y960" s="32"/>
      <c r="Z960" s="32"/>
      <c r="AA960" s="32"/>
      <c r="AB960" s="32"/>
      <c r="AC960" s="32"/>
      <c r="AD960" s="32"/>
      <c r="AE960" s="32"/>
      <c r="AR960" s="174" t="s">
        <v>384</v>
      </c>
      <c r="AT960" s="174" t="s">
        <v>284</v>
      </c>
      <c r="AU960" s="174" t="s">
        <v>84</v>
      </c>
      <c r="AY960" s="17" t="s">
        <v>282</v>
      </c>
      <c r="BE960" s="175">
        <f>IF(N960="základní",J960,0)</f>
        <v>0</v>
      </c>
      <c r="BF960" s="175">
        <f>IF(N960="snížená",J960,0)</f>
        <v>0</v>
      </c>
      <c r="BG960" s="175">
        <f>IF(N960="zákl. přenesená",J960,0)</f>
        <v>0</v>
      </c>
      <c r="BH960" s="175">
        <f>IF(N960="sníž. přenesená",J960,0)</f>
        <v>0</v>
      </c>
      <c r="BI960" s="175">
        <f>IF(N960="nulová",J960,0)</f>
        <v>0</v>
      </c>
      <c r="BJ960" s="17" t="s">
        <v>82</v>
      </c>
      <c r="BK960" s="175">
        <f>ROUND(I960*H960,2)</f>
        <v>0</v>
      </c>
      <c r="BL960" s="17" t="s">
        <v>384</v>
      </c>
      <c r="BM960" s="174" t="s">
        <v>1782</v>
      </c>
    </row>
    <row r="961" spans="1:65" s="2" customFormat="1" ht="36">
      <c r="A961" s="32"/>
      <c r="B961" s="33"/>
      <c r="C961" s="32"/>
      <c r="D961" s="176" t="s">
        <v>291</v>
      </c>
      <c r="E961" s="32"/>
      <c r="F961" s="177" t="s">
        <v>1783</v>
      </c>
      <c r="G961" s="32"/>
      <c r="H961" s="32"/>
      <c r="I961" s="97"/>
      <c r="J961" s="32"/>
      <c r="K961" s="32"/>
      <c r="L961" s="33"/>
      <c r="M961" s="178"/>
      <c r="N961" s="179"/>
      <c r="O961" s="58"/>
      <c r="P961" s="58"/>
      <c r="Q961" s="58"/>
      <c r="R961" s="58"/>
      <c r="S961" s="58"/>
      <c r="T961" s="59"/>
      <c r="U961" s="32"/>
      <c r="V961" s="32"/>
      <c r="W961" s="32"/>
      <c r="X961" s="32"/>
      <c r="Y961" s="32"/>
      <c r="Z961" s="32"/>
      <c r="AA961" s="32"/>
      <c r="AB961" s="32"/>
      <c r="AC961" s="32"/>
      <c r="AD961" s="32"/>
      <c r="AE961" s="32"/>
      <c r="AT961" s="17" t="s">
        <v>291</v>
      </c>
      <c r="AU961" s="17" t="s">
        <v>84</v>
      </c>
    </row>
    <row r="962" spans="1:65" s="2" customFormat="1" ht="31" customHeight="1">
      <c r="A962" s="32"/>
      <c r="B962" s="162"/>
      <c r="C962" s="204" t="s">
        <v>1784</v>
      </c>
      <c r="D962" s="204" t="s">
        <v>373</v>
      </c>
      <c r="E962" s="205" t="s">
        <v>1785</v>
      </c>
      <c r="F962" s="206" t="s">
        <v>1786</v>
      </c>
      <c r="G962" s="207" t="s">
        <v>381</v>
      </c>
      <c r="H962" s="208">
        <v>1</v>
      </c>
      <c r="I962" s="209"/>
      <c r="J962" s="210">
        <f>ROUND(I962*H962,2)</f>
        <v>0</v>
      </c>
      <c r="K962" s="206" t="s">
        <v>1</v>
      </c>
      <c r="L962" s="211"/>
      <c r="M962" s="212" t="s">
        <v>1</v>
      </c>
      <c r="N962" s="213" t="s">
        <v>39</v>
      </c>
      <c r="O962" s="58"/>
      <c r="P962" s="172">
        <f>O962*H962</f>
        <v>0</v>
      </c>
      <c r="Q962" s="172">
        <v>2.0500000000000001E-2</v>
      </c>
      <c r="R962" s="172">
        <f>Q962*H962</f>
        <v>2.0500000000000001E-2</v>
      </c>
      <c r="S962" s="172">
        <v>0</v>
      </c>
      <c r="T962" s="173">
        <f>S962*H962</f>
        <v>0</v>
      </c>
      <c r="U962" s="32"/>
      <c r="V962" s="32"/>
      <c r="W962" s="32"/>
      <c r="X962" s="32"/>
      <c r="Y962" s="32"/>
      <c r="Z962" s="32"/>
      <c r="AA962" s="32"/>
      <c r="AB962" s="32"/>
      <c r="AC962" s="32"/>
      <c r="AD962" s="32"/>
      <c r="AE962" s="32"/>
      <c r="AR962" s="174" t="s">
        <v>478</v>
      </c>
      <c r="AT962" s="174" t="s">
        <v>373</v>
      </c>
      <c r="AU962" s="174" t="s">
        <v>84</v>
      </c>
      <c r="AY962" s="17" t="s">
        <v>282</v>
      </c>
      <c r="BE962" s="175">
        <f>IF(N962="základní",J962,0)</f>
        <v>0</v>
      </c>
      <c r="BF962" s="175">
        <f>IF(N962="snížená",J962,0)</f>
        <v>0</v>
      </c>
      <c r="BG962" s="175">
        <f>IF(N962="zákl. přenesená",J962,0)</f>
        <v>0</v>
      </c>
      <c r="BH962" s="175">
        <f>IF(N962="sníž. přenesená",J962,0)</f>
        <v>0</v>
      </c>
      <c r="BI962" s="175">
        <f>IF(N962="nulová",J962,0)</f>
        <v>0</v>
      </c>
      <c r="BJ962" s="17" t="s">
        <v>82</v>
      </c>
      <c r="BK962" s="175">
        <f>ROUND(I962*H962,2)</f>
        <v>0</v>
      </c>
      <c r="BL962" s="17" t="s">
        <v>384</v>
      </c>
      <c r="BM962" s="174" t="s">
        <v>1787</v>
      </c>
    </row>
    <row r="963" spans="1:65" s="2" customFormat="1" ht="27">
      <c r="A963" s="32"/>
      <c r="B963" s="33"/>
      <c r="C963" s="32"/>
      <c r="D963" s="176" t="s">
        <v>291</v>
      </c>
      <c r="E963" s="32"/>
      <c r="F963" s="177" t="s">
        <v>1786</v>
      </c>
      <c r="G963" s="32"/>
      <c r="H963" s="32"/>
      <c r="I963" s="97"/>
      <c r="J963" s="32"/>
      <c r="K963" s="32"/>
      <c r="L963" s="33"/>
      <c r="M963" s="178"/>
      <c r="N963" s="179"/>
      <c r="O963" s="58"/>
      <c r="P963" s="58"/>
      <c r="Q963" s="58"/>
      <c r="R963" s="58"/>
      <c r="S963" s="58"/>
      <c r="T963" s="59"/>
      <c r="U963" s="32"/>
      <c r="V963" s="32"/>
      <c r="W963" s="32"/>
      <c r="X963" s="32"/>
      <c r="Y963" s="32"/>
      <c r="Z963" s="32"/>
      <c r="AA963" s="32"/>
      <c r="AB963" s="32"/>
      <c r="AC963" s="32"/>
      <c r="AD963" s="32"/>
      <c r="AE963" s="32"/>
      <c r="AT963" s="17" t="s">
        <v>291</v>
      </c>
      <c r="AU963" s="17" t="s">
        <v>84</v>
      </c>
    </row>
    <row r="964" spans="1:65" s="2" customFormat="1" ht="31" customHeight="1">
      <c r="A964" s="32"/>
      <c r="B964" s="162"/>
      <c r="C964" s="163" t="s">
        <v>1788</v>
      </c>
      <c r="D964" s="163" t="s">
        <v>284</v>
      </c>
      <c r="E964" s="164" t="s">
        <v>1789</v>
      </c>
      <c r="F964" s="165" t="s">
        <v>1790</v>
      </c>
      <c r="G964" s="166" t="s">
        <v>381</v>
      </c>
      <c r="H964" s="167">
        <v>1</v>
      </c>
      <c r="I964" s="168"/>
      <c r="J964" s="169">
        <f>ROUND(I964*H964,2)</f>
        <v>0</v>
      </c>
      <c r="K964" s="165" t="s">
        <v>288</v>
      </c>
      <c r="L964" s="33"/>
      <c r="M964" s="170" t="s">
        <v>1</v>
      </c>
      <c r="N964" s="171" t="s">
        <v>39</v>
      </c>
      <c r="O964" s="58"/>
      <c r="P964" s="172">
        <f>O964*H964</f>
        <v>0</v>
      </c>
      <c r="Q964" s="172">
        <v>9.2000000000000003E-4</v>
      </c>
      <c r="R964" s="172">
        <f>Q964*H964</f>
        <v>9.2000000000000003E-4</v>
      </c>
      <c r="S964" s="172">
        <v>0</v>
      </c>
      <c r="T964" s="173">
        <f>S964*H964</f>
        <v>0</v>
      </c>
      <c r="U964" s="32"/>
      <c r="V964" s="32"/>
      <c r="W964" s="32"/>
      <c r="X964" s="32"/>
      <c r="Y964" s="32"/>
      <c r="Z964" s="32"/>
      <c r="AA964" s="32"/>
      <c r="AB964" s="32"/>
      <c r="AC964" s="32"/>
      <c r="AD964" s="32"/>
      <c r="AE964" s="32"/>
      <c r="AR964" s="174" t="s">
        <v>384</v>
      </c>
      <c r="AT964" s="174" t="s">
        <v>284</v>
      </c>
      <c r="AU964" s="174" t="s">
        <v>84</v>
      </c>
      <c r="AY964" s="17" t="s">
        <v>282</v>
      </c>
      <c r="BE964" s="175">
        <f>IF(N964="základní",J964,0)</f>
        <v>0</v>
      </c>
      <c r="BF964" s="175">
        <f>IF(N964="snížená",J964,0)</f>
        <v>0</v>
      </c>
      <c r="BG964" s="175">
        <f>IF(N964="zákl. přenesená",J964,0)</f>
        <v>0</v>
      </c>
      <c r="BH964" s="175">
        <f>IF(N964="sníž. přenesená",J964,0)</f>
        <v>0</v>
      </c>
      <c r="BI964" s="175">
        <f>IF(N964="nulová",J964,0)</f>
        <v>0</v>
      </c>
      <c r="BJ964" s="17" t="s">
        <v>82</v>
      </c>
      <c r="BK964" s="175">
        <f>ROUND(I964*H964,2)</f>
        <v>0</v>
      </c>
      <c r="BL964" s="17" t="s">
        <v>384</v>
      </c>
      <c r="BM964" s="174" t="s">
        <v>1791</v>
      </c>
    </row>
    <row r="965" spans="1:65" s="2" customFormat="1" ht="27">
      <c r="A965" s="32"/>
      <c r="B965" s="33"/>
      <c r="C965" s="32"/>
      <c r="D965" s="176" t="s">
        <v>291</v>
      </c>
      <c r="E965" s="32"/>
      <c r="F965" s="177" t="s">
        <v>1792</v>
      </c>
      <c r="G965" s="32"/>
      <c r="H965" s="32"/>
      <c r="I965" s="97"/>
      <c r="J965" s="32"/>
      <c r="K965" s="32"/>
      <c r="L965" s="33"/>
      <c r="M965" s="178"/>
      <c r="N965" s="179"/>
      <c r="O965" s="58"/>
      <c r="P965" s="58"/>
      <c r="Q965" s="58"/>
      <c r="R965" s="58"/>
      <c r="S965" s="58"/>
      <c r="T965" s="59"/>
      <c r="U965" s="32"/>
      <c r="V965" s="32"/>
      <c r="W965" s="32"/>
      <c r="X965" s="32"/>
      <c r="Y965" s="32"/>
      <c r="Z965" s="32"/>
      <c r="AA965" s="32"/>
      <c r="AB965" s="32"/>
      <c r="AC965" s="32"/>
      <c r="AD965" s="32"/>
      <c r="AE965" s="32"/>
      <c r="AT965" s="17" t="s">
        <v>291</v>
      </c>
      <c r="AU965" s="17" t="s">
        <v>84</v>
      </c>
    </row>
    <row r="966" spans="1:65" s="2" customFormat="1" ht="20.5" customHeight="1">
      <c r="A966" s="32"/>
      <c r="B966" s="162"/>
      <c r="C966" s="204" t="s">
        <v>1793</v>
      </c>
      <c r="D966" s="204" t="s">
        <v>373</v>
      </c>
      <c r="E966" s="205" t="s">
        <v>1794</v>
      </c>
      <c r="F966" s="206" t="s">
        <v>1795</v>
      </c>
      <c r="G966" s="207" t="s">
        <v>381</v>
      </c>
      <c r="H966" s="208">
        <v>1</v>
      </c>
      <c r="I966" s="209"/>
      <c r="J966" s="210">
        <f>ROUND(I966*H966,2)</f>
        <v>0</v>
      </c>
      <c r="K966" s="206" t="s">
        <v>1</v>
      </c>
      <c r="L966" s="211"/>
      <c r="M966" s="212" t="s">
        <v>1</v>
      </c>
      <c r="N966" s="213" t="s">
        <v>39</v>
      </c>
      <c r="O966" s="58"/>
      <c r="P966" s="172">
        <f>O966*H966</f>
        <v>0</v>
      </c>
      <c r="Q966" s="172">
        <v>3.5999999999999997E-2</v>
      </c>
      <c r="R966" s="172">
        <f>Q966*H966</f>
        <v>3.5999999999999997E-2</v>
      </c>
      <c r="S966" s="172">
        <v>0</v>
      </c>
      <c r="T966" s="173">
        <f>S966*H966</f>
        <v>0</v>
      </c>
      <c r="U966" s="32"/>
      <c r="V966" s="32"/>
      <c r="W966" s="32"/>
      <c r="X966" s="32"/>
      <c r="Y966" s="32"/>
      <c r="Z966" s="32"/>
      <c r="AA966" s="32"/>
      <c r="AB966" s="32"/>
      <c r="AC966" s="32"/>
      <c r="AD966" s="32"/>
      <c r="AE966" s="32"/>
      <c r="AR966" s="174" t="s">
        <v>478</v>
      </c>
      <c r="AT966" s="174" t="s">
        <v>373</v>
      </c>
      <c r="AU966" s="174" t="s">
        <v>84</v>
      </c>
      <c r="AY966" s="17" t="s">
        <v>282</v>
      </c>
      <c r="BE966" s="175">
        <f>IF(N966="základní",J966,0)</f>
        <v>0</v>
      </c>
      <c r="BF966" s="175">
        <f>IF(N966="snížená",J966,0)</f>
        <v>0</v>
      </c>
      <c r="BG966" s="175">
        <f>IF(N966="zákl. přenesená",J966,0)</f>
        <v>0</v>
      </c>
      <c r="BH966" s="175">
        <f>IF(N966="sníž. přenesená",J966,0)</f>
        <v>0</v>
      </c>
      <c r="BI966" s="175">
        <f>IF(N966="nulová",J966,0)</f>
        <v>0</v>
      </c>
      <c r="BJ966" s="17" t="s">
        <v>82</v>
      </c>
      <c r="BK966" s="175">
        <f>ROUND(I966*H966,2)</f>
        <v>0</v>
      </c>
      <c r="BL966" s="17" t="s">
        <v>384</v>
      </c>
      <c r="BM966" s="174" t="s">
        <v>1796</v>
      </c>
    </row>
    <row r="967" spans="1:65" s="2" customFormat="1" ht="18">
      <c r="A967" s="32"/>
      <c r="B967" s="33"/>
      <c r="C967" s="32"/>
      <c r="D967" s="176" t="s">
        <v>291</v>
      </c>
      <c r="E967" s="32"/>
      <c r="F967" s="177" t="s">
        <v>1795</v>
      </c>
      <c r="G967" s="32"/>
      <c r="H967" s="32"/>
      <c r="I967" s="97"/>
      <c r="J967" s="32"/>
      <c r="K967" s="32"/>
      <c r="L967" s="33"/>
      <c r="M967" s="178"/>
      <c r="N967" s="179"/>
      <c r="O967" s="58"/>
      <c r="P967" s="58"/>
      <c r="Q967" s="58"/>
      <c r="R967" s="58"/>
      <c r="S967" s="58"/>
      <c r="T967" s="59"/>
      <c r="U967" s="32"/>
      <c r="V967" s="32"/>
      <c r="W967" s="32"/>
      <c r="X967" s="32"/>
      <c r="Y967" s="32"/>
      <c r="Z967" s="32"/>
      <c r="AA967" s="32"/>
      <c r="AB967" s="32"/>
      <c r="AC967" s="32"/>
      <c r="AD967" s="32"/>
      <c r="AE967" s="32"/>
      <c r="AT967" s="17" t="s">
        <v>291</v>
      </c>
      <c r="AU967" s="17" t="s">
        <v>84</v>
      </c>
    </row>
    <row r="968" spans="1:65" s="2" customFormat="1" ht="20.5" customHeight="1">
      <c r="A968" s="32"/>
      <c r="B968" s="162"/>
      <c r="C968" s="163" t="s">
        <v>1797</v>
      </c>
      <c r="D968" s="163" t="s">
        <v>284</v>
      </c>
      <c r="E968" s="164" t="s">
        <v>1798</v>
      </c>
      <c r="F968" s="165" t="s">
        <v>1799</v>
      </c>
      <c r="G968" s="166" t="s">
        <v>381</v>
      </c>
      <c r="H968" s="167">
        <v>3</v>
      </c>
      <c r="I968" s="168"/>
      <c r="J968" s="169">
        <f>ROUND(I968*H968,2)</f>
        <v>0</v>
      </c>
      <c r="K968" s="165" t="s">
        <v>288</v>
      </c>
      <c r="L968" s="33"/>
      <c r="M968" s="170" t="s">
        <v>1</v>
      </c>
      <c r="N968" s="171" t="s">
        <v>39</v>
      </c>
      <c r="O968" s="58"/>
      <c r="P968" s="172">
        <f>O968*H968</f>
        <v>0</v>
      </c>
      <c r="Q968" s="172">
        <v>0</v>
      </c>
      <c r="R968" s="172">
        <f>Q968*H968</f>
        <v>0</v>
      </c>
      <c r="S968" s="172">
        <v>0</v>
      </c>
      <c r="T968" s="173">
        <f>S968*H968</f>
        <v>0</v>
      </c>
      <c r="U968" s="32"/>
      <c r="V968" s="32"/>
      <c r="W968" s="32"/>
      <c r="X968" s="32"/>
      <c r="Y968" s="32"/>
      <c r="Z968" s="32"/>
      <c r="AA968" s="32"/>
      <c r="AB968" s="32"/>
      <c r="AC968" s="32"/>
      <c r="AD968" s="32"/>
      <c r="AE968" s="32"/>
      <c r="AR968" s="174" t="s">
        <v>384</v>
      </c>
      <c r="AT968" s="174" t="s">
        <v>284</v>
      </c>
      <c r="AU968" s="174" t="s">
        <v>84</v>
      </c>
      <c r="AY968" s="17" t="s">
        <v>282</v>
      </c>
      <c r="BE968" s="175">
        <f>IF(N968="základní",J968,0)</f>
        <v>0</v>
      </c>
      <c r="BF968" s="175">
        <f>IF(N968="snížená",J968,0)</f>
        <v>0</v>
      </c>
      <c r="BG968" s="175">
        <f>IF(N968="zákl. přenesená",J968,0)</f>
        <v>0</v>
      </c>
      <c r="BH968" s="175">
        <f>IF(N968="sníž. přenesená",J968,0)</f>
        <v>0</v>
      </c>
      <c r="BI968" s="175">
        <f>IF(N968="nulová",J968,0)</f>
        <v>0</v>
      </c>
      <c r="BJ968" s="17" t="s">
        <v>82</v>
      </c>
      <c r="BK968" s="175">
        <f>ROUND(I968*H968,2)</f>
        <v>0</v>
      </c>
      <c r="BL968" s="17" t="s">
        <v>384</v>
      </c>
      <c r="BM968" s="174" t="s">
        <v>1800</v>
      </c>
    </row>
    <row r="969" spans="1:65" s="2" customFormat="1" ht="18">
      <c r="A969" s="32"/>
      <c r="B969" s="33"/>
      <c r="C969" s="32"/>
      <c r="D969" s="176" t="s">
        <v>291</v>
      </c>
      <c r="E969" s="32"/>
      <c r="F969" s="177" t="s">
        <v>1801</v>
      </c>
      <c r="G969" s="32"/>
      <c r="H969" s="32"/>
      <c r="I969" s="97"/>
      <c r="J969" s="32"/>
      <c r="K969" s="32"/>
      <c r="L969" s="33"/>
      <c r="M969" s="178"/>
      <c r="N969" s="179"/>
      <c r="O969" s="58"/>
      <c r="P969" s="58"/>
      <c r="Q969" s="58"/>
      <c r="R969" s="58"/>
      <c r="S969" s="58"/>
      <c r="T969" s="59"/>
      <c r="U969" s="32"/>
      <c r="V969" s="32"/>
      <c r="W969" s="32"/>
      <c r="X969" s="32"/>
      <c r="Y969" s="32"/>
      <c r="Z969" s="32"/>
      <c r="AA969" s="32"/>
      <c r="AB969" s="32"/>
      <c r="AC969" s="32"/>
      <c r="AD969" s="32"/>
      <c r="AE969" s="32"/>
      <c r="AT969" s="17" t="s">
        <v>291</v>
      </c>
      <c r="AU969" s="17" t="s">
        <v>84</v>
      </c>
    </row>
    <row r="970" spans="1:65" s="2" customFormat="1" ht="20.5" customHeight="1">
      <c r="A970" s="32"/>
      <c r="B970" s="162"/>
      <c r="C970" s="204" t="s">
        <v>1802</v>
      </c>
      <c r="D970" s="204" t="s">
        <v>373</v>
      </c>
      <c r="E970" s="205" t="s">
        <v>1803</v>
      </c>
      <c r="F970" s="206" t="s">
        <v>1804</v>
      </c>
      <c r="G970" s="207" t="s">
        <v>381</v>
      </c>
      <c r="H970" s="208">
        <v>3</v>
      </c>
      <c r="I970" s="209"/>
      <c r="J970" s="210">
        <f>ROUND(I970*H970,2)</f>
        <v>0</v>
      </c>
      <c r="K970" s="206" t="s">
        <v>1</v>
      </c>
      <c r="L970" s="211"/>
      <c r="M970" s="212" t="s">
        <v>1</v>
      </c>
      <c r="N970" s="213" t="s">
        <v>39</v>
      </c>
      <c r="O970" s="58"/>
      <c r="P970" s="172">
        <f>O970*H970</f>
        <v>0</v>
      </c>
      <c r="Q970" s="172">
        <v>4.7000000000000002E-3</v>
      </c>
      <c r="R970" s="172">
        <f>Q970*H970</f>
        <v>1.4100000000000001E-2</v>
      </c>
      <c r="S970" s="172">
        <v>0</v>
      </c>
      <c r="T970" s="173">
        <f>S970*H970</f>
        <v>0</v>
      </c>
      <c r="U970" s="32"/>
      <c r="V970" s="32"/>
      <c r="W970" s="32"/>
      <c r="X970" s="32"/>
      <c r="Y970" s="32"/>
      <c r="Z970" s="32"/>
      <c r="AA970" s="32"/>
      <c r="AB970" s="32"/>
      <c r="AC970" s="32"/>
      <c r="AD970" s="32"/>
      <c r="AE970" s="32"/>
      <c r="AR970" s="174" t="s">
        <v>478</v>
      </c>
      <c r="AT970" s="174" t="s">
        <v>373</v>
      </c>
      <c r="AU970" s="174" t="s">
        <v>84</v>
      </c>
      <c r="AY970" s="17" t="s">
        <v>282</v>
      </c>
      <c r="BE970" s="175">
        <f>IF(N970="základní",J970,0)</f>
        <v>0</v>
      </c>
      <c r="BF970" s="175">
        <f>IF(N970="snížená",J970,0)</f>
        <v>0</v>
      </c>
      <c r="BG970" s="175">
        <f>IF(N970="zákl. přenesená",J970,0)</f>
        <v>0</v>
      </c>
      <c r="BH970" s="175">
        <f>IF(N970="sníž. přenesená",J970,0)</f>
        <v>0</v>
      </c>
      <c r="BI970" s="175">
        <f>IF(N970="nulová",J970,0)</f>
        <v>0</v>
      </c>
      <c r="BJ970" s="17" t="s">
        <v>82</v>
      </c>
      <c r="BK970" s="175">
        <f>ROUND(I970*H970,2)</f>
        <v>0</v>
      </c>
      <c r="BL970" s="17" t="s">
        <v>384</v>
      </c>
      <c r="BM970" s="174" t="s">
        <v>1805</v>
      </c>
    </row>
    <row r="971" spans="1:65" s="2" customFormat="1" ht="18">
      <c r="A971" s="32"/>
      <c r="B971" s="33"/>
      <c r="C971" s="32"/>
      <c r="D971" s="176" t="s">
        <v>291</v>
      </c>
      <c r="E971" s="32"/>
      <c r="F971" s="177" t="s">
        <v>1806</v>
      </c>
      <c r="G971" s="32"/>
      <c r="H971" s="32"/>
      <c r="I971" s="97"/>
      <c r="J971" s="32"/>
      <c r="K971" s="32"/>
      <c r="L971" s="33"/>
      <c r="M971" s="178"/>
      <c r="N971" s="179"/>
      <c r="O971" s="58"/>
      <c r="P971" s="58"/>
      <c r="Q971" s="58"/>
      <c r="R971" s="58"/>
      <c r="S971" s="58"/>
      <c r="T971" s="59"/>
      <c r="U971" s="32"/>
      <c r="V971" s="32"/>
      <c r="W971" s="32"/>
      <c r="X971" s="32"/>
      <c r="Y971" s="32"/>
      <c r="Z971" s="32"/>
      <c r="AA971" s="32"/>
      <c r="AB971" s="32"/>
      <c r="AC971" s="32"/>
      <c r="AD971" s="32"/>
      <c r="AE971" s="32"/>
      <c r="AT971" s="17" t="s">
        <v>291</v>
      </c>
      <c r="AU971" s="17" t="s">
        <v>84</v>
      </c>
    </row>
    <row r="972" spans="1:65" s="2" customFormat="1" ht="20.5" customHeight="1">
      <c r="A972" s="32"/>
      <c r="B972" s="162"/>
      <c r="C972" s="163" t="s">
        <v>1807</v>
      </c>
      <c r="D972" s="163" t="s">
        <v>284</v>
      </c>
      <c r="E972" s="164" t="s">
        <v>1808</v>
      </c>
      <c r="F972" s="165" t="s">
        <v>1809</v>
      </c>
      <c r="G972" s="166" t="s">
        <v>381</v>
      </c>
      <c r="H972" s="167">
        <v>2</v>
      </c>
      <c r="I972" s="168"/>
      <c r="J972" s="169">
        <f>ROUND(I972*H972,2)</f>
        <v>0</v>
      </c>
      <c r="K972" s="165" t="s">
        <v>288</v>
      </c>
      <c r="L972" s="33"/>
      <c r="M972" s="170" t="s">
        <v>1</v>
      </c>
      <c r="N972" s="171" t="s">
        <v>39</v>
      </c>
      <c r="O972" s="58"/>
      <c r="P972" s="172">
        <f>O972*H972</f>
        <v>0</v>
      </c>
      <c r="Q972" s="172">
        <v>2.7E-4</v>
      </c>
      <c r="R972" s="172">
        <f>Q972*H972</f>
        <v>5.4000000000000001E-4</v>
      </c>
      <c r="S972" s="172">
        <v>0</v>
      </c>
      <c r="T972" s="173">
        <f>S972*H972</f>
        <v>0</v>
      </c>
      <c r="U972" s="32"/>
      <c r="V972" s="32"/>
      <c r="W972" s="32"/>
      <c r="X972" s="32"/>
      <c r="Y972" s="32"/>
      <c r="Z972" s="32"/>
      <c r="AA972" s="32"/>
      <c r="AB972" s="32"/>
      <c r="AC972" s="32"/>
      <c r="AD972" s="32"/>
      <c r="AE972" s="32"/>
      <c r="AR972" s="174" t="s">
        <v>384</v>
      </c>
      <c r="AT972" s="174" t="s">
        <v>284</v>
      </c>
      <c r="AU972" s="174" t="s">
        <v>84</v>
      </c>
      <c r="AY972" s="17" t="s">
        <v>282</v>
      </c>
      <c r="BE972" s="175">
        <f>IF(N972="základní",J972,0)</f>
        <v>0</v>
      </c>
      <c r="BF972" s="175">
        <f>IF(N972="snížená",J972,0)</f>
        <v>0</v>
      </c>
      <c r="BG972" s="175">
        <f>IF(N972="zákl. přenesená",J972,0)</f>
        <v>0</v>
      </c>
      <c r="BH972" s="175">
        <f>IF(N972="sníž. přenesená",J972,0)</f>
        <v>0</v>
      </c>
      <c r="BI972" s="175">
        <f>IF(N972="nulová",J972,0)</f>
        <v>0</v>
      </c>
      <c r="BJ972" s="17" t="s">
        <v>82</v>
      </c>
      <c r="BK972" s="175">
        <f>ROUND(I972*H972,2)</f>
        <v>0</v>
      </c>
      <c r="BL972" s="17" t="s">
        <v>384</v>
      </c>
      <c r="BM972" s="174" t="s">
        <v>1810</v>
      </c>
    </row>
    <row r="973" spans="1:65" s="2" customFormat="1" ht="45">
      <c r="A973" s="32"/>
      <c r="B973" s="33"/>
      <c r="C973" s="32"/>
      <c r="D973" s="176" t="s">
        <v>291</v>
      </c>
      <c r="E973" s="32"/>
      <c r="F973" s="177" t="s">
        <v>1811</v>
      </c>
      <c r="G973" s="32"/>
      <c r="H973" s="32"/>
      <c r="I973" s="97"/>
      <c r="J973" s="32"/>
      <c r="K973" s="32"/>
      <c r="L973" s="33"/>
      <c r="M973" s="178"/>
      <c r="N973" s="179"/>
      <c r="O973" s="58"/>
      <c r="P973" s="58"/>
      <c r="Q973" s="58"/>
      <c r="R973" s="58"/>
      <c r="S973" s="58"/>
      <c r="T973" s="59"/>
      <c r="U973" s="32"/>
      <c r="V973" s="32"/>
      <c r="W973" s="32"/>
      <c r="X973" s="32"/>
      <c r="Y973" s="32"/>
      <c r="Z973" s="32"/>
      <c r="AA973" s="32"/>
      <c r="AB973" s="32"/>
      <c r="AC973" s="32"/>
      <c r="AD973" s="32"/>
      <c r="AE973" s="32"/>
      <c r="AT973" s="17" t="s">
        <v>291</v>
      </c>
      <c r="AU973" s="17" t="s">
        <v>84</v>
      </c>
    </row>
    <row r="974" spans="1:65" s="2" customFormat="1" ht="14.5" customHeight="1">
      <c r="A974" s="32"/>
      <c r="B974" s="162"/>
      <c r="C974" s="204" t="s">
        <v>1812</v>
      </c>
      <c r="D974" s="204" t="s">
        <v>373</v>
      </c>
      <c r="E974" s="205" t="s">
        <v>1813</v>
      </c>
      <c r="F974" s="206" t="s">
        <v>1814</v>
      </c>
      <c r="G974" s="207" t="s">
        <v>381</v>
      </c>
      <c r="H974" s="208">
        <v>1</v>
      </c>
      <c r="I974" s="209"/>
      <c r="J974" s="210">
        <f>ROUND(I974*H974,2)</f>
        <v>0</v>
      </c>
      <c r="K974" s="206" t="s">
        <v>1</v>
      </c>
      <c r="L974" s="211"/>
      <c r="M974" s="212" t="s">
        <v>1</v>
      </c>
      <c r="N974" s="213" t="s">
        <v>39</v>
      </c>
      <c r="O974" s="58"/>
      <c r="P974" s="172">
        <f>O974*H974</f>
        <v>0</v>
      </c>
      <c r="Q974" s="172">
        <v>3.4000000000000002E-4</v>
      </c>
      <c r="R974" s="172">
        <f>Q974*H974</f>
        <v>3.4000000000000002E-4</v>
      </c>
      <c r="S974" s="172">
        <v>0</v>
      </c>
      <c r="T974" s="173">
        <f>S974*H974</f>
        <v>0</v>
      </c>
      <c r="U974" s="32"/>
      <c r="V974" s="32"/>
      <c r="W974" s="32"/>
      <c r="X974" s="32"/>
      <c r="Y974" s="32"/>
      <c r="Z974" s="32"/>
      <c r="AA974" s="32"/>
      <c r="AB974" s="32"/>
      <c r="AC974" s="32"/>
      <c r="AD974" s="32"/>
      <c r="AE974" s="32"/>
      <c r="AR974" s="174" t="s">
        <v>478</v>
      </c>
      <c r="AT974" s="174" t="s">
        <v>373</v>
      </c>
      <c r="AU974" s="174" t="s">
        <v>84</v>
      </c>
      <c r="AY974" s="17" t="s">
        <v>282</v>
      </c>
      <c r="BE974" s="175">
        <f>IF(N974="základní",J974,0)</f>
        <v>0</v>
      </c>
      <c r="BF974" s="175">
        <f>IF(N974="snížená",J974,0)</f>
        <v>0</v>
      </c>
      <c r="BG974" s="175">
        <f>IF(N974="zákl. přenesená",J974,0)</f>
        <v>0</v>
      </c>
      <c r="BH974" s="175">
        <f>IF(N974="sníž. přenesená",J974,0)</f>
        <v>0</v>
      </c>
      <c r="BI974" s="175">
        <f>IF(N974="nulová",J974,0)</f>
        <v>0</v>
      </c>
      <c r="BJ974" s="17" t="s">
        <v>82</v>
      </c>
      <c r="BK974" s="175">
        <f>ROUND(I974*H974,2)</f>
        <v>0</v>
      </c>
      <c r="BL974" s="17" t="s">
        <v>384</v>
      </c>
      <c r="BM974" s="174" t="s">
        <v>1815</v>
      </c>
    </row>
    <row r="975" spans="1:65" s="2" customFormat="1" ht="10">
      <c r="A975" s="32"/>
      <c r="B975" s="33"/>
      <c r="C975" s="32"/>
      <c r="D975" s="176" t="s">
        <v>291</v>
      </c>
      <c r="E975" s="32"/>
      <c r="F975" s="177" t="s">
        <v>1816</v>
      </c>
      <c r="G975" s="32"/>
      <c r="H975" s="32"/>
      <c r="I975" s="97"/>
      <c r="J975" s="32"/>
      <c r="K975" s="32"/>
      <c r="L975" s="33"/>
      <c r="M975" s="178"/>
      <c r="N975" s="179"/>
      <c r="O975" s="58"/>
      <c r="P975" s="58"/>
      <c r="Q975" s="58"/>
      <c r="R975" s="58"/>
      <c r="S975" s="58"/>
      <c r="T975" s="59"/>
      <c r="U975" s="32"/>
      <c r="V975" s="32"/>
      <c r="W975" s="32"/>
      <c r="X975" s="32"/>
      <c r="Y975" s="32"/>
      <c r="Z975" s="32"/>
      <c r="AA975" s="32"/>
      <c r="AB975" s="32"/>
      <c r="AC975" s="32"/>
      <c r="AD975" s="32"/>
      <c r="AE975" s="32"/>
      <c r="AT975" s="17" t="s">
        <v>291</v>
      </c>
      <c r="AU975" s="17" t="s">
        <v>84</v>
      </c>
    </row>
    <row r="976" spans="1:65" s="2" customFormat="1" ht="14.5" customHeight="1">
      <c r="A976" s="32"/>
      <c r="B976" s="162"/>
      <c r="C976" s="204" t="s">
        <v>1817</v>
      </c>
      <c r="D976" s="204" t="s">
        <v>373</v>
      </c>
      <c r="E976" s="205" t="s">
        <v>1818</v>
      </c>
      <c r="F976" s="206" t="s">
        <v>1819</v>
      </c>
      <c r="G976" s="207" t="s">
        <v>381</v>
      </c>
      <c r="H976" s="208">
        <v>2</v>
      </c>
      <c r="I976" s="209"/>
      <c r="J976" s="210">
        <f>ROUND(I976*H976,2)</f>
        <v>0</v>
      </c>
      <c r="K976" s="206" t="s">
        <v>1</v>
      </c>
      <c r="L976" s="211"/>
      <c r="M976" s="212" t="s">
        <v>1</v>
      </c>
      <c r="N976" s="213" t="s">
        <v>39</v>
      </c>
      <c r="O976" s="58"/>
      <c r="P976" s="172">
        <f>O976*H976</f>
        <v>0</v>
      </c>
      <c r="Q976" s="172">
        <v>2.5760000000000002E-2</v>
      </c>
      <c r="R976" s="172">
        <f>Q976*H976</f>
        <v>5.1520000000000003E-2</v>
      </c>
      <c r="S976" s="172">
        <v>0</v>
      </c>
      <c r="T976" s="173">
        <f>S976*H976</f>
        <v>0</v>
      </c>
      <c r="U976" s="32"/>
      <c r="V976" s="32"/>
      <c r="W976" s="32"/>
      <c r="X976" s="32"/>
      <c r="Y976" s="32"/>
      <c r="Z976" s="32"/>
      <c r="AA976" s="32"/>
      <c r="AB976" s="32"/>
      <c r="AC976" s="32"/>
      <c r="AD976" s="32"/>
      <c r="AE976" s="32"/>
      <c r="AR976" s="174" t="s">
        <v>478</v>
      </c>
      <c r="AT976" s="174" t="s">
        <v>373</v>
      </c>
      <c r="AU976" s="174" t="s">
        <v>84</v>
      </c>
      <c r="AY976" s="17" t="s">
        <v>282</v>
      </c>
      <c r="BE976" s="175">
        <f>IF(N976="základní",J976,0)</f>
        <v>0</v>
      </c>
      <c r="BF976" s="175">
        <f>IF(N976="snížená",J976,0)</f>
        <v>0</v>
      </c>
      <c r="BG976" s="175">
        <f>IF(N976="zákl. přenesená",J976,0)</f>
        <v>0</v>
      </c>
      <c r="BH976" s="175">
        <f>IF(N976="sníž. přenesená",J976,0)</f>
        <v>0</v>
      </c>
      <c r="BI976" s="175">
        <f>IF(N976="nulová",J976,0)</f>
        <v>0</v>
      </c>
      <c r="BJ976" s="17" t="s">
        <v>82</v>
      </c>
      <c r="BK976" s="175">
        <f>ROUND(I976*H976,2)</f>
        <v>0</v>
      </c>
      <c r="BL976" s="17" t="s">
        <v>384</v>
      </c>
      <c r="BM976" s="174" t="s">
        <v>1820</v>
      </c>
    </row>
    <row r="977" spans="1:65" s="2" customFormat="1" ht="10">
      <c r="A977" s="32"/>
      <c r="B977" s="33"/>
      <c r="C977" s="32"/>
      <c r="D977" s="176" t="s">
        <v>291</v>
      </c>
      <c r="E977" s="32"/>
      <c r="F977" s="177" t="s">
        <v>1819</v>
      </c>
      <c r="G977" s="32"/>
      <c r="H977" s="32"/>
      <c r="I977" s="97"/>
      <c r="J977" s="32"/>
      <c r="K977" s="32"/>
      <c r="L977" s="33"/>
      <c r="M977" s="178"/>
      <c r="N977" s="179"/>
      <c r="O977" s="58"/>
      <c r="P977" s="58"/>
      <c r="Q977" s="58"/>
      <c r="R977" s="58"/>
      <c r="S977" s="58"/>
      <c r="T977" s="59"/>
      <c r="U977" s="32"/>
      <c r="V977" s="32"/>
      <c r="W977" s="32"/>
      <c r="X977" s="32"/>
      <c r="Y977" s="32"/>
      <c r="Z977" s="32"/>
      <c r="AA977" s="32"/>
      <c r="AB977" s="32"/>
      <c r="AC977" s="32"/>
      <c r="AD977" s="32"/>
      <c r="AE977" s="32"/>
      <c r="AT977" s="17" t="s">
        <v>291</v>
      </c>
      <c r="AU977" s="17" t="s">
        <v>84</v>
      </c>
    </row>
    <row r="978" spans="1:65" s="2" customFormat="1" ht="20.5" customHeight="1">
      <c r="A978" s="32"/>
      <c r="B978" s="162"/>
      <c r="C978" s="163" t="s">
        <v>1821</v>
      </c>
      <c r="D978" s="163" t="s">
        <v>284</v>
      </c>
      <c r="E978" s="164" t="s">
        <v>1822</v>
      </c>
      <c r="F978" s="165" t="s">
        <v>1823</v>
      </c>
      <c r="G978" s="166" t="s">
        <v>381</v>
      </c>
      <c r="H978" s="167">
        <v>1</v>
      </c>
      <c r="I978" s="168"/>
      <c r="J978" s="169">
        <f>ROUND(I978*H978,2)</f>
        <v>0</v>
      </c>
      <c r="K978" s="165" t="s">
        <v>288</v>
      </c>
      <c r="L978" s="33"/>
      <c r="M978" s="170" t="s">
        <v>1</v>
      </c>
      <c r="N978" s="171" t="s">
        <v>39</v>
      </c>
      <c r="O978" s="58"/>
      <c r="P978" s="172">
        <f>O978*H978</f>
        <v>0</v>
      </c>
      <c r="Q978" s="172">
        <v>4.6999999999999999E-4</v>
      </c>
      <c r="R978" s="172">
        <f>Q978*H978</f>
        <v>4.6999999999999999E-4</v>
      </c>
      <c r="S978" s="172">
        <v>0</v>
      </c>
      <c r="T978" s="173">
        <f>S978*H978</f>
        <v>0</v>
      </c>
      <c r="U978" s="32"/>
      <c r="V978" s="32"/>
      <c r="W978" s="32"/>
      <c r="X978" s="32"/>
      <c r="Y978" s="32"/>
      <c r="Z978" s="32"/>
      <c r="AA978" s="32"/>
      <c r="AB978" s="32"/>
      <c r="AC978" s="32"/>
      <c r="AD978" s="32"/>
      <c r="AE978" s="32"/>
      <c r="AR978" s="174" t="s">
        <v>384</v>
      </c>
      <c r="AT978" s="174" t="s">
        <v>284</v>
      </c>
      <c r="AU978" s="174" t="s">
        <v>84</v>
      </c>
      <c r="AY978" s="17" t="s">
        <v>282</v>
      </c>
      <c r="BE978" s="175">
        <f>IF(N978="základní",J978,0)</f>
        <v>0</v>
      </c>
      <c r="BF978" s="175">
        <f>IF(N978="snížená",J978,0)</f>
        <v>0</v>
      </c>
      <c r="BG978" s="175">
        <f>IF(N978="zákl. přenesená",J978,0)</f>
        <v>0</v>
      </c>
      <c r="BH978" s="175">
        <f>IF(N978="sníž. přenesená",J978,0)</f>
        <v>0</v>
      </c>
      <c r="BI978" s="175">
        <f>IF(N978="nulová",J978,0)</f>
        <v>0</v>
      </c>
      <c r="BJ978" s="17" t="s">
        <v>82</v>
      </c>
      <c r="BK978" s="175">
        <f>ROUND(I978*H978,2)</f>
        <v>0</v>
      </c>
      <c r="BL978" s="17" t="s">
        <v>384</v>
      </c>
      <c r="BM978" s="174" t="s">
        <v>1824</v>
      </c>
    </row>
    <row r="979" spans="1:65" s="2" customFormat="1" ht="27">
      <c r="A979" s="32"/>
      <c r="B979" s="33"/>
      <c r="C979" s="32"/>
      <c r="D979" s="176" t="s">
        <v>291</v>
      </c>
      <c r="E979" s="32"/>
      <c r="F979" s="177" t="s">
        <v>1825</v>
      </c>
      <c r="G979" s="32"/>
      <c r="H979" s="32"/>
      <c r="I979" s="97"/>
      <c r="J979" s="32"/>
      <c r="K979" s="32"/>
      <c r="L979" s="33"/>
      <c r="M979" s="178"/>
      <c r="N979" s="179"/>
      <c r="O979" s="58"/>
      <c r="P979" s="58"/>
      <c r="Q979" s="58"/>
      <c r="R979" s="58"/>
      <c r="S979" s="58"/>
      <c r="T979" s="59"/>
      <c r="U979" s="32"/>
      <c r="V979" s="32"/>
      <c r="W979" s="32"/>
      <c r="X979" s="32"/>
      <c r="Y979" s="32"/>
      <c r="Z979" s="32"/>
      <c r="AA979" s="32"/>
      <c r="AB979" s="32"/>
      <c r="AC979" s="32"/>
      <c r="AD979" s="32"/>
      <c r="AE979" s="32"/>
      <c r="AT979" s="17" t="s">
        <v>291</v>
      </c>
      <c r="AU979" s="17" t="s">
        <v>84</v>
      </c>
    </row>
    <row r="980" spans="1:65" s="2" customFormat="1" ht="20.5" customHeight="1">
      <c r="A980" s="32"/>
      <c r="B980" s="162"/>
      <c r="C980" s="204" t="s">
        <v>1826</v>
      </c>
      <c r="D980" s="204" t="s">
        <v>373</v>
      </c>
      <c r="E980" s="205" t="s">
        <v>1827</v>
      </c>
      <c r="F980" s="206" t="s">
        <v>1828</v>
      </c>
      <c r="G980" s="207" t="s">
        <v>381</v>
      </c>
      <c r="H980" s="208">
        <v>1</v>
      </c>
      <c r="I980" s="209"/>
      <c r="J980" s="210">
        <f>ROUND(I980*H980,2)</f>
        <v>0</v>
      </c>
      <c r="K980" s="206" t="s">
        <v>1</v>
      </c>
      <c r="L980" s="211"/>
      <c r="M980" s="212" t="s">
        <v>1</v>
      </c>
      <c r="N980" s="213" t="s">
        <v>39</v>
      </c>
      <c r="O980" s="58"/>
      <c r="P980" s="172">
        <f>O980*H980</f>
        <v>0</v>
      </c>
      <c r="Q980" s="172">
        <v>1.0999999999999999E-2</v>
      </c>
      <c r="R980" s="172">
        <f>Q980*H980</f>
        <v>1.0999999999999999E-2</v>
      </c>
      <c r="S980" s="172">
        <v>0</v>
      </c>
      <c r="T980" s="173">
        <f>S980*H980</f>
        <v>0</v>
      </c>
      <c r="U980" s="32"/>
      <c r="V980" s="32"/>
      <c r="W980" s="32"/>
      <c r="X980" s="32"/>
      <c r="Y980" s="32"/>
      <c r="Z980" s="32"/>
      <c r="AA980" s="32"/>
      <c r="AB980" s="32"/>
      <c r="AC980" s="32"/>
      <c r="AD980" s="32"/>
      <c r="AE980" s="32"/>
      <c r="AR980" s="174" t="s">
        <v>478</v>
      </c>
      <c r="AT980" s="174" t="s">
        <v>373</v>
      </c>
      <c r="AU980" s="174" t="s">
        <v>84</v>
      </c>
      <c r="AY980" s="17" t="s">
        <v>282</v>
      </c>
      <c r="BE980" s="175">
        <f>IF(N980="základní",J980,0)</f>
        <v>0</v>
      </c>
      <c r="BF980" s="175">
        <f>IF(N980="snížená",J980,0)</f>
        <v>0</v>
      </c>
      <c r="BG980" s="175">
        <f>IF(N980="zákl. přenesená",J980,0)</f>
        <v>0</v>
      </c>
      <c r="BH980" s="175">
        <f>IF(N980="sníž. přenesená",J980,0)</f>
        <v>0</v>
      </c>
      <c r="BI980" s="175">
        <f>IF(N980="nulová",J980,0)</f>
        <v>0</v>
      </c>
      <c r="BJ980" s="17" t="s">
        <v>82</v>
      </c>
      <c r="BK980" s="175">
        <f>ROUND(I980*H980,2)</f>
        <v>0</v>
      </c>
      <c r="BL980" s="17" t="s">
        <v>384</v>
      </c>
      <c r="BM980" s="174" t="s">
        <v>1829</v>
      </c>
    </row>
    <row r="981" spans="1:65" s="2" customFormat="1" ht="18">
      <c r="A981" s="32"/>
      <c r="B981" s="33"/>
      <c r="C981" s="32"/>
      <c r="D981" s="176" t="s">
        <v>291</v>
      </c>
      <c r="E981" s="32"/>
      <c r="F981" s="177" t="s">
        <v>1828</v>
      </c>
      <c r="G981" s="32"/>
      <c r="H981" s="32"/>
      <c r="I981" s="97"/>
      <c r="J981" s="32"/>
      <c r="K981" s="32"/>
      <c r="L981" s="33"/>
      <c r="M981" s="178"/>
      <c r="N981" s="179"/>
      <c r="O981" s="58"/>
      <c r="P981" s="58"/>
      <c r="Q981" s="58"/>
      <c r="R981" s="58"/>
      <c r="S981" s="58"/>
      <c r="T981" s="59"/>
      <c r="U981" s="32"/>
      <c r="V981" s="32"/>
      <c r="W981" s="32"/>
      <c r="X981" s="32"/>
      <c r="Y981" s="32"/>
      <c r="Z981" s="32"/>
      <c r="AA981" s="32"/>
      <c r="AB981" s="32"/>
      <c r="AC981" s="32"/>
      <c r="AD981" s="32"/>
      <c r="AE981" s="32"/>
      <c r="AT981" s="17" t="s">
        <v>291</v>
      </c>
      <c r="AU981" s="17" t="s">
        <v>84</v>
      </c>
    </row>
    <row r="982" spans="1:65" s="2" customFormat="1" ht="20.5" customHeight="1">
      <c r="A982" s="32"/>
      <c r="B982" s="162"/>
      <c r="C982" s="163" t="s">
        <v>1830</v>
      </c>
      <c r="D982" s="163" t="s">
        <v>284</v>
      </c>
      <c r="E982" s="164" t="s">
        <v>1831</v>
      </c>
      <c r="F982" s="165" t="s">
        <v>1832</v>
      </c>
      <c r="G982" s="166" t="s">
        <v>381</v>
      </c>
      <c r="H982" s="167">
        <v>12</v>
      </c>
      <c r="I982" s="168"/>
      <c r="J982" s="169">
        <f>ROUND(I982*H982,2)</f>
        <v>0</v>
      </c>
      <c r="K982" s="165" t="s">
        <v>288</v>
      </c>
      <c r="L982" s="33"/>
      <c r="M982" s="170" t="s">
        <v>1</v>
      </c>
      <c r="N982" s="171" t="s">
        <v>39</v>
      </c>
      <c r="O982" s="58"/>
      <c r="P982" s="172">
        <f>O982*H982</f>
        <v>0</v>
      </c>
      <c r="Q982" s="172">
        <v>0</v>
      </c>
      <c r="R982" s="172">
        <f>Q982*H982</f>
        <v>0</v>
      </c>
      <c r="S982" s="172">
        <v>1.2500000000000001E-2</v>
      </c>
      <c r="T982" s="173">
        <f>S982*H982</f>
        <v>0.15000000000000002</v>
      </c>
      <c r="U982" s="32"/>
      <c r="V982" s="32"/>
      <c r="W982" s="32"/>
      <c r="X982" s="32"/>
      <c r="Y982" s="32"/>
      <c r="Z982" s="32"/>
      <c r="AA982" s="32"/>
      <c r="AB982" s="32"/>
      <c r="AC982" s="32"/>
      <c r="AD982" s="32"/>
      <c r="AE982" s="32"/>
      <c r="AR982" s="174" t="s">
        <v>384</v>
      </c>
      <c r="AT982" s="174" t="s">
        <v>284</v>
      </c>
      <c r="AU982" s="174" t="s">
        <v>84</v>
      </c>
      <c r="AY982" s="17" t="s">
        <v>282</v>
      </c>
      <c r="BE982" s="175">
        <f>IF(N982="základní",J982,0)</f>
        <v>0</v>
      </c>
      <c r="BF982" s="175">
        <f>IF(N982="snížená",J982,0)</f>
        <v>0</v>
      </c>
      <c r="BG982" s="175">
        <f>IF(N982="zákl. přenesená",J982,0)</f>
        <v>0</v>
      </c>
      <c r="BH982" s="175">
        <f>IF(N982="sníž. přenesená",J982,0)</f>
        <v>0</v>
      </c>
      <c r="BI982" s="175">
        <f>IF(N982="nulová",J982,0)</f>
        <v>0</v>
      </c>
      <c r="BJ982" s="17" t="s">
        <v>82</v>
      </c>
      <c r="BK982" s="175">
        <f>ROUND(I982*H982,2)</f>
        <v>0</v>
      </c>
      <c r="BL982" s="17" t="s">
        <v>384</v>
      </c>
      <c r="BM982" s="174" t="s">
        <v>1833</v>
      </c>
    </row>
    <row r="983" spans="1:65" s="2" customFormat="1" ht="36">
      <c r="A983" s="32"/>
      <c r="B983" s="33"/>
      <c r="C983" s="32"/>
      <c r="D983" s="176" t="s">
        <v>291</v>
      </c>
      <c r="E983" s="32"/>
      <c r="F983" s="177" t="s">
        <v>1834</v>
      </c>
      <c r="G983" s="32"/>
      <c r="H983" s="32"/>
      <c r="I983" s="97"/>
      <c r="J983" s="32"/>
      <c r="K983" s="32"/>
      <c r="L983" s="33"/>
      <c r="M983" s="178"/>
      <c r="N983" s="179"/>
      <c r="O983" s="58"/>
      <c r="P983" s="58"/>
      <c r="Q983" s="58"/>
      <c r="R983" s="58"/>
      <c r="S983" s="58"/>
      <c r="T983" s="59"/>
      <c r="U983" s="32"/>
      <c r="V983" s="32"/>
      <c r="W983" s="32"/>
      <c r="X983" s="32"/>
      <c r="Y983" s="32"/>
      <c r="Z983" s="32"/>
      <c r="AA983" s="32"/>
      <c r="AB983" s="32"/>
      <c r="AC983" s="32"/>
      <c r="AD983" s="32"/>
      <c r="AE983" s="32"/>
      <c r="AT983" s="17" t="s">
        <v>291</v>
      </c>
      <c r="AU983" s="17" t="s">
        <v>84</v>
      </c>
    </row>
    <row r="984" spans="1:65" s="2" customFormat="1" ht="20.5" customHeight="1">
      <c r="A984" s="32"/>
      <c r="B984" s="162"/>
      <c r="C984" s="163" t="s">
        <v>1835</v>
      </c>
      <c r="D984" s="163" t="s">
        <v>284</v>
      </c>
      <c r="E984" s="164" t="s">
        <v>1836</v>
      </c>
      <c r="F984" s="165" t="s">
        <v>1837</v>
      </c>
      <c r="G984" s="166" t="s">
        <v>381</v>
      </c>
      <c r="H984" s="167">
        <v>5</v>
      </c>
      <c r="I984" s="168"/>
      <c r="J984" s="169">
        <f>ROUND(I984*H984,2)</f>
        <v>0</v>
      </c>
      <c r="K984" s="165" t="s">
        <v>288</v>
      </c>
      <c r="L984" s="33"/>
      <c r="M984" s="170" t="s">
        <v>1</v>
      </c>
      <c r="N984" s="171" t="s">
        <v>39</v>
      </c>
      <c r="O984" s="58"/>
      <c r="P984" s="172">
        <f>O984*H984</f>
        <v>0</v>
      </c>
      <c r="Q984" s="172">
        <v>0</v>
      </c>
      <c r="R984" s="172">
        <f>Q984*H984</f>
        <v>0</v>
      </c>
      <c r="S984" s="172">
        <v>2.4E-2</v>
      </c>
      <c r="T984" s="173">
        <f>S984*H984</f>
        <v>0.12</v>
      </c>
      <c r="U984" s="32"/>
      <c r="V984" s="32"/>
      <c r="W984" s="32"/>
      <c r="X984" s="32"/>
      <c r="Y984" s="32"/>
      <c r="Z984" s="32"/>
      <c r="AA984" s="32"/>
      <c r="AB984" s="32"/>
      <c r="AC984" s="32"/>
      <c r="AD984" s="32"/>
      <c r="AE984" s="32"/>
      <c r="AR984" s="174" t="s">
        <v>384</v>
      </c>
      <c r="AT984" s="174" t="s">
        <v>284</v>
      </c>
      <c r="AU984" s="174" t="s">
        <v>84</v>
      </c>
      <c r="AY984" s="17" t="s">
        <v>282</v>
      </c>
      <c r="BE984" s="175">
        <f>IF(N984="základní",J984,0)</f>
        <v>0</v>
      </c>
      <c r="BF984" s="175">
        <f>IF(N984="snížená",J984,0)</f>
        <v>0</v>
      </c>
      <c r="BG984" s="175">
        <f>IF(N984="zákl. přenesená",J984,0)</f>
        <v>0</v>
      </c>
      <c r="BH984" s="175">
        <f>IF(N984="sníž. přenesená",J984,0)</f>
        <v>0</v>
      </c>
      <c r="BI984" s="175">
        <f>IF(N984="nulová",J984,0)</f>
        <v>0</v>
      </c>
      <c r="BJ984" s="17" t="s">
        <v>82</v>
      </c>
      <c r="BK984" s="175">
        <f>ROUND(I984*H984,2)</f>
        <v>0</v>
      </c>
      <c r="BL984" s="17" t="s">
        <v>384</v>
      </c>
      <c r="BM984" s="174" t="s">
        <v>1838</v>
      </c>
    </row>
    <row r="985" spans="1:65" s="2" customFormat="1" ht="36">
      <c r="A985" s="32"/>
      <c r="B985" s="33"/>
      <c r="C985" s="32"/>
      <c r="D985" s="176" t="s">
        <v>291</v>
      </c>
      <c r="E985" s="32"/>
      <c r="F985" s="177" t="s">
        <v>1839</v>
      </c>
      <c r="G985" s="32"/>
      <c r="H985" s="32"/>
      <c r="I985" s="97"/>
      <c r="J985" s="32"/>
      <c r="K985" s="32"/>
      <c r="L985" s="33"/>
      <c r="M985" s="178"/>
      <c r="N985" s="179"/>
      <c r="O985" s="58"/>
      <c r="P985" s="58"/>
      <c r="Q985" s="58"/>
      <c r="R985" s="58"/>
      <c r="S985" s="58"/>
      <c r="T985" s="59"/>
      <c r="U985" s="32"/>
      <c r="V985" s="32"/>
      <c r="W985" s="32"/>
      <c r="X985" s="32"/>
      <c r="Y985" s="32"/>
      <c r="Z985" s="32"/>
      <c r="AA985" s="32"/>
      <c r="AB985" s="32"/>
      <c r="AC985" s="32"/>
      <c r="AD985" s="32"/>
      <c r="AE985" s="32"/>
      <c r="AT985" s="17" t="s">
        <v>291</v>
      </c>
      <c r="AU985" s="17" t="s">
        <v>84</v>
      </c>
    </row>
    <row r="986" spans="1:65" s="2" customFormat="1" ht="31" customHeight="1">
      <c r="A986" s="32"/>
      <c r="B986" s="162"/>
      <c r="C986" s="163" t="s">
        <v>1840</v>
      </c>
      <c r="D986" s="163" t="s">
        <v>284</v>
      </c>
      <c r="E986" s="164" t="s">
        <v>1841</v>
      </c>
      <c r="F986" s="165" t="s">
        <v>1842</v>
      </c>
      <c r="G986" s="166" t="s">
        <v>381</v>
      </c>
      <c r="H986" s="167">
        <v>6</v>
      </c>
      <c r="I986" s="168"/>
      <c r="J986" s="169">
        <f>ROUND(I986*H986,2)</f>
        <v>0</v>
      </c>
      <c r="K986" s="165" t="s">
        <v>288</v>
      </c>
      <c r="L986" s="33"/>
      <c r="M986" s="170" t="s">
        <v>1</v>
      </c>
      <c r="N986" s="171" t="s">
        <v>39</v>
      </c>
      <c r="O986" s="58"/>
      <c r="P986" s="172">
        <f>O986*H986</f>
        <v>0</v>
      </c>
      <c r="Q986" s="172">
        <v>0</v>
      </c>
      <c r="R986" s="172">
        <f>Q986*H986</f>
        <v>0</v>
      </c>
      <c r="S986" s="172">
        <v>0</v>
      </c>
      <c r="T986" s="173">
        <f>S986*H986</f>
        <v>0</v>
      </c>
      <c r="U986" s="32"/>
      <c r="V986" s="32"/>
      <c r="W986" s="32"/>
      <c r="X986" s="32"/>
      <c r="Y986" s="32"/>
      <c r="Z986" s="32"/>
      <c r="AA986" s="32"/>
      <c r="AB986" s="32"/>
      <c r="AC986" s="32"/>
      <c r="AD986" s="32"/>
      <c r="AE986" s="32"/>
      <c r="AR986" s="174" t="s">
        <v>384</v>
      </c>
      <c r="AT986" s="174" t="s">
        <v>284</v>
      </c>
      <c r="AU986" s="174" t="s">
        <v>84</v>
      </c>
      <c r="AY986" s="17" t="s">
        <v>282</v>
      </c>
      <c r="BE986" s="175">
        <f>IF(N986="základní",J986,0)</f>
        <v>0</v>
      </c>
      <c r="BF986" s="175">
        <f>IF(N986="snížená",J986,0)</f>
        <v>0</v>
      </c>
      <c r="BG986" s="175">
        <f>IF(N986="zákl. přenesená",J986,0)</f>
        <v>0</v>
      </c>
      <c r="BH986" s="175">
        <f>IF(N986="sníž. přenesená",J986,0)</f>
        <v>0</v>
      </c>
      <c r="BI986" s="175">
        <f>IF(N986="nulová",J986,0)</f>
        <v>0</v>
      </c>
      <c r="BJ986" s="17" t="s">
        <v>82</v>
      </c>
      <c r="BK986" s="175">
        <f>ROUND(I986*H986,2)</f>
        <v>0</v>
      </c>
      <c r="BL986" s="17" t="s">
        <v>384</v>
      </c>
      <c r="BM986" s="174" t="s">
        <v>1843</v>
      </c>
    </row>
    <row r="987" spans="1:65" s="2" customFormat="1" ht="36">
      <c r="A987" s="32"/>
      <c r="B987" s="33"/>
      <c r="C987" s="32"/>
      <c r="D987" s="176" t="s">
        <v>291</v>
      </c>
      <c r="E987" s="32"/>
      <c r="F987" s="177" t="s">
        <v>1844</v>
      </c>
      <c r="G987" s="32"/>
      <c r="H987" s="32"/>
      <c r="I987" s="97"/>
      <c r="J987" s="32"/>
      <c r="K987" s="32"/>
      <c r="L987" s="33"/>
      <c r="M987" s="178"/>
      <c r="N987" s="179"/>
      <c r="O987" s="58"/>
      <c r="P987" s="58"/>
      <c r="Q987" s="58"/>
      <c r="R987" s="58"/>
      <c r="S987" s="58"/>
      <c r="T987" s="59"/>
      <c r="U987" s="32"/>
      <c r="V987" s="32"/>
      <c r="W987" s="32"/>
      <c r="X987" s="32"/>
      <c r="Y987" s="32"/>
      <c r="Z987" s="32"/>
      <c r="AA987" s="32"/>
      <c r="AB987" s="32"/>
      <c r="AC987" s="32"/>
      <c r="AD987" s="32"/>
      <c r="AE987" s="32"/>
      <c r="AT987" s="17" t="s">
        <v>291</v>
      </c>
      <c r="AU987" s="17" t="s">
        <v>84</v>
      </c>
    </row>
    <row r="988" spans="1:65" s="2" customFormat="1" ht="31" customHeight="1">
      <c r="A988" s="32"/>
      <c r="B988" s="162"/>
      <c r="C988" s="163" t="s">
        <v>1845</v>
      </c>
      <c r="D988" s="163" t="s">
        <v>284</v>
      </c>
      <c r="E988" s="164" t="s">
        <v>1846</v>
      </c>
      <c r="F988" s="165" t="s">
        <v>1847</v>
      </c>
      <c r="G988" s="166" t="s">
        <v>381</v>
      </c>
      <c r="H988" s="167">
        <v>3</v>
      </c>
      <c r="I988" s="168"/>
      <c r="J988" s="169">
        <f>ROUND(I988*H988,2)</f>
        <v>0</v>
      </c>
      <c r="K988" s="165" t="s">
        <v>288</v>
      </c>
      <c r="L988" s="33"/>
      <c r="M988" s="170" t="s">
        <v>1</v>
      </c>
      <c r="N988" s="171" t="s">
        <v>39</v>
      </c>
      <c r="O988" s="58"/>
      <c r="P988" s="172">
        <f>O988*H988</f>
        <v>0</v>
      </c>
      <c r="Q988" s="172">
        <v>0</v>
      </c>
      <c r="R988" s="172">
        <f>Q988*H988</f>
        <v>0</v>
      </c>
      <c r="S988" s="172">
        <v>0</v>
      </c>
      <c r="T988" s="173">
        <f>S988*H988</f>
        <v>0</v>
      </c>
      <c r="U988" s="32"/>
      <c r="V988" s="32"/>
      <c r="W988" s="32"/>
      <c r="X988" s="32"/>
      <c r="Y988" s="32"/>
      <c r="Z988" s="32"/>
      <c r="AA988" s="32"/>
      <c r="AB988" s="32"/>
      <c r="AC988" s="32"/>
      <c r="AD988" s="32"/>
      <c r="AE988" s="32"/>
      <c r="AR988" s="174" t="s">
        <v>384</v>
      </c>
      <c r="AT988" s="174" t="s">
        <v>284</v>
      </c>
      <c r="AU988" s="174" t="s">
        <v>84</v>
      </c>
      <c r="AY988" s="17" t="s">
        <v>282</v>
      </c>
      <c r="BE988" s="175">
        <f>IF(N988="základní",J988,0)</f>
        <v>0</v>
      </c>
      <c r="BF988" s="175">
        <f>IF(N988="snížená",J988,0)</f>
        <v>0</v>
      </c>
      <c r="BG988" s="175">
        <f>IF(N988="zákl. přenesená",J988,0)</f>
        <v>0</v>
      </c>
      <c r="BH988" s="175">
        <f>IF(N988="sníž. přenesená",J988,0)</f>
        <v>0</v>
      </c>
      <c r="BI988" s="175">
        <f>IF(N988="nulová",J988,0)</f>
        <v>0</v>
      </c>
      <c r="BJ988" s="17" t="s">
        <v>82</v>
      </c>
      <c r="BK988" s="175">
        <f>ROUND(I988*H988,2)</f>
        <v>0</v>
      </c>
      <c r="BL988" s="17" t="s">
        <v>384</v>
      </c>
      <c r="BM988" s="174" t="s">
        <v>1848</v>
      </c>
    </row>
    <row r="989" spans="1:65" s="2" customFormat="1" ht="36">
      <c r="A989" s="32"/>
      <c r="B989" s="33"/>
      <c r="C989" s="32"/>
      <c r="D989" s="176" t="s">
        <v>291</v>
      </c>
      <c r="E989" s="32"/>
      <c r="F989" s="177" t="s">
        <v>1849</v>
      </c>
      <c r="G989" s="32"/>
      <c r="H989" s="32"/>
      <c r="I989" s="97"/>
      <c r="J989" s="32"/>
      <c r="K989" s="32"/>
      <c r="L989" s="33"/>
      <c r="M989" s="178"/>
      <c r="N989" s="179"/>
      <c r="O989" s="58"/>
      <c r="P989" s="58"/>
      <c r="Q989" s="58"/>
      <c r="R989" s="58"/>
      <c r="S989" s="58"/>
      <c r="T989" s="59"/>
      <c r="U989" s="32"/>
      <c r="V989" s="32"/>
      <c r="W989" s="32"/>
      <c r="X989" s="32"/>
      <c r="Y989" s="32"/>
      <c r="Z989" s="32"/>
      <c r="AA989" s="32"/>
      <c r="AB989" s="32"/>
      <c r="AC989" s="32"/>
      <c r="AD989" s="32"/>
      <c r="AE989" s="32"/>
      <c r="AT989" s="17" t="s">
        <v>291</v>
      </c>
      <c r="AU989" s="17" t="s">
        <v>84</v>
      </c>
    </row>
    <row r="990" spans="1:65" s="2" customFormat="1" ht="20.5" customHeight="1">
      <c r="A990" s="32"/>
      <c r="B990" s="162"/>
      <c r="C990" s="204" t="s">
        <v>1850</v>
      </c>
      <c r="D990" s="204" t="s">
        <v>373</v>
      </c>
      <c r="E990" s="205" t="s">
        <v>1851</v>
      </c>
      <c r="F990" s="206" t="s">
        <v>1852</v>
      </c>
      <c r="G990" s="207" t="s">
        <v>361</v>
      </c>
      <c r="H990" s="208">
        <v>9.2799999999999994</v>
      </c>
      <c r="I990" s="209"/>
      <c r="J990" s="210">
        <f>ROUND(I990*H990,2)</f>
        <v>0</v>
      </c>
      <c r="K990" s="206" t="s">
        <v>288</v>
      </c>
      <c r="L990" s="211"/>
      <c r="M990" s="212" t="s">
        <v>1</v>
      </c>
      <c r="N990" s="213" t="s">
        <v>39</v>
      </c>
      <c r="O990" s="58"/>
      <c r="P990" s="172">
        <f>O990*H990</f>
        <v>0</v>
      </c>
      <c r="Q990" s="172">
        <v>3.0000000000000001E-3</v>
      </c>
      <c r="R990" s="172">
        <f>Q990*H990</f>
        <v>2.784E-2</v>
      </c>
      <c r="S990" s="172">
        <v>0</v>
      </c>
      <c r="T990" s="173">
        <f>S990*H990</f>
        <v>0</v>
      </c>
      <c r="U990" s="32"/>
      <c r="V990" s="32"/>
      <c r="W990" s="32"/>
      <c r="X990" s="32"/>
      <c r="Y990" s="32"/>
      <c r="Z990" s="32"/>
      <c r="AA990" s="32"/>
      <c r="AB990" s="32"/>
      <c r="AC990" s="32"/>
      <c r="AD990" s="32"/>
      <c r="AE990" s="32"/>
      <c r="AR990" s="174" t="s">
        <v>478</v>
      </c>
      <c r="AT990" s="174" t="s">
        <v>373</v>
      </c>
      <c r="AU990" s="174" t="s">
        <v>84</v>
      </c>
      <c r="AY990" s="17" t="s">
        <v>282</v>
      </c>
      <c r="BE990" s="175">
        <f>IF(N990="základní",J990,0)</f>
        <v>0</v>
      </c>
      <c r="BF990" s="175">
        <f>IF(N990="snížená",J990,0)</f>
        <v>0</v>
      </c>
      <c r="BG990" s="175">
        <f>IF(N990="zákl. přenesená",J990,0)</f>
        <v>0</v>
      </c>
      <c r="BH990" s="175">
        <f>IF(N990="sníž. přenesená",J990,0)</f>
        <v>0</v>
      </c>
      <c r="BI990" s="175">
        <f>IF(N990="nulová",J990,0)</f>
        <v>0</v>
      </c>
      <c r="BJ990" s="17" t="s">
        <v>82</v>
      </c>
      <c r="BK990" s="175">
        <f>ROUND(I990*H990,2)</f>
        <v>0</v>
      </c>
      <c r="BL990" s="17" t="s">
        <v>384</v>
      </c>
      <c r="BM990" s="174" t="s">
        <v>1853</v>
      </c>
    </row>
    <row r="991" spans="1:65" s="2" customFormat="1" ht="18">
      <c r="A991" s="32"/>
      <c r="B991" s="33"/>
      <c r="C991" s="32"/>
      <c r="D991" s="176" t="s">
        <v>291</v>
      </c>
      <c r="E991" s="32"/>
      <c r="F991" s="177" t="s">
        <v>1854</v>
      </c>
      <c r="G991" s="32"/>
      <c r="H991" s="32"/>
      <c r="I991" s="97"/>
      <c r="J991" s="32"/>
      <c r="K991" s="32"/>
      <c r="L991" s="33"/>
      <c r="M991" s="178"/>
      <c r="N991" s="179"/>
      <c r="O991" s="58"/>
      <c r="P991" s="58"/>
      <c r="Q991" s="58"/>
      <c r="R991" s="58"/>
      <c r="S991" s="58"/>
      <c r="T991" s="59"/>
      <c r="U991" s="32"/>
      <c r="V991" s="32"/>
      <c r="W991" s="32"/>
      <c r="X991" s="32"/>
      <c r="Y991" s="32"/>
      <c r="Z991" s="32"/>
      <c r="AA991" s="32"/>
      <c r="AB991" s="32"/>
      <c r="AC991" s="32"/>
      <c r="AD991" s="32"/>
      <c r="AE991" s="32"/>
      <c r="AT991" s="17" t="s">
        <v>291</v>
      </c>
      <c r="AU991" s="17" t="s">
        <v>84</v>
      </c>
    </row>
    <row r="992" spans="1:65" s="13" customFormat="1" ht="10">
      <c r="B992" s="180"/>
      <c r="D992" s="176" t="s">
        <v>293</v>
      </c>
      <c r="E992" s="181" t="s">
        <v>1</v>
      </c>
      <c r="F992" s="182" t="s">
        <v>1855</v>
      </c>
      <c r="H992" s="183">
        <v>9.2799999999999994</v>
      </c>
      <c r="I992" s="184"/>
      <c r="L992" s="180"/>
      <c r="M992" s="185"/>
      <c r="N992" s="186"/>
      <c r="O992" s="186"/>
      <c r="P992" s="186"/>
      <c r="Q992" s="186"/>
      <c r="R992" s="186"/>
      <c r="S992" s="186"/>
      <c r="T992" s="187"/>
      <c r="AT992" s="181" t="s">
        <v>293</v>
      </c>
      <c r="AU992" s="181" t="s">
        <v>84</v>
      </c>
      <c r="AV992" s="13" t="s">
        <v>84</v>
      </c>
      <c r="AW992" s="13" t="s">
        <v>31</v>
      </c>
      <c r="AX992" s="13" t="s">
        <v>82</v>
      </c>
      <c r="AY992" s="181" t="s">
        <v>282</v>
      </c>
    </row>
    <row r="993" spans="1:65" s="2" customFormat="1" ht="20.5" customHeight="1">
      <c r="A993" s="32"/>
      <c r="B993" s="162"/>
      <c r="C993" s="163" t="s">
        <v>1856</v>
      </c>
      <c r="D993" s="163" t="s">
        <v>284</v>
      </c>
      <c r="E993" s="164" t="s">
        <v>1857</v>
      </c>
      <c r="F993" s="165" t="s">
        <v>1858</v>
      </c>
      <c r="G993" s="166" t="s">
        <v>381</v>
      </c>
      <c r="H993" s="167">
        <v>3</v>
      </c>
      <c r="I993" s="168"/>
      <c r="J993" s="169">
        <f>ROUND(I993*H993,2)</f>
        <v>0</v>
      </c>
      <c r="K993" s="165" t="s">
        <v>288</v>
      </c>
      <c r="L993" s="33"/>
      <c r="M993" s="170" t="s">
        <v>1</v>
      </c>
      <c r="N993" s="171" t="s">
        <v>39</v>
      </c>
      <c r="O993" s="58"/>
      <c r="P993" s="172">
        <f>O993*H993</f>
        <v>0</v>
      </c>
      <c r="Q993" s="172">
        <v>0</v>
      </c>
      <c r="R993" s="172">
        <f>Q993*H993</f>
        <v>0</v>
      </c>
      <c r="S993" s="172">
        <v>0</v>
      </c>
      <c r="T993" s="173">
        <f>S993*H993</f>
        <v>0</v>
      </c>
      <c r="U993" s="32"/>
      <c r="V993" s="32"/>
      <c r="W993" s="32"/>
      <c r="X993" s="32"/>
      <c r="Y993" s="32"/>
      <c r="Z993" s="32"/>
      <c r="AA993" s="32"/>
      <c r="AB993" s="32"/>
      <c r="AC993" s="32"/>
      <c r="AD993" s="32"/>
      <c r="AE993" s="32"/>
      <c r="AR993" s="174" t="s">
        <v>384</v>
      </c>
      <c r="AT993" s="174" t="s">
        <v>284</v>
      </c>
      <c r="AU993" s="174" t="s">
        <v>84</v>
      </c>
      <c r="AY993" s="17" t="s">
        <v>282</v>
      </c>
      <c r="BE993" s="175">
        <f>IF(N993="základní",J993,0)</f>
        <v>0</v>
      </c>
      <c r="BF993" s="175">
        <f>IF(N993="snížená",J993,0)</f>
        <v>0</v>
      </c>
      <c r="BG993" s="175">
        <f>IF(N993="zákl. přenesená",J993,0)</f>
        <v>0</v>
      </c>
      <c r="BH993" s="175">
        <f>IF(N993="sníž. přenesená",J993,0)</f>
        <v>0</v>
      </c>
      <c r="BI993" s="175">
        <f>IF(N993="nulová",J993,0)</f>
        <v>0</v>
      </c>
      <c r="BJ993" s="17" t="s">
        <v>82</v>
      </c>
      <c r="BK993" s="175">
        <f>ROUND(I993*H993,2)</f>
        <v>0</v>
      </c>
      <c r="BL993" s="17" t="s">
        <v>384</v>
      </c>
      <c r="BM993" s="174" t="s">
        <v>1859</v>
      </c>
    </row>
    <row r="994" spans="1:65" s="2" customFormat="1" ht="18">
      <c r="A994" s="32"/>
      <c r="B994" s="33"/>
      <c r="C994" s="32"/>
      <c r="D994" s="176" t="s">
        <v>291</v>
      </c>
      <c r="E994" s="32"/>
      <c r="F994" s="177" t="s">
        <v>1860</v>
      </c>
      <c r="G994" s="32"/>
      <c r="H994" s="32"/>
      <c r="I994" s="97"/>
      <c r="J994" s="32"/>
      <c r="K994" s="32"/>
      <c r="L994" s="33"/>
      <c r="M994" s="178"/>
      <c r="N994" s="179"/>
      <c r="O994" s="58"/>
      <c r="P994" s="58"/>
      <c r="Q994" s="58"/>
      <c r="R994" s="58"/>
      <c r="S994" s="58"/>
      <c r="T994" s="59"/>
      <c r="U994" s="32"/>
      <c r="V994" s="32"/>
      <c r="W994" s="32"/>
      <c r="X994" s="32"/>
      <c r="Y994" s="32"/>
      <c r="Z994" s="32"/>
      <c r="AA994" s="32"/>
      <c r="AB994" s="32"/>
      <c r="AC994" s="32"/>
      <c r="AD994" s="32"/>
      <c r="AE994" s="32"/>
      <c r="AT994" s="17" t="s">
        <v>291</v>
      </c>
      <c r="AU994" s="17" t="s">
        <v>84</v>
      </c>
    </row>
    <row r="995" spans="1:65" s="2" customFormat="1" ht="20.5" customHeight="1">
      <c r="A995" s="32"/>
      <c r="B995" s="162"/>
      <c r="C995" s="204" t="s">
        <v>1861</v>
      </c>
      <c r="D995" s="204" t="s">
        <v>373</v>
      </c>
      <c r="E995" s="205" t="s">
        <v>1862</v>
      </c>
      <c r="F995" s="206" t="s">
        <v>1863</v>
      </c>
      <c r="G995" s="207" t="s">
        <v>381</v>
      </c>
      <c r="H995" s="208">
        <v>2</v>
      </c>
      <c r="I995" s="209"/>
      <c r="J995" s="210">
        <f>ROUND(I995*H995,2)</f>
        <v>0</v>
      </c>
      <c r="K995" s="206" t="s">
        <v>288</v>
      </c>
      <c r="L995" s="211"/>
      <c r="M995" s="212" t="s">
        <v>1</v>
      </c>
      <c r="N995" s="213" t="s">
        <v>39</v>
      </c>
      <c r="O995" s="58"/>
      <c r="P995" s="172">
        <f>O995*H995</f>
        <v>0</v>
      </c>
      <c r="Q995" s="172">
        <v>1.23E-3</v>
      </c>
      <c r="R995" s="172">
        <f>Q995*H995</f>
        <v>2.4599999999999999E-3</v>
      </c>
      <c r="S995" s="172">
        <v>0</v>
      </c>
      <c r="T995" s="173">
        <f>S995*H995</f>
        <v>0</v>
      </c>
      <c r="U995" s="32"/>
      <c r="V995" s="32"/>
      <c r="W995" s="32"/>
      <c r="X995" s="32"/>
      <c r="Y995" s="32"/>
      <c r="Z995" s="32"/>
      <c r="AA995" s="32"/>
      <c r="AB995" s="32"/>
      <c r="AC995" s="32"/>
      <c r="AD995" s="32"/>
      <c r="AE995" s="32"/>
      <c r="AR995" s="174" t="s">
        <v>478</v>
      </c>
      <c r="AT995" s="174" t="s">
        <v>373</v>
      </c>
      <c r="AU995" s="174" t="s">
        <v>84</v>
      </c>
      <c r="AY995" s="17" t="s">
        <v>282</v>
      </c>
      <c r="BE995" s="175">
        <f>IF(N995="základní",J995,0)</f>
        <v>0</v>
      </c>
      <c r="BF995" s="175">
        <f>IF(N995="snížená",J995,0)</f>
        <v>0</v>
      </c>
      <c r="BG995" s="175">
        <f>IF(N995="zákl. přenesená",J995,0)</f>
        <v>0</v>
      </c>
      <c r="BH995" s="175">
        <f>IF(N995="sníž. přenesená",J995,0)</f>
        <v>0</v>
      </c>
      <c r="BI995" s="175">
        <f>IF(N995="nulová",J995,0)</f>
        <v>0</v>
      </c>
      <c r="BJ995" s="17" t="s">
        <v>82</v>
      </c>
      <c r="BK995" s="175">
        <f>ROUND(I995*H995,2)</f>
        <v>0</v>
      </c>
      <c r="BL995" s="17" t="s">
        <v>384</v>
      </c>
      <c r="BM995" s="174" t="s">
        <v>1864</v>
      </c>
    </row>
    <row r="996" spans="1:65" s="2" customFormat="1" ht="18">
      <c r="A996" s="32"/>
      <c r="B996" s="33"/>
      <c r="C996" s="32"/>
      <c r="D996" s="176" t="s">
        <v>291</v>
      </c>
      <c r="E996" s="32"/>
      <c r="F996" s="177" t="s">
        <v>1863</v>
      </c>
      <c r="G996" s="32"/>
      <c r="H996" s="32"/>
      <c r="I996" s="97"/>
      <c r="J996" s="32"/>
      <c r="K996" s="32"/>
      <c r="L996" s="33"/>
      <c r="M996" s="178"/>
      <c r="N996" s="179"/>
      <c r="O996" s="58"/>
      <c r="P996" s="58"/>
      <c r="Q996" s="58"/>
      <c r="R996" s="58"/>
      <c r="S996" s="58"/>
      <c r="T996" s="59"/>
      <c r="U996" s="32"/>
      <c r="V996" s="32"/>
      <c r="W996" s="32"/>
      <c r="X996" s="32"/>
      <c r="Y996" s="32"/>
      <c r="Z996" s="32"/>
      <c r="AA996" s="32"/>
      <c r="AB996" s="32"/>
      <c r="AC996" s="32"/>
      <c r="AD996" s="32"/>
      <c r="AE996" s="32"/>
      <c r="AT996" s="17" t="s">
        <v>291</v>
      </c>
      <c r="AU996" s="17" t="s">
        <v>84</v>
      </c>
    </row>
    <row r="997" spans="1:65" s="2" customFormat="1" ht="20.5" customHeight="1">
      <c r="A997" s="32"/>
      <c r="B997" s="162"/>
      <c r="C997" s="204" t="s">
        <v>1865</v>
      </c>
      <c r="D997" s="204" t="s">
        <v>373</v>
      </c>
      <c r="E997" s="205" t="s">
        <v>1866</v>
      </c>
      <c r="F997" s="206" t="s">
        <v>1867</v>
      </c>
      <c r="G997" s="207" t="s">
        <v>381</v>
      </c>
      <c r="H997" s="208">
        <v>1</v>
      </c>
      <c r="I997" s="209"/>
      <c r="J997" s="210">
        <f>ROUND(I997*H997,2)</f>
        <v>0</v>
      </c>
      <c r="K997" s="206" t="s">
        <v>288</v>
      </c>
      <c r="L997" s="211"/>
      <c r="M997" s="212" t="s">
        <v>1</v>
      </c>
      <c r="N997" s="213" t="s">
        <v>39</v>
      </c>
      <c r="O997" s="58"/>
      <c r="P997" s="172">
        <f>O997*H997</f>
        <v>0</v>
      </c>
      <c r="Q997" s="172">
        <v>1.39E-3</v>
      </c>
      <c r="R997" s="172">
        <f>Q997*H997</f>
        <v>1.39E-3</v>
      </c>
      <c r="S997" s="172">
        <v>0</v>
      </c>
      <c r="T997" s="173">
        <f>S997*H997</f>
        <v>0</v>
      </c>
      <c r="U997" s="32"/>
      <c r="V997" s="32"/>
      <c r="W997" s="32"/>
      <c r="X997" s="32"/>
      <c r="Y997" s="32"/>
      <c r="Z997" s="32"/>
      <c r="AA997" s="32"/>
      <c r="AB997" s="32"/>
      <c r="AC997" s="32"/>
      <c r="AD997" s="32"/>
      <c r="AE997" s="32"/>
      <c r="AR997" s="174" t="s">
        <v>478</v>
      </c>
      <c r="AT997" s="174" t="s">
        <v>373</v>
      </c>
      <c r="AU997" s="174" t="s">
        <v>84</v>
      </c>
      <c r="AY997" s="17" t="s">
        <v>282</v>
      </c>
      <c r="BE997" s="175">
        <f>IF(N997="základní",J997,0)</f>
        <v>0</v>
      </c>
      <c r="BF997" s="175">
        <f>IF(N997="snížená",J997,0)</f>
        <v>0</v>
      </c>
      <c r="BG997" s="175">
        <f>IF(N997="zákl. přenesená",J997,0)</f>
        <v>0</v>
      </c>
      <c r="BH997" s="175">
        <f>IF(N997="sníž. přenesená",J997,0)</f>
        <v>0</v>
      </c>
      <c r="BI997" s="175">
        <f>IF(N997="nulová",J997,0)</f>
        <v>0</v>
      </c>
      <c r="BJ997" s="17" t="s">
        <v>82</v>
      </c>
      <c r="BK997" s="175">
        <f>ROUND(I997*H997,2)</f>
        <v>0</v>
      </c>
      <c r="BL997" s="17" t="s">
        <v>384</v>
      </c>
      <c r="BM997" s="174" t="s">
        <v>1868</v>
      </c>
    </row>
    <row r="998" spans="1:65" s="2" customFormat="1" ht="18">
      <c r="A998" s="32"/>
      <c r="B998" s="33"/>
      <c r="C998" s="32"/>
      <c r="D998" s="176" t="s">
        <v>291</v>
      </c>
      <c r="E998" s="32"/>
      <c r="F998" s="177" t="s">
        <v>1867</v>
      </c>
      <c r="G998" s="32"/>
      <c r="H998" s="32"/>
      <c r="I998" s="97"/>
      <c r="J998" s="32"/>
      <c r="K998" s="32"/>
      <c r="L998" s="33"/>
      <c r="M998" s="178"/>
      <c r="N998" s="179"/>
      <c r="O998" s="58"/>
      <c r="P998" s="58"/>
      <c r="Q998" s="58"/>
      <c r="R998" s="58"/>
      <c r="S998" s="58"/>
      <c r="T998" s="59"/>
      <c r="U998" s="32"/>
      <c r="V998" s="32"/>
      <c r="W998" s="32"/>
      <c r="X998" s="32"/>
      <c r="Y998" s="32"/>
      <c r="Z998" s="32"/>
      <c r="AA998" s="32"/>
      <c r="AB998" s="32"/>
      <c r="AC998" s="32"/>
      <c r="AD998" s="32"/>
      <c r="AE998" s="32"/>
      <c r="AT998" s="17" t="s">
        <v>291</v>
      </c>
      <c r="AU998" s="17" t="s">
        <v>84</v>
      </c>
    </row>
    <row r="999" spans="1:65" s="2" customFormat="1" ht="31" customHeight="1">
      <c r="A999" s="32"/>
      <c r="B999" s="162"/>
      <c r="C999" s="163" t="s">
        <v>1869</v>
      </c>
      <c r="D999" s="163" t="s">
        <v>284</v>
      </c>
      <c r="E999" s="164" t="s">
        <v>1870</v>
      </c>
      <c r="F999" s="165" t="s">
        <v>1871</v>
      </c>
      <c r="G999" s="166" t="s">
        <v>381</v>
      </c>
      <c r="H999" s="167">
        <v>1</v>
      </c>
      <c r="I999" s="168"/>
      <c r="J999" s="169">
        <f>ROUND(I999*H999,2)</f>
        <v>0</v>
      </c>
      <c r="K999" s="165" t="s">
        <v>1</v>
      </c>
      <c r="L999" s="33"/>
      <c r="M999" s="170" t="s">
        <v>1</v>
      </c>
      <c r="N999" s="171" t="s">
        <v>39</v>
      </c>
      <c r="O999" s="58"/>
      <c r="P999" s="172">
        <f>O999*H999</f>
        <v>0</v>
      </c>
      <c r="Q999" s="172">
        <v>0</v>
      </c>
      <c r="R999" s="172">
        <f>Q999*H999</f>
        <v>0</v>
      </c>
      <c r="S999" s="172">
        <v>0</v>
      </c>
      <c r="T999" s="173">
        <f>S999*H999</f>
        <v>0</v>
      </c>
      <c r="U999" s="32"/>
      <c r="V999" s="32"/>
      <c r="W999" s="32"/>
      <c r="X999" s="32"/>
      <c r="Y999" s="32"/>
      <c r="Z999" s="32"/>
      <c r="AA999" s="32"/>
      <c r="AB999" s="32"/>
      <c r="AC999" s="32"/>
      <c r="AD999" s="32"/>
      <c r="AE999" s="32"/>
      <c r="AR999" s="174" t="s">
        <v>384</v>
      </c>
      <c r="AT999" s="174" t="s">
        <v>284</v>
      </c>
      <c r="AU999" s="174" t="s">
        <v>84</v>
      </c>
      <c r="AY999" s="17" t="s">
        <v>282</v>
      </c>
      <c r="BE999" s="175">
        <f>IF(N999="základní",J999,0)</f>
        <v>0</v>
      </c>
      <c r="BF999" s="175">
        <f>IF(N999="snížená",J999,0)</f>
        <v>0</v>
      </c>
      <c r="BG999" s="175">
        <f>IF(N999="zákl. přenesená",J999,0)</f>
        <v>0</v>
      </c>
      <c r="BH999" s="175">
        <f>IF(N999="sníž. přenesená",J999,0)</f>
        <v>0</v>
      </c>
      <c r="BI999" s="175">
        <f>IF(N999="nulová",J999,0)</f>
        <v>0</v>
      </c>
      <c r="BJ999" s="17" t="s">
        <v>82</v>
      </c>
      <c r="BK999" s="175">
        <f>ROUND(I999*H999,2)</f>
        <v>0</v>
      </c>
      <c r="BL999" s="17" t="s">
        <v>384</v>
      </c>
      <c r="BM999" s="174" t="s">
        <v>1872</v>
      </c>
    </row>
    <row r="1000" spans="1:65" s="2" customFormat="1" ht="27">
      <c r="A1000" s="32"/>
      <c r="B1000" s="33"/>
      <c r="C1000" s="32"/>
      <c r="D1000" s="176" t="s">
        <v>291</v>
      </c>
      <c r="E1000" s="32"/>
      <c r="F1000" s="177" t="s">
        <v>1871</v>
      </c>
      <c r="G1000" s="32"/>
      <c r="H1000" s="32"/>
      <c r="I1000" s="97"/>
      <c r="J1000" s="32"/>
      <c r="K1000" s="32"/>
      <c r="L1000" s="33"/>
      <c r="M1000" s="178"/>
      <c r="N1000" s="179"/>
      <c r="O1000" s="58"/>
      <c r="P1000" s="58"/>
      <c r="Q1000" s="58"/>
      <c r="R1000" s="58"/>
      <c r="S1000" s="58"/>
      <c r="T1000" s="59"/>
      <c r="U1000" s="32"/>
      <c r="V1000" s="32"/>
      <c r="W1000" s="32"/>
      <c r="X1000" s="32"/>
      <c r="Y1000" s="32"/>
      <c r="Z1000" s="32"/>
      <c r="AA1000" s="32"/>
      <c r="AB1000" s="32"/>
      <c r="AC1000" s="32"/>
      <c r="AD1000" s="32"/>
      <c r="AE1000" s="32"/>
      <c r="AT1000" s="17" t="s">
        <v>291</v>
      </c>
      <c r="AU1000" s="17" t="s">
        <v>84</v>
      </c>
    </row>
    <row r="1001" spans="1:65" s="2" customFormat="1" ht="20.5" customHeight="1">
      <c r="A1001" s="32"/>
      <c r="B1001" s="162"/>
      <c r="C1001" s="163" t="s">
        <v>1873</v>
      </c>
      <c r="D1001" s="163" t="s">
        <v>284</v>
      </c>
      <c r="E1001" s="164" t="s">
        <v>1874</v>
      </c>
      <c r="F1001" s="165" t="s">
        <v>1875</v>
      </c>
      <c r="G1001" s="166" t="s">
        <v>376</v>
      </c>
      <c r="H1001" s="167">
        <v>0.59399999999999997</v>
      </c>
      <c r="I1001" s="168"/>
      <c r="J1001" s="169">
        <f>ROUND(I1001*H1001,2)</f>
        <v>0</v>
      </c>
      <c r="K1001" s="165" t="s">
        <v>288</v>
      </c>
      <c r="L1001" s="33"/>
      <c r="M1001" s="170" t="s">
        <v>1</v>
      </c>
      <c r="N1001" s="171" t="s">
        <v>39</v>
      </c>
      <c r="O1001" s="58"/>
      <c r="P1001" s="172">
        <f>O1001*H1001</f>
        <v>0</v>
      </c>
      <c r="Q1001" s="172">
        <v>0</v>
      </c>
      <c r="R1001" s="172">
        <f>Q1001*H1001</f>
        <v>0</v>
      </c>
      <c r="S1001" s="172">
        <v>0</v>
      </c>
      <c r="T1001" s="173">
        <f>S1001*H1001</f>
        <v>0</v>
      </c>
      <c r="U1001" s="32"/>
      <c r="V1001" s="32"/>
      <c r="W1001" s="32"/>
      <c r="X1001" s="32"/>
      <c r="Y1001" s="32"/>
      <c r="Z1001" s="32"/>
      <c r="AA1001" s="32"/>
      <c r="AB1001" s="32"/>
      <c r="AC1001" s="32"/>
      <c r="AD1001" s="32"/>
      <c r="AE1001" s="32"/>
      <c r="AR1001" s="174" t="s">
        <v>384</v>
      </c>
      <c r="AT1001" s="174" t="s">
        <v>284</v>
      </c>
      <c r="AU1001" s="174" t="s">
        <v>84</v>
      </c>
      <c r="AY1001" s="17" t="s">
        <v>282</v>
      </c>
      <c r="BE1001" s="175">
        <f>IF(N1001="základní",J1001,0)</f>
        <v>0</v>
      </c>
      <c r="BF1001" s="175">
        <f>IF(N1001="snížená",J1001,0)</f>
        <v>0</v>
      </c>
      <c r="BG1001" s="175">
        <f>IF(N1001="zákl. přenesená",J1001,0)</f>
        <v>0</v>
      </c>
      <c r="BH1001" s="175">
        <f>IF(N1001="sníž. přenesená",J1001,0)</f>
        <v>0</v>
      </c>
      <c r="BI1001" s="175">
        <f>IF(N1001="nulová",J1001,0)</f>
        <v>0</v>
      </c>
      <c r="BJ1001" s="17" t="s">
        <v>82</v>
      </c>
      <c r="BK1001" s="175">
        <f>ROUND(I1001*H1001,2)</f>
        <v>0</v>
      </c>
      <c r="BL1001" s="17" t="s">
        <v>384</v>
      </c>
      <c r="BM1001" s="174" t="s">
        <v>1876</v>
      </c>
    </row>
    <row r="1002" spans="1:65" s="2" customFormat="1" ht="36">
      <c r="A1002" s="32"/>
      <c r="B1002" s="33"/>
      <c r="C1002" s="32"/>
      <c r="D1002" s="176" t="s">
        <v>291</v>
      </c>
      <c r="E1002" s="32"/>
      <c r="F1002" s="177" t="s">
        <v>1877</v>
      </c>
      <c r="G1002" s="32"/>
      <c r="H1002" s="32"/>
      <c r="I1002" s="97"/>
      <c r="J1002" s="32"/>
      <c r="K1002" s="32"/>
      <c r="L1002" s="33"/>
      <c r="M1002" s="178"/>
      <c r="N1002" s="179"/>
      <c r="O1002" s="58"/>
      <c r="P1002" s="58"/>
      <c r="Q1002" s="58"/>
      <c r="R1002" s="58"/>
      <c r="S1002" s="58"/>
      <c r="T1002" s="59"/>
      <c r="U1002" s="32"/>
      <c r="V1002" s="32"/>
      <c r="W1002" s="32"/>
      <c r="X1002" s="32"/>
      <c r="Y1002" s="32"/>
      <c r="Z1002" s="32"/>
      <c r="AA1002" s="32"/>
      <c r="AB1002" s="32"/>
      <c r="AC1002" s="32"/>
      <c r="AD1002" s="32"/>
      <c r="AE1002" s="32"/>
      <c r="AT1002" s="17" t="s">
        <v>291</v>
      </c>
      <c r="AU1002" s="17" t="s">
        <v>84</v>
      </c>
    </row>
    <row r="1003" spans="1:65" s="12" customFormat="1" ht="22.75" customHeight="1">
      <c r="B1003" s="149"/>
      <c r="D1003" s="150" t="s">
        <v>73</v>
      </c>
      <c r="E1003" s="160" t="s">
        <v>1878</v>
      </c>
      <c r="F1003" s="160" t="s">
        <v>1879</v>
      </c>
      <c r="I1003" s="152"/>
      <c r="J1003" s="161">
        <f>BK1003</f>
        <v>0</v>
      </c>
      <c r="L1003" s="149"/>
      <c r="M1003" s="154"/>
      <c r="N1003" s="155"/>
      <c r="O1003" s="155"/>
      <c r="P1003" s="156">
        <f>SUM(P1004:P1034)</f>
        <v>0</v>
      </c>
      <c r="Q1003" s="155"/>
      <c r="R1003" s="156">
        <f>SUM(R1004:R1034)</f>
        <v>4.5141999999999998</v>
      </c>
      <c r="S1003" s="155"/>
      <c r="T1003" s="157">
        <f>SUM(T1004:T1034)</f>
        <v>0</v>
      </c>
      <c r="AR1003" s="150" t="s">
        <v>84</v>
      </c>
      <c r="AT1003" s="158" t="s">
        <v>73</v>
      </c>
      <c r="AU1003" s="158" t="s">
        <v>82</v>
      </c>
      <c r="AY1003" s="150" t="s">
        <v>282</v>
      </c>
      <c r="BK1003" s="159">
        <f>SUM(BK1004:BK1034)</f>
        <v>0</v>
      </c>
    </row>
    <row r="1004" spans="1:65" s="2" customFormat="1" ht="31" customHeight="1">
      <c r="A1004" s="32"/>
      <c r="B1004" s="162"/>
      <c r="C1004" s="163" t="s">
        <v>1880</v>
      </c>
      <c r="D1004" s="163" t="s">
        <v>284</v>
      </c>
      <c r="E1004" s="164" t="s">
        <v>1881</v>
      </c>
      <c r="F1004" s="165" t="s">
        <v>1882</v>
      </c>
      <c r="G1004" s="166" t="s">
        <v>361</v>
      </c>
      <c r="H1004" s="167">
        <v>3.5</v>
      </c>
      <c r="I1004" s="168"/>
      <c r="J1004" s="169">
        <f>ROUND(I1004*H1004,2)</f>
        <v>0</v>
      </c>
      <c r="K1004" s="165" t="s">
        <v>288</v>
      </c>
      <c r="L1004" s="33"/>
      <c r="M1004" s="170" t="s">
        <v>1</v>
      </c>
      <c r="N1004" s="171" t="s">
        <v>39</v>
      </c>
      <c r="O1004" s="58"/>
      <c r="P1004" s="172">
        <f>O1004*H1004</f>
        <v>0</v>
      </c>
      <c r="Q1004" s="172">
        <v>0</v>
      </c>
      <c r="R1004" s="172">
        <f>Q1004*H1004</f>
        <v>0</v>
      </c>
      <c r="S1004" s="172">
        <v>0</v>
      </c>
      <c r="T1004" s="173">
        <f>S1004*H1004</f>
        <v>0</v>
      </c>
      <c r="U1004" s="32"/>
      <c r="V1004" s="32"/>
      <c r="W1004" s="32"/>
      <c r="X1004" s="32"/>
      <c r="Y1004" s="32"/>
      <c r="Z1004" s="32"/>
      <c r="AA1004" s="32"/>
      <c r="AB1004" s="32"/>
      <c r="AC1004" s="32"/>
      <c r="AD1004" s="32"/>
      <c r="AE1004" s="32"/>
      <c r="AR1004" s="174" t="s">
        <v>384</v>
      </c>
      <c r="AT1004" s="174" t="s">
        <v>284</v>
      </c>
      <c r="AU1004" s="174" t="s">
        <v>84</v>
      </c>
      <c r="AY1004" s="17" t="s">
        <v>282</v>
      </c>
      <c r="BE1004" s="175">
        <f>IF(N1004="základní",J1004,0)</f>
        <v>0</v>
      </c>
      <c r="BF1004" s="175">
        <f>IF(N1004="snížená",J1004,0)</f>
        <v>0</v>
      </c>
      <c r="BG1004" s="175">
        <f>IF(N1004="zákl. přenesená",J1004,0)</f>
        <v>0</v>
      </c>
      <c r="BH1004" s="175">
        <f>IF(N1004="sníž. přenesená",J1004,0)</f>
        <v>0</v>
      </c>
      <c r="BI1004" s="175">
        <f>IF(N1004="nulová",J1004,0)</f>
        <v>0</v>
      </c>
      <c r="BJ1004" s="17" t="s">
        <v>82</v>
      </c>
      <c r="BK1004" s="175">
        <f>ROUND(I1004*H1004,2)</f>
        <v>0</v>
      </c>
      <c r="BL1004" s="17" t="s">
        <v>384</v>
      </c>
      <c r="BM1004" s="174" t="s">
        <v>1883</v>
      </c>
    </row>
    <row r="1005" spans="1:65" s="2" customFormat="1" ht="18">
      <c r="A1005" s="32"/>
      <c r="B1005" s="33"/>
      <c r="C1005" s="32"/>
      <c r="D1005" s="176" t="s">
        <v>291</v>
      </c>
      <c r="E1005" s="32"/>
      <c r="F1005" s="177" t="s">
        <v>1884</v>
      </c>
      <c r="G1005" s="32"/>
      <c r="H1005" s="32"/>
      <c r="I1005" s="97"/>
      <c r="J1005" s="32"/>
      <c r="K1005" s="32"/>
      <c r="L1005" s="33"/>
      <c r="M1005" s="178"/>
      <c r="N1005" s="179"/>
      <c r="O1005" s="58"/>
      <c r="P1005" s="58"/>
      <c r="Q1005" s="58"/>
      <c r="R1005" s="58"/>
      <c r="S1005" s="58"/>
      <c r="T1005" s="59"/>
      <c r="U1005" s="32"/>
      <c r="V1005" s="32"/>
      <c r="W1005" s="32"/>
      <c r="X1005" s="32"/>
      <c r="Y1005" s="32"/>
      <c r="Z1005" s="32"/>
      <c r="AA1005" s="32"/>
      <c r="AB1005" s="32"/>
      <c r="AC1005" s="32"/>
      <c r="AD1005" s="32"/>
      <c r="AE1005" s="32"/>
      <c r="AT1005" s="17" t="s">
        <v>291</v>
      </c>
      <c r="AU1005" s="17" t="s">
        <v>84</v>
      </c>
    </row>
    <row r="1006" spans="1:65" s="2" customFormat="1" ht="14.5" customHeight="1">
      <c r="A1006" s="32"/>
      <c r="B1006" s="162"/>
      <c r="C1006" s="204" t="s">
        <v>1885</v>
      </c>
      <c r="D1006" s="204" t="s">
        <v>373</v>
      </c>
      <c r="E1006" s="205" t="s">
        <v>1886</v>
      </c>
      <c r="F1006" s="206" t="s">
        <v>1887</v>
      </c>
      <c r="G1006" s="207" t="s">
        <v>361</v>
      </c>
      <c r="H1006" s="208">
        <v>3.5</v>
      </c>
      <c r="I1006" s="209"/>
      <c r="J1006" s="210">
        <f>ROUND(I1006*H1006,2)</f>
        <v>0</v>
      </c>
      <c r="K1006" s="206" t="s">
        <v>1</v>
      </c>
      <c r="L1006" s="211"/>
      <c r="M1006" s="212" t="s">
        <v>1</v>
      </c>
      <c r="N1006" s="213" t="s">
        <v>39</v>
      </c>
      <c r="O1006" s="58"/>
      <c r="P1006" s="172">
        <f>O1006*H1006</f>
        <v>0</v>
      </c>
      <c r="Q1006" s="172">
        <v>4.0000000000000001E-3</v>
      </c>
      <c r="R1006" s="172">
        <f>Q1006*H1006</f>
        <v>1.4E-2</v>
      </c>
      <c r="S1006" s="172">
        <v>0</v>
      </c>
      <c r="T1006" s="173">
        <f>S1006*H1006</f>
        <v>0</v>
      </c>
      <c r="U1006" s="32"/>
      <c r="V1006" s="32"/>
      <c r="W1006" s="32"/>
      <c r="X1006" s="32"/>
      <c r="Y1006" s="32"/>
      <c r="Z1006" s="32"/>
      <c r="AA1006" s="32"/>
      <c r="AB1006" s="32"/>
      <c r="AC1006" s="32"/>
      <c r="AD1006" s="32"/>
      <c r="AE1006" s="32"/>
      <c r="AR1006" s="174" t="s">
        <v>478</v>
      </c>
      <c r="AT1006" s="174" t="s">
        <v>373</v>
      </c>
      <c r="AU1006" s="174" t="s">
        <v>84</v>
      </c>
      <c r="AY1006" s="17" t="s">
        <v>282</v>
      </c>
      <c r="BE1006" s="175">
        <f>IF(N1006="základní",J1006,0)</f>
        <v>0</v>
      </c>
      <c r="BF1006" s="175">
        <f>IF(N1006="snížená",J1006,0)</f>
        <v>0</v>
      </c>
      <c r="BG1006" s="175">
        <f>IF(N1006="zákl. přenesená",J1006,0)</f>
        <v>0</v>
      </c>
      <c r="BH1006" s="175">
        <f>IF(N1006="sníž. přenesená",J1006,0)</f>
        <v>0</v>
      </c>
      <c r="BI1006" s="175">
        <f>IF(N1006="nulová",J1006,0)</f>
        <v>0</v>
      </c>
      <c r="BJ1006" s="17" t="s">
        <v>82</v>
      </c>
      <c r="BK1006" s="175">
        <f>ROUND(I1006*H1006,2)</f>
        <v>0</v>
      </c>
      <c r="BL1006" s="17" t="s">
        <v>384</v>
      </c>
      <c r="BM1006" s="174" t="s">
        <v>1888</v>
      </c>
    </row>
    <row r="1007" spans="1:65" s="2" customFormat="1" ht="10">
      <c r="A1007" s="32"/>
      <c r="B1007" s="33"/>
      <c r="C1007" s="32"/>
      <c r="D1007" s="176" t="s">
        <v>291</v>
      </c>
      <c r="E1007" s="32"/>
      <c r="F1007" s="177" t="s">
        <v>1887</v>
      </c>
      <c r="G1007" s="32"/>
      <c r="H1007" s="32"/>
      <c r="I1007" s="97"/>
      <c r="J1007" s="32"/>
      <c r="K1007" s="32"/>
      <c r="L1007" s="33"/>
      <c r="M1007" s="178"/>
      <c r="N1007" s="179"/>
      <c r="O1007" s="58"/>
      <c r="P1007" s="58"/>
      <c r="Q1007" s="58"/>
      <c r="R1007" s="58"/>
      <c r="S1007" s="58"/>
      <c r="T1007" s="59"/>
      <c r="U1007" s="32"/>
      <c r="V1007" s="32"/>
      <c r="W1007" s="32"/>
      <c r="X1007" s="32"/>
      <c r="Y1007" s="32"/>
      <c r="Z1007" s="32"/>
      <c r="AA1007" s="32"/>
      <c r="AB1007" s="32"/>
      <c r="AC1007" s="32"/>
      <c r="AD1007" s="32"/>
      <c r="AE1007" s="32"/>
      <c r="AT1007" s="17" t="s">
        <v>291</v>
      </c>
      <c r="AU1007" s="17" t="s">
        <v>84</v>
      </c>
    </row>
    <row r="1008" spans="1:65" s="2" customFormat="1" ht="31" customHeight="1">
      <c r="A1008" s="32"/>
      <c r="B1008" s="162"/>
      <c r="C1008" s="163" t="s">
        <v>1889</v>
      </c>
      <c r="D1008" s="163" t="s">
        <v>284</v>
      </c>
      <c r="E1008" s="164" t="s">
        <v>1890</v>
      </c>
      <c r="F1008" s="165" t="s">
        <v>1891</v>
      </c>
      <c r="G1008" s="166" t="s">
        <v>361</v>
      </c>
      <c r="H1008" s="167">
        <v>7.5</v>
      </c>
      <c r="I1008" s="168"/>
      <c r="J1008" s="169">
        <f>ROUND(I1008*H1008,2)</f>
        <v>0</v>
      </c>
      <c r="K1008" s="165" t="s">
        <v>288</v>
      </c>
      <c r="L1008" s="33"/>
      <c r="M1008" s="170" t="s">
        <v>1</v>
      </c>
      <c r="N1008" s="171" t="s">
        <v>39</v>
      </c>
      <c r="O1008" s="58"/>
      <c r="P1008" s="172">
        <f>O1008*H1008</f>
        <v>0</v>
      </c>
      <c r="Q1008" s="172">
        <v>0</v>
      </c>
      <c r="R1008" s="172">
        <f>Q1008*H1008</f>
        <v>0</v>
      </c>
      <c r="S1008" s="172">
        <v>0</v>
      </c>
      <c r="T1008" s="173">
        <f>S1008*H1008</f>
        <v>0</v>
      </c>
      <c r="U1008" s="32"/>
      <c r="V1008" s="32"/>
      <c r="W1008" s="32"/>
      <c r="X1008" s="32"/>
      <c r="Y1008" s="32"/>
      <c r="Z1008" s="32"/>
      <c r="AA1008" s="32"/>
      <c r="AB1008" s="32"/>
      <c r="AC1008" s="32"/>
      <c r="AD1008" s="32"/>
      <c r="AE1008" s="32"/>
      <c r="AR1008" s="174" t="s">
        <v>384</v>
      </c>
      <c r="AT1008" s="174" t="s">
        <v>284</v>
      </c>
      <c r="AU1008" s="174" t="s">
        <v>84</v>
      </c>
      <c r="AY1008" s="17" t="s">
        <v>282</v>
      </c>
      <c r="BE1008" s="175">
        <f>IF(N1008="základní",J1008,0)</f>
        <v>0</v>
      </c>
      <c r="BF1008" s="175">
        <f>IF(N1008="snížená",J1008,0)</f>
        <v>0</v>
      </c>
      <c r="BG1008" s="175">
        <f>IF(N1008="zákl. přenesená",J1008,0)</f>
        <v>0</v>
      </c>
      <c r="BH1008" s="175">
        <f>IF(N1008="sníž. přenesená",J1008,0)</f>
        <v>0</v>
      </c>
      <c r="BI1008" s="175">
        <f>IF(N1008="nulová",J1008,0)</f>
        <v>0</v>
      </c>
      <c r="BJ1008" s="17" t="s">
        <v>82</v>
      </c>
      <c r="BK1008" s="175">
        <f>ROUND(I1008*H1008,2)</f>
        <v>0</v>
      </c>
      <c r="BL1008" s="17" t="s">
        <v>384</v>
      </c>
      <c r="BM1008" s="174" t="s">
        <v>1892</v>
      </c>
    </row>
    <row r="1009" spans="1:65" s="2" customFormat="1" ht="27">
      <c r="A1009" s="32"/>
      <c r="B1009" s="33"/>
      <c r="C1009" s="32"/>
      <c r="D1009" s="176" t="s">
        <v>291</v>
      </c>
      <c r="E1009" s="32"/>
      <c r="F1009" s="177" t="s">
        <v>1893</v>
      </c>
      <c r="G1009" s="32"/>
      <c r="H1009" s="32"/>
      <c r="I1009" s="97"/>
      <c r="J1009" s="32"/>
      <c r="K1009" s="32"/>
      <c r="L1009" s="33"/>
      <c r="M1009" s="178"/>
      <c r="N1009" s="179"/>
      <c r="O1009" s="58"/>
      <c r="P1009" s="58"/>
      <c r="Q1009" s="58"/>
      <c r="R1009" s="58"/>
      <c r="S1009" s="58"/>
      <c r="T1009" s="59"/>
      <c r="U1009" s="32"/>
      <c r="V1009" s="32"/>
      <c r="W1009" s="32"/>
      <c r="X1009" s="32"/>
      <c r="Y1009" s="32"/>
      <c r="Z1009" s="32"/>
      <c r="AA1009" s="32"/>
      <c r="AB1009" s="32"/>
      <c r="AC1009" s="32"/>
      <c r="AD1009" s="32"/>
      <c r="AE1009" s="32"/>
      <c r="AT1009" s="17" t="s">
        <v>291</v>
      </c>
      <c r="AU1009" s="17" t="s">
        <v>84</v>
      </c>
    </row>
    <row r="1010" spans="1:65" s="2" customFormat="1" ht="20.5" customHeight="1">
      <c r="A1010" s="32"/>
      <c r="B1010" s="162"/>
      <c r="C1010" s="204" t="s">
        <v>1894</v>
      </c>
      <c r="D1010" s="204" t="s">
        <v>373</v>
      </c>
      <c r="E1010" s="205" t="s">
        <v>1895</v>
      </c>
      <c r="F1010" s="206" t="s">
        <v>1896</v>
      </c>
      <c r="G1010" s="207" t="s">
        <v>368</v>
      </c>
      <c r="H1010" s="208">
        <v>280</v>
      </c>
      <c r="I1010" s="209"/>
      <c r="J1010" s="210">
        <f>ROUND(I1010*H1010,2)</f>
        <v>0</v>
      </c>
      <c r="K1010" s="206" t="s">
        <v>1</v>
      </c>
      <c r="L1010" s="211"/>
      <c r="M1010" s="212" t="s">
        <v>1</v>
      </c>
      <c r="N1010" s="213" t="s">
        <v>39</v>
      </c>
      <c r="O1010" s="58"/>
      <c r="P1010" s="172">
        <f>O1010*H1010</f>
        <v>0</v>
      </c>
      <c r="Q1010" s="172">
        <v>1E-3</v>
      </c>
      <c r="R1010" s="172">
        <f>Q1010*H1010</f>
        <v>0.28000000000000003</v>
      </c>
      <c r="S1010" s="172">
        <v>0</v>
      </c>
      <c r="T1010" s="173">
        <f>S1010*H1010</f>
        <v>0</v>
      </c>
      <c r="U1010" s="32"/>
      <c r="V1010" s="32"/>
      <c r="W1010" s="32"/>
      <c r="X1010" s="32"/>
      <c r="Y1010" s="32"/>
      <c r="Z1010" s="32"/>
      <c r="AA1010" s="32"/>
      <c r="AB1010" s="32"/>
      <c r="AC1010" s="32"/>
      <c r="AD1010" s="32"/>
      <c r="AE1010" s="32"/>
      <c r="AR1010" s="174" t="s">
        <v>478</v>
      </c>
      <c r="AT1010" s="174" t="s">
        <v>373</v>
      </c>
      <c r="AU1010" s="174" t="s">
        <v>84</v>
      </c>
      <c r="AY1010" s="17" t="s">
        <v>282</v>
      </c>
      <c r="BE1010" s="175">
        <f>IF(N1010="základní",J1010,0)</f>
        <v>0</v>
      </c>
      <c r="BF1010" s="175">
        <f>IF(N1010="snížená",J1010,0)</f>
        <v>0</v>
      </c>
      <c r="BG1010" s="175">
        <f>IF(N1010="zákl. přenesená",J1010,0)</f>
        <v>0</v>
      </c>
      <c r="BH1010" s="175">
        <f>IF(N1010="sníž. přenesená",J1010,0)</f>
        <v>0</v>
      </c>
      <c r="BI1010" s="175">
        <f>IF(N1010="nulová",J1010,0)</f>
        <v>0</v>
      </c>
      <c r="BJ1010" s="17" t="s">
        <v>82</v>
      </c>
      <c r="BK1010" s="175">
        <f>ROUND(I1010*H1010,2)</f>
        <v>0</v>
      </c>
      <c r="BL1010" s="17" t="s">
        <v>384</v>
      </c>
      <c r="BM1010" s="174" t="s">
        <v>1897</v>
      </c>
    </row>
    <row r="1011" spans="1:65" s="2" customFormat="1" ht="10">
      <c r="A1011" s="32"/>
      <c r="B1011" s="33"/>
      <c r="C1011" s="32"/>
      <c r="D1011" s="176" t="s">
        <v>291</v>
      </c>
      <c r="E1011" s="32"/>
      <c r="F1011" s="177" t="s">
        <v>1896</v>
      </c>
      <c r="G1011" s="32"/>
      <c r="H1011" s="32"/>
      <c r="I1011" s="97"/>
      <c r="J1011" s="32"/>
      <c r="K1011" s="32"/>
      <c r="L1011" s="33"/>
      <c r="M1011" s="178"/>
      <c r="N1011" s="179"/>
      <c r="O1011" s="58"/>
      <c r="P1011" s="58"/>
      <c r="Q1011" s="58"/>
      <c r="R1011" s="58"/>
      <c r="S1011" s="58"/>
      <c r="T1011" s="59"/>
      <c r="U1011" s="32"/>
      <c r="V1011" s="32"/>
      <c r="W1011" s="32"/>
      <c r="X1011" s="32"/>
      <c r="Y1011" s="32"/>
      <c r="Z1011" s="32"/>
      <c r="AA1011" s="32"/>
      <c r="AB1011" s="32"/>
      <c r="AC1011" s="32"/>
      <c r="AD1011" s="32"/>
      <c r="AE1011" s="32"/>
      <c r="AT1011" s="17" t="s">
        <v>291</v>
      </c>
      <c r="AU1011" s="17" t="s">
        <v>84</v>
      </c>
    </row>
    <row r="1012" spans="1:65" s="2" customFormat="1" ht="20.5" customHeight="1">
      <c r="A1012" s="32"/>
      <c r="B1012" s="162"/>
      <c r="C1012" s="163" t="s">
        <v>1898</v>
      </c>
      <c r="D1012" s="163" t="s">
        <v>284</v>
      </c>
      <c r="E1012" s="164" t="s">
        <v>1899</v>
      </c>
      <c r="F1012" s="165" t="s">
        <v>1900</v>
      </c>
      <c r="G1012" s="166" t="s">
        <v>381</v>
      </c>
      <c r="H1012" s="167">
        <v>1</v>
      </c>
      <c r="I1012" s="168"/>
      <c r="J1012" s="169">
        <f>ROUND(I1012*H1012,2)</f>
        <v>0</v>
      </c>
      <c r="K1012" s="165" t="s">
        <v>288</v>
      </c>
      <c r="L1012" s="33"/>
      <c r="M1012" s="170" t="s">
        <v>1</v>
      </c>
      <c r="N1012" s="171" t="s">
        <v>39</v>
      </c>
      <c r="O1012" s="58"/>
      <c r="P1012" s="172">
        <f>O1012*H1012</f>
        <v>0</v>
      </c>
      <c r="Q1012" s="172">
        <v>0</v>
      </c>
      <c r="R1012" s="172">
        <f>Q1012*H1012</f>
        <v>0</v>
      </c>
      <c r="S1012" s="172">
        <v>0</v>
      </c>
      <c r="T1012" s="173">
        <f>S1012*H1012</f>
        <v>0</v>
      </c>
      <c r="U1012" s="32"/>
      <c r="V1012" s="32"/>
      <c r="W1012" s="32"/>
      <c r="X1012" s="32"/>
      <c r="Y1012" s="32"/>
      <c r="Z1012" s="32"/>
      <c r="AA1012" s="32"/>
      <c r="AB1012" s="32"/>
      <c r="AC1012" s="32"/>
      <c r="AD1012" s="32"/>
      <c r="AE1012" s="32"/>
      <c r="AR1012" s="174" t="s">
        <v>384</v>
      </c>
      <c r="AT1012" s="174" t="s">
        <v>284</v>
      </c>
      <c r="AU1012" s="174" t="s">
        <v>84</v>
      </c>
      <c r="AY1012" s="17" t="s">
        <v>282</v>
      </c>
      <c r="BE1012" s="175">
        <f>IF(N1012="základní",J1012,0)</f>
        <v>0</v>
      </c>
      <c r="BF1012" s="175">
        <f>IF(N1012="snížená",J1012,0)</f>
        <v>0</v>
      </c>
      <c r="BG1012" s="175">
        <f>IF(N1012="zákl. přenesená",J1012,0)</f>
        <v>0</v>
      </c>
      <c r="BH1012" s="175">
        <f>IF(N1012="sníž. přenesená",J1012,0)</f>
        <v>0</v>
      </c>
      <c r="BI1012" s="175">
        <f>IF(N1012="nulová",J1012,0)</f>
        <v>0</v>
      </c>
      <c r="BJ1012" s="17" t="s">
        <v>82</v>
      </c>
      <c r="BK1012" s="175">
        <f>ROUND(I1012*H1012,2)</f>
        <v>0</v>
      </c>
      <c r="BL1012" s="17" t="s">
        <v>384</v>
      </c>
      <c r="BM1012" s="174" t="s">
        <v>1901</v>
      </c>
    </row>
    <row r="1013" spans="1:65" s="2" customFormat="1" ht="27">
      <c r="A1013" s="32"/>
      <c r="B1013" s="33"/>
      <c r="C1013" s="32"/>
      <c r="D1013" s="176" t="s">
        <v>291</v>
      </c>
      <c r="E1013" s="32"/>
      <c r="F1013" s="177" t="s">
        <v>1902</v>
      </c>
      <c r="G1013" s="32"/>
      <c r="H1013" s="32"/>
      <c r="I1013" s="97"/>
      <c r="J1013" s="32"/>
      <c r="K1013" s="32"/>
      <c r="L1013" s="33"/>
      <c r="M1013" s="178"/>
      <c r="N1013" s="179"/>
      <c r="O1013" s="58"/>
      <c r="P1013" s="58"/>
      <c r="Q1013" s="58"/>
      <c r="R1013" s="58"/>
      <c r="S1013" s="58"/>
      <c r="T1013" s="59"/>
      <c r="U1013" s="32"/>
      <c r="V1013" s="32"/>
      <c r="W1013" s="32"/>
      <c r="X1013" s="32"/>
      <c r="Y1013" s="32"/>
      <c r="Z1013" s="32"/>
      <c r="AA1013" s="32"/>
      <c r="AB1013" s="32"/>
      <c r="AC1013" s="32"/>
      <c r="AD1013" s="32"/>
      <c r="AE1013" s="32"/>
      <c r="AT1013" s="17" t="s">
        <v>291</v>
      </c>
      <c r="AU1013" s="17" t="s">
        <v>84</v>
      </c>
    </row>
    <row r="1014" spans="1:65" s="2" customFormat="1" ht="31" customHeight="1">
      <c r="A1014" s="32"/>
      <c r="B1014" s="162"/>
      <c r="C1014" s="204" t="s">
        <v>1903</v>
      </c>
      <c r="D1014" s="204" t="s">
        <v>373</v>
      </c>
      <c r="E1014" s="205" t="s">
        <v>1904</v>
      </c>
      <c r="F1014" s="206" t="s">
        <v>1905</v>
      </c>
      <c r="G1014" s="207" t="s">
        <v>381</v>
      </c>
      <c r="H1014" s="208">
        <v>1</v>
      </c>
      <c r="I1014" s="209"/>
      <c r="J1014" s="210">
        <f>ROUND(I1014*H1014,2)</f>
        <v>0</v>
      </c>
      <c r="K1014" s="206" t="s">
        <v>1</v>
      </c>
      <c r="L1014" s="211"/>
      <c r="M1014" s="212" t="s">
        <v>1</v>
      </c>
      <c r="N1014" s="213" t="s">
        <v>39</v>
      </c>
      <c r="O1014" s="58"/>
      <c r="P1014" s="172">
        <f>O1014*H1014</f>
        <v>0</v>
      </c>
      <c r="Q1014" s="172">
        <v>9.1200000000000003E-2</v>
      </c>
      <c r="R1014" s="172">
        <f>Q1014*H1014</f>
        <v>9.1200000000000003E-2</v>
      </c>
      <c r="S1014" s="172">
        <v>0</v>
      </c>
      <c r="T1014" s="173">
        <f>S1014*H1014</f>
        <v>0</v>
      </c>
      <c r="U1014" s="32"/>
      <c r="V1014" s="32"/>
      <c r="W1014" s="32"/>
      <c r="X1014" s="32"/>
      <c r="Y1014" s="32"/>
      <c r="Z1014" s="32"/>
      <c r="AA1014" s="32"/>
      <c r="AB1014" s="32"/>
      <c r="AC1014" s="32"/>
      <c r="AD1014" s="32"/>
      <c r="AE1014" s="32"/>
      <c r="AR1014" s="174" t="s">
        <v>478</v>
      </c>
      <c r="AT1014" s="174" t="s">
        <v>373</v>
      </c>
      <c r="AU1014" s="174" t="s">
        <v>84</v>
      </c>
      <c r="AY1014" s="17" t="s">
        <v>282</v>
      </c>
      <c r="BE1014" s="175">
        <f>IF(N1014="základní",J1014,0)</f>
        <v>0</v>
      </c>
      <c r="BF1014" s="175">
        <f>IF(N1014="snížená",J1014,0)</f>
        <v>0</v>
      </c>
      <c r="BG1014" s="175">
        <f>IF(N1014="zákl. přenesená",J1014,0)</f>
        <v>0</v>
      </c>
      <c r="BH1014" s="175">
        <f>IF(N1014="sníž. přenesená",J1014,0)</f>
        <v>0</v>
      </c>
      <c r="BI1014" s="175">
        <f>IF(N1014="nulová",J1014,0)</f>
        <v>0</v>
      </c>
      <c r="BJ1014" s="17" t="s">
        <v>82</v>
      </c>
      <c r="BK1014" s="175">
        <f>ROUND(I1014*H1014,2)</f>
        <v>0</v>
      </c>
      <c r="BL1014" s="17" t="s">
        <v>384</v>
      </c>
      <c r="BM1014" s="174" t="s">
        <v>1906</v>
      </c>
    </row>
    <row r="1015" spans="1:65" s="2" customFormat="1" ht="18">
      <c r="A1015" s="32"/>
      <c r="B1015" s="33"/>
      <c r="C1015" s="32"/>
      <c r="D1015" s="176" t="s">
        <v>291</v>
      </c>
      <c r="E1015" s="32"/>
      <c r="F1015" s="177" t="s">
        <v>1907</v>
      </c>
      <c r="G1015" s="32"/>
      <c r="H1015" s="32"/>
      <c r="I1015" s="97"/>
      <c r="J1015" s="32"/>
      <c r="K1015" s="32"/>
      <c r="L1015" s="33"/>
      <c r="M1015" s="178"/>
      <c r="N1015" s="179"/>
      <c r="O1015" s="58"/>
      <c r="P1015" s="58"/>
      <c r="Q1015" s="58"/>
      <c r="R1015" s="58"/>
      <c r="S1015" s="58"/>
      <c r="T1015" s="59"/>
      <c r="U1015" s="32"/>
      <c r="V1015" s="32"/>
      <c r="W1015" s="32"/>
      <c r="X1015" s="32"/>
      <c r="Y1015" s="32"/>
      <c r="Z1015" s="32"/>
      <c r="AA1015" s="32"/>
      <c r="AB1015" s="32"/>
      <c r="AC1015" s="32"/>
      <c r="AD1015" s="32"/>
      <c r="AE1015" s="32"/>
      <c r="AT1015" s="17" t="s">
        <v>291</v>
      </c>
      <c r="AU1015" s="17" t="s">
        <v>84</v>
      </c>
    </row>
    <row r="1016" spans="1:65" s="2" customFormat="1" ht="31" customHeight="1">
      <c r="A1016" s="32"/>
      <c r="B1016" s="162"/>
      <c r="C1016" s="163" t="s">
        <v>1908</v>
      </c>
      <c r="D1016" s="163" t="s">
        <v>284</v>
      </c>
      <c r="E1016" s="164" t="s">
        <v>1909</v>
      </c>
      <c r="F1016" s="165" t="s">
        <v>1910</v>
      </c>
      <c r="G1016" s="166" t="s">
        <v>381</v>
      </c>
      <c r="H1016" s="167">
        <v>1</v>
      </c>
      <c r="I1016" s="168"/>
      <c r="J1016" s="169">
        <f>ROUND(I1016*H1016,2)</f>
        <v>0</v>
      </c>
      <c r="K1016" s="165" t="s">
        <v>288</v>
      </c>
      <c r="L1016" s="33"/>
      <c r="M1016" s="170" t="s">
        <v>1</v>
      </c>
      <c r="N1016" s="171" t="s">
        <v>39</v>
      </c>
      <c r="O1016" s="58"/>
      <c r="P1016" s="172">
        <f>O1016*H1016</f>
        <v>0</v>
      </c>
      <c r="Q1016" s="172">
        <v>0</v>
      </c>
      <c r="R1016" s="172">
        <f>Q1016*H1016</f>
        <v>0</v>
      </c>
      <c r="S1016" s="172">
        <v>0</v>
      </c>
      <c r="T1016" s="173">
        <f>S1016*H1016</f>
        <v>0</v>
      </c>
      <c r="U1016" s="32"/>
      <c r="V1016" s="32"/>
      <c r="W1016" s="32"/>
      <c r="X1016" s="32"/>
      <c r="Y1016" s="32"/>
      <c r="Z1016" s="32"/>
      <c r="AA1016" s="32"/>
      <c r="AB1016" s="32"/>
      <c r="AC1016" s="32"/>
      <c r="AD1016" s="32"/>
      <c r="AE1016" s="32"/>
      <c r="AR1016" s="174" t="s">
        <v>384</v>
      </c>
      <c r="AT1016" s="174" t="s">
        <v>284</v>
      </c>
      <c r="AU1016" s="174" t="s">
        <v>84</v>
      </c>
      <c r="AY1016" s="17" t="s">
        <v>282</v>
      </c>
      <c r="BE1016" s="175">
        <f>IF(N1016="základní",J1016,0)</f>
        <v>0</v>
      </c>
      <c r="BF1016" s="175">
        <f>IF(N1016="snížená",J1016,0)</f>
        <v>0</v>
      </c>
      <c r="BG1016" s="175">
        <f>IF(N1016="zákl. přenesená",J1016,0)</f>
        <v>0</v>
      </c>
      <c r="BH1016" s="175">
        <f>IF(N1016="sníž. přenesená",J1016,0)</f>
        <v>0</v>
      </c>
      <c r="BI1016" s="175">
        <f>IF(N1016="nulová",J1016,0)</f>
        <v>0</v>
      </c>
      <c r="BJ1016" s="17" t="s">
        <v>82</v>
      </c>
      <c r="BK1016" s="175">
        <f>ROUND(I1016*H1016,2)</f>
        <v>0</v>
      </c>
      <c r="BL1016" s="17" t="s">
        <v>384</v>
      </c>
      <c r="BM1016" s="174" t="s">
        <v>1911</v>
      </c>
    </row>
    <row r="1017" spans="1:65" s="2" customFormat="1" ht="27">
      <c r="A1017" s="32"/>
      <c r="B1017" s="33"/>
      <c r="C1017" s="32"/>
      <c r="D1017" s="176" t="s">
        <v>291</v>
      </c>
      <c r="E1017" s="32"/>
      <c r="F1017" s="177" t="s">
        <v>1912</v>
      </c>
      <c r="G1017" s="32"/>
      <c r="H1017" s="32"/>
      <c r="I1017" s="97"/>
      <c r="J1017" s="32"/>
      <c r="K1017" s="32"/>
      <c r="L1017" s="33"/>
      <c r="M1017" s="178"/>
      <c r="N1017" s="179"/>
      <c r="O1017" s="58"/>
      <c r="P1017" s="58"/>
      <c r="Q1017" s="58"/>
      <c r="R1017" s="58"/>
      <c r="S1017" s="58"/>
      <c r="T1017" s="59"/>
      <c r="U1017" s="32"/>
      <c r="V1017" s="32"/>
      <c r="W1017" s="32"/>
      <c r="X1017" s="32"/>
      <c r="Y1017" s="32"/>
      <c r="Z1017" s="32"/>
      <c r="AA1017" s="32"/>
      <c r="AB1017" s="32"/>
      <c r="AC1017" s="32"/>
      <c r="AD1017" s="32"/>
      <c r="AE1017" s="32"/>
      <c r="AT1017" s="17" t="s">
        <v>291</v>
      </c>
      <c r="AU1017" s="17" t="s">
        <v>84</v>
      </c>
    </row>
    <row r="1018" spans="1:65" s="2" customFormat="1" ht="20.5" customHeight="1">
      <c r="A1018" s="32"/>
      <c r="B1018" s="162"/>
      <c r="C1018" s="204" t="s">
        <v>1913</v>
      </c>
      <c r="D1018" s="204" t="s">
        <v>373</v>
      </c>
      <c r="E1018" s="205" t="s">
        <v>1914</v>
      </c>
      <c r="F1018" s="206" t="s">
        <v>1915</v>
      </c>
      <c r="G1018" s="207" t="s">
        <v>381</v>
      </c>
      <c r="H1018" s="208">
        <v>1</v>
      </c>
      <c r="I1018" s="209"/>
      <c r="J1018" s="210">
        <f>ROUND(I1018*H1018,2)</f>
        <v>0</v>
      </c>
      <c r="K1018" s="206" t="s">
        <v>1</v>
      </c>
      <c r="L1018" s="211"/>
      <c r="M1018" s="212" t="s">
        <v>1</v>
      </c>
      <c r="N1018" s="213" t="s">
        <v>39</v>
      </c>
      <c r="O1018" s="58"/>
      <c r="P1018" s="172">
        <f>O1018*H1018</f>
        <v>0</v>
      </c>
      <c r="Q1018" s="172">
        <v>0.18099999999999999</v>
      </c>
      <c r="R1018" s="172">
        <f>Q1018*H1018</f>
        <v>0.18099999999999999</v>
      </c>
      <c r="S1018" s="172">
        <v>0</v>
      </c>
      <c r="T1018" s="173">
        <f>S1018*H1018</f>
        <v>0</v>
      </c>
      <c r="U1018" s="32"/>
      <c r="V1018" s="32"/>
      <c r="W1018" s="32"/>
      <c r="X1018" s="32"/>
      <c r="Y1018" s="32"/>
      <c r="Z1018" s="32"/>
      <c r="AA1018" s="32"/>
      <c r="AB1018" s="32"/>
      <c r="AC1018" s="32"/>
      <c r="AD1018" s="32"/>
      <c r="AE1018" s="32"/>
      <c r="AR1018" s="174" t="s">
        <v>478</v>
      </c>
      <c r="AT1018" s="174" t="s">
        <v>373</v>
      </c>
      <c r="AU1018" s="174" t="s">
        <v>84</v>
      </c>
      <c r="AY1018" s="17" t="s">
        <v>282</v>
      </c>
      <c r="BE1018" s="175">
        <f>IF(N1018="základní",J1018,0)</f>
        <v>0</v>
      </c>
      <c r="BF1018" s="175">
        <f>IF(N1018="snížená",J1018,0)</f>
        <v>0</v>
      </c>
      <c r="BG1018" s="175">
        <f>IF(N1018="zákl. přenesená",J1018,0)</f>
        <v>0</v>
      </c>
      <c r="BH1018" s="175">
        <f>IF(N1018="sníž. přenesená",J1018,0)</f>
        <v>0</v>
      </c>
      <c r="BI1018" s="175">
        <f>IF(N1018="nulová",J1018,0)</f>
        <v>0</v>
      </c>
      <c r="BJ1018" s="17" t="s">
        <v>82</v>
      </c>
      <c r="BK1018" s="175">
        <f>ROUND(I1018*H1018,2)</f>
        <v>0</v>
      </c>
      <c r="BL1018" s="17" t="s">
        <v>384</v>
      </c>
      <c r="BM1018" s="174" t="s">
        <v>1916</v>
      </c>
    </row>
    <row r="1019" spans="1:65" s="2" customFormat="1" ht="18">
      <c r="A1019" s="32"/>
      <c r="B1019" s="33"/>
      <c r="C1019" s="32"/>
      <c r="D1019" s="176" t="s">
        <v>291</v>
      </c>
      <c r="E1019" s="32"/>
      <c r="F1019" s="177" t="s">
        <v>1915</v>
      </c>
      <c r="G1019" s="32"/>
      <c r="H1019" s="32"/>
      <c r="I1019" s="97"/>
      <c r="J1019" s="32"/>
      <c r="K1019" s="32"/>
      <c r="L1019" s="33"/>
      <c r="M1019" s="178"/>
      <c r="N1019" s="179"/>
      <c r="O1019" s="58"/>
      <c r="P1019" s="58"/>
      <c r="Q1019" s="58"/>
      <c r="R1019" s="58"/>
      <c r="S1019" s="58"/>
      <c r="T1019" s="59"/>
      <c r="U1019" s="32"/>
      <c r="V1019" s="32"/>
      <c r="W1019" s="32"/>
      <c r="X1019" s="32"/>
      <c r="Y1019" s="32"/>
      <c r="Z1019" s="32"/>
      <c r="AA1019" s="32"/>
      <c r="AB1019" s="32"/>
      <c r="AC1019" s="32"/>
      <c r="AD1019" s="32"/>
      <c r="AE1019" s="32"/>
      <c r="AT1019" s="17" t="s">
        <v>291</v>
      </c>
      <c r="AU1019" s="17" t="s">
        <v>84</v>
      </c>
    </row>
    <row r="1020" spans="1:65" s="2" customFormat="1" ht="20.5" customHeight="1">
      <c r="A1020" s="32"/>
      <c r="B1020" s="162"/>
      <c r="C1020" s="163" t="s">
        <v>1917</v>
      </c>
      <c r="D1020" s="163" t="s">
        <v>284</v>
      </c>
      <c r="E1020" s="164" t="s">
        <v>1918</v>
      </c>
      <c r="F1020" s="165" t="s">
        <v>1919</v>
      </c>
      <c r="G1020" s="166" t="s">
        <v>381</v>
      </c>
      <c r="H1020" s="167">
        <v>1</v>
      </c>
      <c r="I1020" s="168"/>
      <c r="J1020" s="169">
        <f>ROUND(I1020*H1020,2)</f>
        <v>0</v>
      </c>
      <c r="K1020" s="165" t="s">
        <v>1</v>
      </c>
      <c r="L1020" s="33"/>
      <c r="M1020" s="170" t="s">
        <v>1</v>
      </c>
      <c r="N1020" s="171" t="s">
        <v>39</v>
      </c>
      <c r="O1020" s="58"/>
      <c r="P1020" s="172">
        <f>O1020*H1020</f>
        <v>0</v>
      </c>
      <c r="Q1020" s="172">
        <v>0</v>
      </c>
      <c r="R1020" s="172">
        <f>Q1020*H1020</f>
        <v>0</v>
      </c>
      <c r="S1020" s="172">
        <v>0</v>
      </c>
      <c r="T1020" s="173">
        <f>S1020*H1020</f>
        <v>0</v>
      </c>
      <c r="U1020" s="32"/>
      <c r="V1020" s="32"/>
      <c r="W1020" s="32"/>
      <c r="X1020" s="32"/>
      <c r="Y1020" s="32"/>
      <c r="Z1020" s="32"/>
      <c r="AA1020" s="32"/>
      <c r="AB1020" s="32"/>
      <c r="AC1020" s="32"/>
      <c r="AD1020" s="32"/>
      <c r="AE1020" s="32"/>
      <c r="AR1020" s="174" t="s">
        <v>384</v>
      </c>
      <c r="AT1020" s="174" t="s">
        <v>284</v>
      </c>
      <c r="AU1020" s="174" t="s">
        <v>84</v>
      </c>
      <c r="AY1020" s="17" t="s">
        <v>282</v>
      </c>
      <c r="BE1020" s="175">
        <f>IF(N1020="základní",J1020,0)</f>
        <v>0</v>
      </c>
      <c r="BF1020" s="175">
        <f>IF(N1020="snížená",J1020,0)</f>
        <v>0</v>
      </c>
      <c r="BG1020" s="175">
        <f>IF(N1020="zákl. přenesená",J1020,0)</f>
        <v>0</v>
      </c>
      <c r="BH1020" s="175">
        <f>IF(N1020="sníž. přenesená",J1020,0)</f>
        <v>0</v>
      </c>
      <c r="BI1020" s="175">
        <f>IF(N1020="nulová",J1020,0)</f>
        <v>0</v>
      </c>
      <c r="BJ1020" s="17" t="s">
        <v>82</v>
      </c>
      <c r="BK1020" s="175">
        <f>ROUND(I1020*H1020,2)</f>
        <v>0</v>
      </c>
      <c r="BL1020" s="17" t="s">
        <v>384</v>
      </c>
      <c r="BM1020" s="174" t="s">
        <v>1920</v>
      </c>
    </row>
    <row r="1021" spans="1:65" s="2" customFormat="1" ht="18">
      <c r="A1021" s="32"/>
      <c r="B1021" s="33"/>
      <c r="C1021" s="32"/>
      <c r="D1021" s="176" t="s">
        <v>291</v>
      </c>
      <c r="E1021" s="32"/>
      <c r="F1021" s="177" t="s">
        <v>1919</v>
      </c>
      <c r="G1021" s="32"/>
      <c r="H1021" s="32"/>
      <c r="I1021" s="97"/>
      <c r="J1021" s="32"/>
      <c r="K1021" s="32"/>
      <c r="L1021" s="33"/>
      <c r="M1021" s="178"/>
      <c r="N1021" s="179"/>
      <c r="O1021" s="58"/>
      <c r="P1021" s="58"/>
      <c r="Q1021" s="58"/>
      <c r="R1021" s="58"/>
      <c r="S1021" s="58"/>
      <c r="T1021" s="59"/>
      <c r="U1021" s="32"/>
      <c r="V1021" s="32"/>
      <c r="W1021" s="32"/>
      <c r="X1021" s="32"/>
      <c r="Y1021" s="32"/>
      <c r="Z1021" s="32"/>
      <c r="AA1021" s="32"/>
      <c r="AB1021" s="32"/>
      <c r="AC1021" s="32"/>
      <c r="AD1021" s="32"/>
      <c r="AE1021" s="32"/>
      <c r="AT1021" s="17" t="s">
        <v>291</v>
      </c>
      <c r="AU1021" s="17" t="s">
        <v>84</v>
      </c>
    </row>
    <row r="1022" spans="1:65" s="2" customFormat="1" ht="20.5" customHeight="1">
      <c r="A1022" s="32"/>
      <c r="B1022" s="162"/>
      <c r="C1022" s="163" t="s">
        <v>1921</v>
      </c>
      <c r="D1022" s="163" t="s">
        <v>284</v>
      </c>
      <c r="E1022" s="164" t="s">
        <v>1922</v>
      </c>
      <c r="F1022" s="165" t="s">
        <v>1923</v>
      </c>
      <c r="G1022" s="166" t="s">
        <v>368</v>
      </c>
      <c r="H1022" s="167">
        <v>3760</v>
      </c>
      <c r="I1022" s="168"/>
      <c r="J1022" s="169">
        <f>ROUND(I1022*H1022,2)</f>
        <v>0</v>
      </c>
      <c r="K1022" s="165" t="s">
        <v>288</v>
      </c>
      <c r="L1022" s="33"/>
      <c r="M1022" s="170" t="s">
        <v>1</v>
      </c>
      <c r="N1022" s="171" t="s">
        <v>39</v>
      </c>
      <c r="O1022" s="58"/>
      <c r="P1022" s="172">
        <f>O1022*H1022</f>
        <v>0</v>
      </c>
      <c r="Q1022" s="172">
        <v>5.0000000000000002E-5</v>
      </c>
      <c r="R1022" s="172">
        <f>Q1022*H1022</f>
        <v>0.188</v>
      </c>
      <c r="S1022" s="172">
        <v>0</v>
      </c>
      <c r="T1022" s="173">
        <f>S1022*H1022</f>
        <v>0</v>
      </c>
      <c r="U1022" s="32"/>
      <c r="V1022" s="32"/>
      <c r="W1022" s="32"/>
      <c r="X1022" s="32"/>
      <c r="Y1022" s="32"/>
      <c r="Z1022" s="32"/>
      <c r="AA1022" s="32"/>
      <c r="AB1022" s="32"/>
      <c r="AC1022" s="32"/>
      <c r="AD1022" s="32"/>
      <c r="AE1022" s="32"/>
      <c r="AR1022" s="174" t="s">
        <v>384</v>
      </c>
      <c r="AT1022" s="174" t="s">
        <v>284</v>
      </c>
      <c r="AU1022" s="174" t="s">
        <v>84</v>
      </c>
      <c r="AY1022" s="17" t="s">
        <v>282</v>
      </c>
      <c r="BE1022" s="175">
        <f>IF(N1022="základní",J1022,0)</f>
        <v>0</v>
      </c>
      <c r="BF1022" s="175">
        <f>IF(N1022="snížená",J1022,0)</f>
        <v>0</v>
      </c>
      <c r="BG1022" s="175">
        <f>IF(N1022="zákl. přenesená",J1022,0)</f>
        <v>0</v>
      </c>
      <c r="BH1022" s="175">
        <f>IF(N1022="sníž. přenesená",J1022,0)</f>
        <v>0</v>
      </c>
      <c r="BI1022" s="175">
        <f>IF(N1022="nulová",J1022,0)</f>
        <v>0</v>
      </c>
      <c r="BJ1022" s="17" t="s">
        <v>82</v>
      </c>
      <c r="BK1022" s="175">
        <f>ROUND(I1022*H1022,2)</f>
        <v>0</v>
      </c>
      <c r="BL1022" s="17" t="s">
        <v>384</v>
      </c>
      <c r="BM1022" s="174" t="s">
        <v>1924</v>
      </c>
    </row>
    <row r="1023" spans="1:65" s="2" customFormat="1" ht="18">
      <c r="A1023" s="32"/>
      <c r="B1023" s="33"/>
      <c r="C1023" s="32"/>
      <c r="D1023" s="176" t="s">
        <v>291</v>
      </c>
      <c r="E1023" s="32"/>
      <c r="F1023" s="177" t="s">
        <v>1925</v>
      </c>
      <c r="G1023" s="32"/>
      <c r="H1023" s="32"/>
      <c r="I1023" s="97"/>
      <c r="J1023" s="32"/>
      <c r="K1023" s="32"/>
      <c r="L1023" s="33"/>
      <c r="M1023" s="178"/>
      <c r="N1023" s="179"/>
      <c r="O1023" s="58"/>
      <c r="P1023" s="58"/>
      <c r="Q1023" s="58"/>
      <c r="R1023" s="58"/>
      <c r="S1023" s="58"/>
      <c r="T1023" s="59"/>
      <c r="U1023" s="32"/>
      <c r="V1023" s="32"/>
      <c r="W1023" s="32"/>
      <c r="X1023" s="32"/>
      <c r="Y1023" s="32"/>
      <c r="Z1023" s="32"/>
      <c r="AA1023" s="32"/>
      <c r="AB1023" s="32"/>
      <c r="AC1023" s="32"/>
      <c r="AD1023" s="32"/>
      <c r="AE1023" s="32"/>
      <c r="AT1023" s="17" t="s">
        <v>291</v>
      </c>
      <c r="AU1023" s="17" t="s">
        <v>84</v>
      </c>
    </row>
    <row r="1024" spans="1:65" s="13" customFormat="1" ht="10">
      <c r="B1024" s="180"/>
      <c r="D1024" s="176" t="s">
        <v>293</v>
      </c>
      <c r="E1024" s="181" t="s">
        <v>147</v>
      </c>
      <c r="F1024" s="182" t="s">
        <v>1926</v>
      </c>
      <c r="H1024" s="183">
        <v>2560</v>
      </c>
      <c r="I1024" s="184"/>
      <c r="L1024" s="180"/>
      <c r="M1024" s="185"/>
      <c r="N1024" s="186"/>
      <c r="O1024" s="186"/>
      <c r="P1024" s="186"/>
      <c r="Q1024" s="186"/>
      <c r="R1024" s="186"/>
      <c r="S1024" s="186"/>
      <c r="T1024" s="187"/>
      <c r="AT1024" s="181" t="s">
        <v>293</v>
      </c>
      <c r="AU1024" s="181" t="s">
        <v>84</v>
      </c>
      <c r="AV1024" s="13" t="s">
        <v>84</v>
      </c>
      <c r="AW1024" s="13" t="s">
        <v>31</v>
      </c>
      <c r="AX1024" s="13" t="s">
        <v>74</v>
      </c>
      <c r="AY1024" s="181" t="s">
        <v>282</v>
      </c>
    </row>
    <row r="1025" spans="1:65" s="13" customFormat="1" ht="10">
      <c r="B1025" s="180"/>
      <c r="D1025" s="176" t="s">
        <v>293</v>
      </c>
      <c r="E1025" s="181" t="s">
        <v>149</v>
      </c>
      <c r="F1025" s="182" t="s">
        <v>150</v>
      </c>
      <c r="H1025" s="183">
        <v>1200</v>
      </c>
      <c r="I1025" s="184"/>
      <c r="L1025" s="180"/>
      <c r="M1025" s="185"/>
      <c r="N1025" s="186"/>
      <c r="O1025" s="186"/>
      <c r="P1025" s="186"/>
      <c r="Q1025" s="186"/>
      <c r="R1025" s="186"/>
      <c r="S1025" s="186"/>
      <c r="T1025" s="187"/>
      <c r="AT1025" s="181" t="s">
        <v>293</v>
      </c>
      <c r="AU1025" s="181" t="s">
        <v>84</v>
      </c>
      <c r="AV1025" s="13" t="s">
        <v>84</v>
      </c>
      <c r="AW1025" s="13" t="s">
        <v>31</v>
      </c>
      <c r="AX1025" s="13" t="s">
        <v>74</v>
      </c>
      <c r="AY1025" s="181" t="s">
        <v>282</v>
      </c>
    </row>
    <row r="1026" spans="1:65" s="15" customFormat="1" ht="10">
      <c r="B1026" s="196"/>
      <c r="D1026" s="176" t="s">
        <v>293</v>
      </c>
      <c r="E1026" s="197" t="s">
        <v>1</v>
      </c>
      <c r="F1026" s="198" t="s">
        <v>331</v>
      </c>
      <c r="H1026" s="199">
        <v>3760</v>
      </c>
      <c r="I1026" s="200"/>
      <c r="L1026" s="196"/>
      <c r="M1026" s="201"/>
      <c r="N1026" s="202"/>
      <c r="O1026" s="202"/>
      <c r="P1026" s="202"/>
      <c r="Q1026" s="202"/>
      <c r="R1026" s="202"/>
      <c r="S1026" s="202"/>
      <c r="T1026" s="203"/>
      <c r="AT1026" s="197" t="s">
        <v>293</v>
      </c>
      <c r="AU1026" s="197" t="s">
        <v>84</v>
      </c>
      <c r="AV1026" s="15" t="s">
        <v>289</v>
      </c>
      <c r="AW1026" s="15" t="s">
        <v>31</v>
      </c>
      <c r="AX1026" s="15" t="s">
        <v>82</v>
      </c>
      <c r="AY1026" s="197" t="s">
        <v>282</v>
      </c>
    </row>
    <row r="1027" spans="1:65" s="2" customFormat="1" ht="20.5" customHeight="1">
      <c r="A1027" s="32"/>
      <c r="B1027" s="162"/>
      <c r="C1027" s="204" t="s">
        <v>1927</v>
      </c>
      <c r="D1027" s="204" t="s">
        <v>373</v>
      </c>
      <c r="E1027" s="205" t="s">
        <v>1928</v>
      </c>
      <c r="F1027" s="206" t="s">
        <v>1929</v>
      </c>
      <c r="G1027" s="207" t="s">
        <v>368</v>
      </c>
      <c r="H1027" s="208">
        <v>2560</v>
      </c>
      <c r="I1027" s="209"/>
      <c r="J1027" s="210">
        <f>ROUND(I1027*H1027,2)</f>
        <v>0</v>
      </c>
      <c r="K1027" s="206" t="s">
        <v>1</v>
      </c>
      <c r="L1027" s="211"/>
      <c r="M1027" s="212" t="s">
        <v>1</v>
      </c>
      <c r="N1027" s="213" t="s">
        <v>39</v>
      </c>
      <c r="O1027" s="58"/>
      <c r="P1027" s="172">
        <f>O1027*H1027</f>
        <v>0</v>
      </c>
      <c r="Q1027" s="172">
        <v>1E-3</v>
      </c>
      <c r="R1027" s="172">
        <f>Q1027*H1027</f>
        <v>2.56</v>
      </c>
      <c r="S1027" s="172">
        <v>0</v>
      </c>
      <c r="T1027" s="173">
        <f>S1027*H1027</f>
        <v>0</v>
      </c>
      <c r="U1027" s="32"/>
      <c r="V1027" s="32"/>
      <c r="W1027" s="32"/>
      <c r="X1027" s="32"/>
      <c r="Y1027" s="32"/>
      <c r="Z1027" s="32"/>
      <c r="AA1027" s="32"/>
      <c r="AB1027" s="32"/>
      <c r="AC1027" s="32"/>
      <c r="AD1027" s="32"/>
      <c r="AE1027" s="32"/>
      <c r="AR1027" s="174" t="s">
        <v>478</v>
      </c>
      <c r="AT1027" s="174" t="s">
        <v>373</v>
      </c>
      <c r="AU1027" s="174" t="s">
        <v>84</v>
      </c>
      <c r="AY1027" s="17" t="s">
        <v>282</v>
      </c>
      <c r="BE1027" s="175">
        <f>IF(N1027="základní",J1027,0)</f>
        <v>0</v>
      </c>
      <c r="BF1027" s="175">
        <f>IF(N1027="snížená",J1027,0)</f>
        <v>0</v>
      </c>
      <c r="BG1027" s="175">
        <f>IF(N1027="zákl. přenesená",J1027,0)</f>
        <v>0</v>
      </c>
      <c r="BH1027" s="175">
        <f>IF(N1027="sníž. přenesená",J1027,0)</f>
        <v>0</v>
      </c>
      <c r="BI1027" s="175">
        <f>IF(N1027="nulová",J1027,0)</f>
        <v>0</v>
      </c>
      <c r="BJ1027" s="17" t="s">
        <v>82</v>
      </c>
      <c r="BK1027" s="175">
        <f>ROUND(I1027*H1027,2)</f>
        <v>0</v>
      </c>
      <c r="BL1027" s="17" t="s">
        <v>384</v>
      </c>
      <c r="BM1027" s="174" t="s">
        <v>1930</v>
      </c>
    </row>
    <row r="1028" spans="1:65" s="2" customFormat="1" ht="10">
      <c r="A1028" s="32"/>
      <c r="B1028" s="33"/>
      <c r="C1028" s="32"/>
      <c r="D1028" s="176" t="s">
        <v>291</v>
      </c>
      <c r="E1028" s="32"/>
      <c r="F1028" s="177" t="s">
        <v>1929</v>
      </c>
      <c r="G1028" s="32"/>
      <c r="H1028" s="32"/>
      <c r="I1028" s="97"/>
      <c r="J1028" s="32"/>
      <c r="K1028" s="32"/>
      <c r="L1028" s="33"/>
      <c r="M1028" s="178"/>
      <c r="N1028" s="179"/>
      <c r="O1028" s="58"/>
      <c r="P1028" s="58"/>
      <c r="Q1028" s="58"/>
      <c r="R1028" s="58"/>
      <c r="S1028" s="58"/>
      <c r="T1028" s="59"/>
      <c r="U1028" s="32"/>
      <c r="V1028" s="32"/>
      <c r="W1028" s="32"/>
      <c r="X1028" s="32"/>
      <c r="Y1028" s="32"/>
      <c r="Z1028" s="32"/>
      <c r="AA1028" s="32"/>
      <c r="AB1028" s="32"/>
      <c r="AC1028" s="32"/>
      <c r="AD1028" s="32"/>
      <c r="AE1028" s="32"/>
      <c r="AT1028" s="17" t="s">
        <v>291</v>
      </c>
      <c r="AU1028" s="17" t="s">
        <v>84</v>
      </c>
    </row>
    <row r="1029" spans="1:65" s="13" customFormat="1" ht="10">
      <c r="B1029" s="180"/>
      <c r="D1029" s="176" t="s">
        <v>293</v>
      </c>
      <c r="E1029" s="181" t="s">
        <v>1</v>
      </c>
      <c r="F1029" s="182" t="s">
        <v>147</v>
      </c>
      <c r="H1029" s="183">
        <v>2560</v>
      </c>
      <c r="I1029" s="184"/>
      <c r="L1029" s="180"/>
      <c r="M1029" s="185"/>
      <c r="N1029" s="186"/>
      <c r="O1029" s="186"/>
      <c r="P1029" s="186"/>
      <c r="Q1029" s="186"/>
      <c r="R1029" s="186"/>
      <c r="S1029" s="186"/>
      <c r="T1029" s="187"/>
      <c r="AT1029" s="181" t="s">
        <v>293</v>
      </c>
      <c r="AU1029" s="181" t="s">
        <v>84</v>
      </c>
      <c r="AV1029" s="13" t="s">
        <v>84</v>
      </c>
      <c r="AW1029" s="13" t="s">
        <v>31</v>
      </c>
      <c r="AX1029" s="13" t="s">
        <v>82</v>
      </c>
      <c r="AY1029" s="181" t="s">
        <v>282</v>
      </c>
    </row>
    <row r="1030" spans="1:65" s="2" customFormat="1" ht="14.5" customHeight="1">
      <c r="A1030" s="32"/>
      <c r="B1030" s="162"/>
      <c r="C1030" s="204" t="s">
        <v>1931</v>
      </c>
      <c r="D1030" s="204" t="s">
        <v>373</v>
      </c>
      <c r="E1030" s="205" t="s">
        <v>1932</v>
      </c>
      <c r="F1030" s="206" t="s">
        <v>1933</v>
      </c>
      <c r="G1030" s="207" t="s">
        <v>368</v>
      </c>
      <c r="H1030" s="208">
        <v>1200</v>
      </c>
      <c r="I1030" s="209"/>
      <c r="J1030" s="210">
        <f>ROUND(I1030*H1030,2)</f>
        <v>0</v>
      </c>
      <c r="K1030" s="206" t="s">
        <v>1</v>
      </c>
      <c r="L1030" s="211"/>
      <c r="M1030" s="212" t="s">
        <v>1</v>
      </c>
      <c r="N1030" s="213" t="s">
        <v>39</v>
      </c>
      <c r="O1030" s="58"/>
      <c r="P1030" s="172">
        <f>O1030*H1030</f>
        <v>0</v>
      </c>
      <c r="Q1030" s="172">
        <v>1E-3</v>
      </c>
      <c r="R1030" s="172">
        <f>Q1030*H1030</f>
        <v>1.2</v>
      </c>
      <c r="S1030" s="172">
        <v>0</v>
      </c>
      <c r="T1030" s="173">
        <f>S1030*H1030</f>
        <v>0</v>
      </c>
      <c r="U1030" s="32"/>
      <c r="V1030" s="32"/>
      <c r="W1030" s="32"/>
      <c r="X1030" s="32"/>
      <c r="Y1030" s="32"/>
      <c r="Z1030" s="32"/>
      <c r="AA1030" s="32"/>
      <c r="AB1030" s="32"/>
      <c r="AC1030" s="32"/>
      <c r="AD1030" s="32"/>
      <c r="AE1030" s="32"/>
      <c r="AR1030" s="174" t="s">
        <v>478</v>
      </c>
      <c r="AT1030" s="174" t="s">
        <v>373</v>
      </c>
      <c r="AU1030" s="174" t="s">
        <v>84</v>
      </c>
      <c r="AY1030" s="17" t="s">
        <v>282</v>
      </c>
      <c r="BE1030" s="175">
        <f>IF(N1030="základní",J1030,0)</f>
        <v>0</v>
      </c>
      <c r="BF1030" s="175">
        <f>IF(N1030="snížená",J1030,0)</f>
        <v>0</v>
      </c>
      <c r="BG1030" s="175">
        <f>IF(N1030="zákl. přenesená",J1030,0)</f>
        <v>0</v>
      </c>
      <c r="BH1030" s="175">
        <f>IF(N1030="sníž. přenesená",J1030,0)</f>
        <v>0</v>
      </c>
      <c r="BI1030" s="175">
        <f>IF(N1030="nulová",J1030,0)</f>
        <v>0</v>
      </c>
      <c r="BJ1030" s="17" t="s">
        <v>82</v>
      </c>
      <c r="BK1030" s="175">
        <f>ROUND(I1030*H1030,2)</f>
        <v>0</v>
      </c>
      <c r="BL1030" s="17" t="s">
        <v>384</v>
      </c>
      <c r="BM1030" s="174" t="s">
        <v>1934</v>
      </c>
    </row>
    <row r="1031" spans="1:65" s="2" customFormat="1" ht="10">
      <c r="A1031" s="32"/>
      <c r="B1031" s="33"/>
      <c r="C1031" s="32"/>
      <c r="D1031" s="176" t="s">
        <v>291</v>
      </c>
      <c r="E1031" s="32"/>
      <c r="F1031" s="177" t="s">
        <v>1933</v>
      </c>
      <c r="G1031" s="32"/>
      <c r="H1031" s="32"/>
      <c r="I1031" s="97"/>
      <c r="J1031" s="32"/>
      <c r="K1031" s="32"/>
      <c r="L1031" s="33"/>
      <c r="M1031" s="178"/>
      <c r="N1031" s="179"/>
      <c r="O1031" s="58"/>
      <c r="P1031" s="58"/>
      <c r="Q1031" s="58"/>
      <c r="R1031" s="58"/>
      <c r="S1031" s="58"/>
      <c r="T1031" s="59"/>
      <c r="U1031" s="32"/>
      <c r="V1031" s="32"/>
      <c r="W1031" s="32"/>
      <c r="X1031" s="32"/>
      <c r="Y1031" s="32"/>
      <c r="Z1031" s="32"/>
      <c r="AA1031" s="32"/>
      <c r="AB1031" s="32"/>
      <c r="AC1031" s="32"/>
      <c r="AD1031" s="32"/>
      <c r="AE1031" s="32"/>
      <c r="AT1031" s="17" t="s">
        <v>291</v>
      </c>
      <c r="AU1031" s="17" t="s">
        <v>84</v>
      </c>
    </row>
    <row r="1032" spans="1:65" s="13" customFormat="1" ht="10">
      <c r="B1032" s="180"/>
      <c r="D1032" s="176" t="s">
        <v>293</v>
      </c>
      <c r="E1032" s="181" t="s">
        <v>1</v>
      </c>
      <c r="F1032" s="182" t="s">
        <v>149</v>
      </c>
      <c r="H1032" s="183">
        <v>1200</v>
      </c>
      <c r="I1032" s="184"/>
      <c r="L1032" s="180"/>
      <c r="M1032" s="185"/>
      <c r="N1032" s="186"/>
      <c r="O1032" s="186"/>
      <c r="P1032" s="186"/>
      <c r="Q1032" s="186"/>
      <c r="R1032" s="186"/>
      <c r="S1032" s="186"/>
      <c r="T1032" s="187"/>
      <c r="AT1032" s="181" t="s">
        <v>293</v>
      </c>
      <c r="AU1032" s="181" t="s">
        <v>84</v>
      </c>
      <c r="AV1032" s="13" t="s">
        <v>84</v>
      </c>
      <c r="AW1032" s="13" t="s">
        <v>31</v>
      </c>
      <c r="AX1032" s="13" t="s">
        <v>82</v>
      </c>
      <c r="AY1032" s="181" t="s">
        <v>282</v>
      </c>
    </row>
    <row r="1033" spans="1:65" s="2" customFormat="1" ht="20.5" customHeight="1">
      <c r="A1033" s="32"/>
      <c r="B1033" s="162"/>
      <c r="C1033" s="163" t="s">
        <v>1935</v>
      </c>
      <c r="D1033" s="163" t="s">
        <v>284</v>
      </c>
      <c r="E1033" s="164" t="s">
        <v>1936</v>
      </c>
      <c r="F1033" s="165" t="s">
        <v>1937</v>
      </c>
      <c r="G1033" s="166" t="s">
        <v>376</v>
      </c>
      <c r="H1033" s="167">
        <v>4.5140000000000002</v>
      </c>
      <c r="I1033" s="168"/>
      <c r="J1033" s="169">
        <f>ROUND(I1033*H1033,2)</f>
        <v>0</v>
      </c>
      <c r="K1033" s="165" t="s">
        <v>288</v>
      </c>
      <c r="L1033" s="33"/>
      <c r="M1033" s="170" t="s">
        <v>1</v>
      </c>
      <c r="N1033" s="171" t="s">
        <v>39</v>
      </c>
      <c r="O1033" s="58"/>
      <c r="P1033" s="172">
        <f>O1033*H1033</f>
        <v>0</v>
      </c>
      <c r="Q1033" s="172">
        <v>0</v>
      </c>
      <c r="R1033" s="172">
        <f>Q1033*H1033</f>
        <v>0</v>
      </c>
      <c r="S1033" s="172">
        <v>0</v>
      </c>
      <c r="T1033" s="173">
        <f>S1033*H1033</f>
        <v>0</v>
      </c>
      <c r="U1033" s="32"/>
      <c r="V1033" s="32"/>
      <c r="W1033" s="32"/>
      <c r="X1033" s="32"/>
      <c r="Y1033" s="32"/>
      <c r="Z1033" s="32"/>
      <c r="AA1033" s="32"/>
      <c r="AB1033" s="32"/>
      <c r="AC1033" s="32"/>
      <c r="AD1033" s="32"/>
      <c r="AE1033" s="32"/>
      <c r="AR1033" s="174" t="s">
        <v>384</v>
      </c>
      <c r="AT1033" s="174" t="s">
        <v>284</v>
      </c>
      <c r="AU1033" s="174" t="s">
        <v>84</v>
      </c>
      <c r="AY1033" s="17" t="s">
        <v>282</v>
      </c>
      <c r="BE1033" s="175">
        <f>IF(N1033="základní",J1033,0)</f>
        <v>0</v>
      </c>
      <c r="BF1033" s="175">
        <f>IF(N1033="snížená",J1033,0)</f>
        <v>0</v>
      </c>
      <c r="BG1033" s="175">
        <f>IF(N1033="zákl. přenesená",J1033,0)</f>
        <v>0</v>
      </c>
      <c r="BH1033" s="175">
        <f>IF(N1033="sníž. přenesená",J1033,0)</f>
        <v>0</v>
      </c>
      <c r="BI1033" s="175">
        <f>IF(N1033="nulová",J1033,0)</f>
        <v>0</v>
      </c>
      <c r="BJ1033" s="17" t="s">
        <v>82</v>
      </c>
      <c r="BK1033" s="175">
        <f>ROUND(I1033*H1033,2)</f>
        <v>0</v>
      </c>
      <c r="BL1033" s="17" t="s">
        <v>384</v>
      </c>
      <c r="BM1033" s="174" t="s">
        <v>1938</v>
      </c>
    </row>
    <row r="1034" spans="1:65" s="2" customFormat="1" ht="36">
      <c r="A1034" s="32"/>
      <c r="B1034" s="33"/>
      <c r="C1034" s="32"/>
      <c r="D1034" s="176" t="s">
        <v>291</v>
      </c>
      <c r="E1034" s="32"/>
      <c r="F1034" s="177" t="s">
        <v>1939</v>
      </c>
      <c r="G1034" s="32"/>
      <c r="H1034" s="32"/>
      <c r="I1034" s="97"/>
      <c r="J1034" s="32"/>
      <c r="K1034" s="32"/>
      <c r="L1034" s="33"/>
      <c r="M1034" s="178"/>
      <c r="N1034" s="179"/>
      <c r="O1034" s="58"/>
      <c r="P1034" s="58"/>
      <c r="Q1034" s="58"/>
      <c r="R1034" s="58"/>
      <c r="S1034" s="58"/>
      <c r="T1034" s="59"/>
      <c r="U1034" s="32"/>
      <c r="V1034" s="32"/>
      <c r="W1034" s="32"/>
      <c r="X1034" s="32"/>
      <c r="Y1034" s="32"/>
      <c r="Z1034" s="32"/>
      <c r="AA1034" s="32"/>
      <c r="AB1034" s="32"/>
      <c r="AC1034" s="32"/>
      <c r="AD1034" s="32"/>
      <c r="AE1034" s="32"/>
      <c r="AT1034" s="17" t="s">
        <v>291</v>
      </c>
      <c r="AU1034" s="17" t="s">
        <v>84</v>
      </c>
    </row>
    <row r="1035" spans="1:65" s="12" customFormat="1" ht="22.75" customHeight="1">
      <c r="B1035" s="149"/>
      <c r="D1035" s="150" t="s">
        <v>73</v>
      </c>
      <c r="E1035" s="160" t="s">
        <v>1940</v>
      </c>
      <c r="F1035" s="160" t="s">
        <v>1941</v>
      </c>
      <c r="I1035" s="152"/>
      <c r="J1035" s="161">
        <f>BK1035</f>
        <v>0</v>
      </c>
      <c r="L1035" s="149"/>
      <c r="M1035" s="154"/>
      <c r="N1035" s="155"/>
      <c r="O1035" s="155"/>
      <c r="P1035" s="156">
        <f>SUM(P1036:P1060)</f>
        <v>0</v>
      </c>
      <c r="Q1035" s="155"/>
      <c r="R1035" s="156">
        <f>SUM(R1036:R1060)</f>
        <v>10.2028471</v>
      </c>
      <c r="S1035" s="155"/>
      <c r="T1035" s="157">
        <f>SUM(T1036:T1060)</f>
        <v>0</v>
      </c>
      <c r="AR1035" s="150" t="s">
        <v>84</v>
      </c>
      <c r="AT1035" s="158" t="s">
        <v>73</v>
      </c>
      <c r="AU1035" s="158" t="s">
        <v>82</v>
      </c>
      <c r="AY1035" s="150" t="s">
        <v>282</v>
      </c>
      <c r="BK1035" s="159">
        <f>SUM(BK1036:BK1060)</f>
        <v>0</v>
      </c>
    </row>
    <row r="1036" spans="1:65" s="2" customFormat="1" ht="20.5" customHeight="1">
      <c r="A1036" s="32"/>
      <c r="B1036" s="162"/>
      <c r="C1036" s="163" t="s">
        <v>1942</v>
      </c>
      <c r="D1036" s="163" t="s">
        <v>284</v>
      </c>
      <c r="E1036" s="164" t="s">
        <v>1943</v>
      </c>
      <c r="F1036" s="165" t="s">
        <v>1944</v>
      </c>
      <c r="G1036" s="166" t="s">
        <v>303</v>
      </c>
      <c r="H1036" s="167">
        <v>215.66</v>
      </c>
      <c r="I1036" s="168"/>
      <c r="J1036" s="169">
        <f>ROUND(I1036*H1036,2)</f>
        <v>0</v>
      </c>
      <c r="K1036" s="165" t="s">
        <v>288</v>
      </c>
      <c r="L1036" s="33"/>
      <c r="M1036" s="170" t="s">
        <v>1</v>
      </c>
      <c r="N1036" s="171" t="s">
        <v>39</v>
      </c>
      <c r="O1036" s="58"/>
      <c r="P1036" s="172">
        <f>O1036*H1036</f>
        <v>0</v>
      </c>
      <c r="Q1036" s="172">
        <v>2.9999999999999997E-4</v>
      </c>
      <c r="R1036" s="172">
        <f>Q1036*H1036</f>
        <v>6.4697999999999992E-2</v>
      </c>
      <c r="S1036" s="172">
        <v>0</v>
      </c>
      <c r="T1036" s="173">
        <f>S1036*H1036</f>
        <v>0</v>
      </c>
      <c r="U1036" s="32"/>
      <c r="V1036" s="32"/>
      <c r="W1036" s="32"/>
      <c r="X1036" s="32"/>
      <c r="Y1036" s="32"/>
      <c r="Z1036" s="32"/>
      <c r="AA1036" s="32"/>
      <c r="AB1036" s="32"/>
      <c r="AC1036" s="32"/>
      <c r="AD1036" s="32"/>
      <c r="AE1036" s="32"/>
      <c r="AR1036" s="174" t="s">
        <v>384</v>
      </c>
      <c r="AT1036" s="174" t="s">
        <v>284</v>
      </c>
      <c r="AU1036" s="174" t="s">
        <v>84</v>
      </c>
      <c r="AY1036" s="17" t="s">
        <v>282</v>
      </c>
      <c r="BE1036" s="175">
        <f>IF(N1036="základní",J1036,0)</f>
        <v>0</v>
      </c>
      <c r="BF1036" s="175">
        <f>IF(N1036="snížená",J1036,0)</f>
        <v>0</v>
      </c>
      <c r="BG1036" s="175">
        <f>IF(N1036="zákl. přenesená",J1036,0)</f>
        <v>0</v>
      </c>
      <c r="BH1036" s="175">
        <f>IF(N1036="sníž. přenesená",J1036,0)</f>
        <v>0</v>
      </c>
      <c r="BI1036" s="175">
        <f>IF(N1036="nulová",J1036,0)</f>
        <v>0</v>
      </c>
      <c r="BJ1036" s="17" t="s">
        <v>82</v>
      </c>
      <c r="BK1036" s="175">
        <f>ROUND(I1036*H1036,2)</f>
        <v>0</v>
      </c>
      <c r="BL1036" s="17" t="s">
        <v>384</v>
      </c>
      <c r="BM1036" s="174" t="s">
        <v>1945</v>
      </c>
    </row>
    <row r="1037" spans="1:65" s="2" customFormat="1" ht="18">
      <c r="A1037" s="32"/>
      <c r="B1037" s="33"/>
      <c r="C1037" s="32"/>
      <c r="D1037" s="176" t="s">
        <v>291</v>
      </c>
      <c r="E1037" s="32"/>
      <c r="F1037" s="177" t="s">
        <v>1946</v>
      </c>
      <c r="G1037" s="32"/>
      <c r="H1037" s="32"/>
      <c r="I1037" s="97"/>
      <c r="J1037" s="32"/>
      <c r="K1037" s="32"/>
      <c r="L1037" s="33"/>
      <c r="M1037" s="178"/>
      <c r="N1037" s="179"/>
      <c r="O1037" s="58"/>
      <c r="P1037" s="58"/>
      <c r="Q1037" s="58"/>
      <c r="R1037" s="58"/>
      <c r="S1037" s="58"/>
      <c r="T1037" s="59"/>
      <c r="U1037" s="32"/>
      <c r="V1037" s="32"/>
      <c r="W1037" s="32"/>
      <c r="X1037" s="32"/>
      <c r="Y1037" s="32"/>
      <c r="Z1037" s="32"/>
      <c r="AA1037" s="32"/>
      <c r="AB1037" s="32"/>
      <c r="AC1037" s="32"/>
      <c r="AD1037" s="32"/>
      <c r="AE1037" s="32"/>
      <c r="AT1037" s="17" t="s">
        <v>291</v>
      </c>
      <c r="AU1037" s="17" t="s">
        <v>84</v>
      </c>
    </row>
    <row r="1038" spans="1:65" s="13" customFormat="1" ht="10">
      <c r="B1038" s="180"/>
      <c r="D1038" s="176" t="s">
        <v>293</v>
      </c>
      <c r="E1038" s="181" t="s">
        <v>1</v>
      </c>
      <c r="F1038" s="182" t="s">
        <v>181</v>
      </c>
      <c r="H1038" s="183">
        <v>215.66</v>
      </c>
      <c r="I1038" s="184"/>
      <c r="L1038" s="180"/>
      <c r="M1038" s="185"/>
      <c r="N1038" s="186"/>
      <c r="O1038" s="186"/>
      <c r="P1038" s="186"/>
      <c r="Q1038" s="186"/>
      <c r="R1038" s="186"/>
      <c r="S1038" s="186"/>
      <c r="T1038" s="187"/>
      <c r="AT1038" s="181" t="s">
        <v>293</v>
      </c>
      <c r="AU1038" s="181" t="s">
        <v>84</v>
      </c>
      <c r="AV1038" s="13" t="s">
        <v>84</v>
      </c>
      <c r="AW1038" s="13" t="s">
        <v>31</v>
      </c>
      <c r="AX1038" s="13" t="s">
        <v>82</v>
      </c>
      <c r="AY1038" s="181" t="s">
        <v>282</v>
      </c>
    </row>
    <row r="1039" spans="1:65" s="2" customFormat="1" ht="20.5" customHeight="1">
      <c r="A1039" s="32"/>
      <c r="B1039" s="162"/>
      <c r="C1039" s="163" t="s">
        <v>1947</v>
      </c>
      <c r="D1039" s="163" t="s">
        <v>284</v>
      </c>
      <c r="E1039" s="164" t="s">
        <v>1948</v>
      </c>
      <c r="F1039" s="165" t="s">
        <v>1949</v>
      </c>
      <c r="G1039" s="166" t="s">
        <v>303</v>
      </c>
      <c r="H1039" s="167">
        <v>215.66</v>
      </c>
      <c r="I1039" s="168"/>
      <c r="J1039" s="169">
        <f>ROUND(I1039*H1039,2)</f>
        <v>0</v>
      </c>
      <c r="K1039" s="165" t="s">
        <v>288</v>
      </c>
      <c r="L1039" s="33"/>
      <c r="M1039" s="170" t="s">
        <v>1</v>
      </c>
      <c r="N1039" s="171" t="s">
        <v>39</v>
      </c>
      <c r="O1039" s="58"/>
      <c r="P1039" s="172">
        <f>O1039*H1039</f>
        <v>0</v>
      </c>
      <c r="Q1039" s="172">
        <v>7.5799999999999999E-3</v>
      </c>
      <c r="R1039" s="172">
        <f>Q1039*H1039</f>
        <v>1.6347027999999999</v>
      </c>
      <c r="S1039" s="172">
        <v>0</v>
      </c>
      <c r="T1039" s="173">
        <f>S1039*H1039</f>
        <v>0</v>
      </c>
      <c r="U1039" s="32"/>
      <c r="V1039" s="32"/>
      <c r="W1039" s="32"/>
      <c r="X1039" s="32"/>
      <c r="Y1039" s="32"/>
      <c r="Z1039" s="32"/>
      <c r="AA1039" s="32"/>
      <c r="AB1039" s="32"/>
      <c r="AC1039" s="32"/>
      <c r="AD1039" s="32"/>
      <c r="AE1039" s="32"/>
      <c r="AR1039" s="174" t="s">
        <v>384</v>
      </c>
      <c r="AT1039" s="174" t="s">
        <v>284</v>
      </c>
      <c r="AU1039" s="174" t="s">
        <v>84</v>
      </c>
      <c r="AY1039" s="17" t="s">
        <v>282</v>
      </c>
      <c r="BE1039" s="175">
        <f>IF(N1039="základní",J1039,0)</f>
        <v>0</v>
      </c>
      <c r="BF1039" s="175">
        <f>IF(N1039="snížená",J1039,0)</f>
        <v>0</v>
      </c>
      <c r="BG1039" s="175">
        <f>IF(N1039="zákl. přenesená",J1039,0)</f>
        <v>0</v>
      </c>
      <c r="BH1039" s="175">
        <f>IF(N1039="sníž. přenesená",J1039,0)</f>
        <v>0</v>
      </c>
      <c r="BI1039" s="175">
        <f>IF(N1039="nulová",J1039,0)</f>
        <v>0</v>
      </c>
      <c r="BJ1039" s="17" t="s">
        <v>82</v>
      </c>
      <c r="BK1039" s="175">
        <f>ROUND(I1039*H1039,2)</f>
        <v>0</v>
      </c>
      <c r="BL1039" s="17" t="s">
        <v>384</v>
      </c>
      <c r="BM1039" s="174" t="s">
        <v>1950</v>
      </c>
    </row>
    <row r="1040" spans="1:65" s="2" customFormat="1" ht="27">
      <c r="A1040" s="32"/>
      <c r="B1040" s="33"/>
      <c r="C1040" s="32"/>
      <c r="D1040" s="176" t="s">
        <v>291</v>
      </c>
      <c r="E1040" s="32"/>
      <c r="F1040" s="177" t="s">
        <v>1951</v>
      </c>
      <c r="G1040" s="32"/>
      <c r="H1040" s="32"/>
      <c r="I1040" s="97"/>
      <c r="J1040" s="32"/>
      <c r="K1040" s="32"/>
      <c r="L1040" s="33"/>
      <c r="M1040" s="178"/>
      <c r="N1040" s="179"/>
      <c r="O1040" s="58"/>
      <c r="P1040" s="58"/>
      <c r="Q1040" s="58"/>
      <c r="R1040" s="58"/>
      <c r="S1040" s="58"/>
      <c r="T1040" s="59"/>
      <c r="U1040" s="32"/>
      <c r="V1040" s="32"/>
      <c r="W1040" s="32"/>
      <c r="X1040" s="32"/>
      <c r="Y1040" s="32"/>
      <c r="Z1040" s="32"/>
      <c r="AA1040" s="32"/>
      <c r="AB1040" s="32"/>
      <c r="AC1040" s="32"/>
      <c r="AD1040" s="32"/>
      <c r="AE1040" s="32"/>
      <c r="AT1040" s="17" t="s">
        <v>291</v>
      </c>
      <c r="AU1040" s="17" t="s">
        <v>84</v>
      </c>
    </row>
    <row r="1041" spans="1:65" s="13" customFormat="1" ht="10">
      <c r="B1041" s="180"/>
      <c r="D1041" s="176" t="s">
        <v>293</v>
      </c>
      <c r="E1041" s="181" t="s">
        <v>1</v>
      </c>
      <c r="F1041" s="182" t="s">
        <v>181</v>
      </c>
      <c r="H1041" s="183">
        <v>215.66</v>
      </c>
      <c r="I1041" s="184"/>
      <c r="L1041" s="180"/>
      <c r="M1041" s="185"/>
      <c r="N1041" s="186"/>
      <c r="O1041" s="186"/>
      <c r="P1041" s="186"/>
      <c r="Q1041" s="186"/>
      <c r="R1041" s="186"/>
      <c r="S1041" s="186"/>
      <c r="T1041" s="187"/>
      <c r="AT1041" s="181" t="s">
        <v>293</v>
      </c>
      <c r="AU1041" s="181" t="s">
        <v>84</v>
      </c>
      <c r="AV1041" s="13" t="s">
        <v>84</v>
      </c>
      <c r="AW1041" s="13" t="s">
        <v>31</v>
      </c>
      <c r="AX1041" s="13" t="s">
        <v>82</v>
      </c>
      <c r="AY1041" s="181" t="s">
        <v>282</v>
      </c>
    </row>
    <row r="1042" spans="1:65" s="2" customFormat="1" ht="31" customHeight="1">
      <c r="A1042" s="32"/>
      <c r="B1042" s="162"/>
      <c r="C1042" s="163" t="s">
        <v>1952</v>
      </c>
      <c r="D1042" s="163" t="s">
        <v>284</v>
      </c>
      <c r="E1042" s="164" t="s">
        <v>1953</v>
      </c>
      <c r="F1042" s="165" t="s">
        <v>1954</v>
      </c>
      <c r="G1042" s="166" t="s">
        <v>361</v>
      </c>
      <c r="H1042" s="167">
        <v>215.66</v>
      </c>
      <c r="I1042" s="168"/>
      <c r="J1042" s="169">
        <f>ROUND(I1042*H1042,2)</f>
        <v>0</v>
      </c>
      <c r="K1042" s="165" t="s">
        <v>288</v>
      </c>
      <c r="L1042" s="33"/>
      <c r="M1042" s="170" t="s">
        <v>1</v>
      </c>
      <c r="N1042" s="171" t="s">
        <v>39</v>
      </c>
      <c r="O1042" s="58"/>
      <c r="P1042" s="172">
        <f>O1042*H1042</f>
        <v>0</v>
      </c>
      <c r="Q1042" s="172">
        <v>5.8E-4</v>
      </c>
      <c r="R1042" s="172">
        <f>Q1042*H1042</f>
        <v>0.12508279999999999</v>
      </c>
      <c r="S1042" s="172">
        <v>0</v>
      </c>
      <c r="T1042" s="173">
        <f>S1042*H1042</f>
        <v>0</v>
      </c>
      <c r="U1042" s="32"/>
      <c r="V1042" s="32"/>
      <c r="W1042" s="32"/>
      <c r="X1042" s="32"/>
      <c r="Y1042" s="32"/>
      <c r="Z1042" s="32"/>
      <c r="AA1042" s="32"/>
      <c r="AB1042" s="32"/>
      <c r="AC1042" s="32"/>
      <c r="AD1042" s="32"/>
      <c r="AE1042" s="32"/>
      <c r="AR1042" s="174" t="s">
        <v>384</v>
      </c>
      <c r="AT1042" s="174" t="s">
        <v>284</v>
      </c>
      <c r="AU1042" s="174" t="s">
        <v>84</v>
      </c>
      <c r="AY1042" s="17" t="s">
        <v>282</v>
      </c>
      <c r="BE1042" s="175">
        <f>IF(N1042="základní",J1042,0)</f>
        <v>0</v>
      </c>
      <c r="BF1042" s="175">
        <f>IF(N1042="snížená",J1042,0)</f>
        <v>0</v>
      </c>
      <c r="BG1042" s="175">
        <f>IF(N1042="zákl. přenesená",J1042,0)</f>
        <v>0</v>
      </c>
      <c r="BH1042" s="175">
        <f>IF(N1042="sníž. přenesená",J1042,0)</f>
        <v>0</v>
      </c>
      <c r="BI1042" s="175">
        <f>IF(N1042="nulová",J1042,0)</f>
        <v>0</v>
      </c>
      <c r="BJ1042" s="17" t="s">
        <v>82</v>
      </c>
      <c r="BK1042" s="175">
        <f>ROUND(I1042*H1042,2)</f>
        <v>0</v>
      </c>
      <c r="BL1042" s="17" t="s">
        <v>384</v>
      </c>
      <c r="BM1042" s="174" t="s">
        <v>1955</v>
      </c>
    </row>
    <row r="1043" spans="1:65" s="2" customFormat="1" ht="27">
      <c r="A1043" s="32"/>
      <c r="B1043" s="33"/>
      <c r="C1043" s="32"/>
      <c r="D1043" s="176" t="s">
        <v>291</v>
      </c>
      <c r="E1043" s="32"/>
      <c r="F1043" s="177" t="s">
        <v>1956</v>
      </c>
      <c r="G1043" s="32"/>
      <c r="H1043" s="32"/>
      <c r="I1043" s="97"/>
      <c r="J1043" s="32"/>
      <c r="K1043" s="32"/>
      <c r="L1043" s="33"/>
      <c r="M1043" s="178"/>
      <c r="N1043" s="179"/>
      <c r="O1043" s="58"/>
      <c r="P1043" s="58"/>
      <c r="Q1043" s="58"/>
      <c r="R1043" s="58"/>
      <c r="S1043" s="58"/>
      <c r="T1043" s="59"/>
      <c r="U1043" s="32"/>
      <c r="V1043" s="32"/>
      <c r="W1043" s="32"/>
      <c r="X1043" s="32"/>
      <c r="Y1043" s="32"/>
      <c r="Z1043" s="32"/>
      <c r="AA1043" s="32"/>
      <c r="AB1043" s="32"/>
      <c r="AC1043" s="32"/>
      <c r="AD1043" s="32"/>
      <c r="AE1043" s="32"/>
      <c r="AT1043" s="17" t="s">
        <v>291</v>
      </c>
      <c r="AU1043" s="17" t="s">
        <v>84</v>
      </c>
    </row>
    <row r="1044" spans="1:65" s="13" customFormat="1" ht="10">
      <c r="B1044" s="180"/>
      <c r="D1044" s="176" t="s">
        <v>293</v>
      </c>
      <c r="E1044" s="181" t="s">
        <v>1</v>
      </c>
      <c r="F1044" s="182" t="s">
        <v>181</v>
      </c>
      <c r="H1044" s="183">
        <v>215.66</v>
      </c>
      <c r="I1044" s="184"/>
      <c r="L1044" s="180"/>
      <c r="M1044" s="185"/>
      <c r="N1044" s="186"/>
      <c r="O1044" s="186"/>
      <c r="P1044" s="186"/>
      <c r="Q1044" s="186"/>
      <c r="R1044" s="186"/>
      <c r="S1044" s="186"/>
      <c r="T1044" s="187"/>
      <c r="AT1044" s="181" t="s">
        <v>293</v>
      </c>
      <c r="AU1044" s="181" t="s">
        <v>84</v>
      </c>
      <c r="AV1044" s="13" t="s">
        <v>84</v>
      </c>
      <c r="AW1044" s="13" t="s">
        <v>31</v>
      </c>
      <c r="AX1044" s="13" t="s">
        <v>82</v>
      </c>
      <c r="AY1044" s="181" t="s">
        <v>282</v>
      </c>
    </row>
    <row r="1045" spans="1:65" s="2" customFormat="1" ht="41.5" customHeight="1">
      <c r="A1045" s="32"/>
      <c r="B1045" s="162"/>
      <c r="C1045" s="163" t="s">
        <v>1957</v>
      </c>
      <c r="D1045" s="163" t="s">
        <v>284</v>
      </c>
      <c r="E1045" s="164" t="s">
        <v>1958</v>
      </c>
      <c r="F1045" s="165" t="s">
        <v>1959</v>
      </c>
      <c r="G1045" s="166" t="s">
        <v>303</v>
      </c>
      <c r="H1045" s="167">
        <v>227.07</v>
      </c>
      <c r="I1045" s="168"/>
      <c r="J1045" s="169">
        <f>ROUND(I1045*H1045,2)</f>
        <v>0</v>
      </c>
      <c r="K1045" s="165" t="s">
        <v>288</v>
      </c>
      <c r="L1045" s="33"/>
      <c r="M1045" s="170" t="s">
        <v>1</v>
      </c>
      <c r="N1045" s="171" t="s">
        <v>39</v>
      </c>
      <c r="O1045" s="58"/>
      <c r="P1045" s="172">
        <f>O1045*H1045</f>
        <v>0</v>
      </c>
      <c r="Q1045" s="172">
        <v>6.8900000000000003E-3</v>
      </c>
      <c r="R1045" s="172">
        <f>Q1045*H1045</f>
        <v>1.5645123000000001</v>
      </c>
      <c r="S1045" s="172">
        <v>0</v>
      </c>
      <c r="T1045" s="173">
        <f>S1045*H1045</f>
        <v>0</v>
      </c>
      <c r="U1045" s="32"/>
      <c r="V1045" s="32"/>
      <c r="W1045" s="32"/>
      <c r="X1045" s="32"/>
      <c r="Y1045" s="32"/>
      <c r="Z1045" s="32"/>
      <c r="AA1045" s="32"/>
      <c r="AB1045" s="32"/>
      <c r="AC1045" s="32"/>
      <c r="AD1045" s="32"/>
      <c r="AE1045" s="32"/>
      <c r="AR1045" s="174" t="s">
        <v>384</v>
      </c>
      <c r="AT1045" s="174" t="s">
        <v>284</v>
      </c>
      <c r="AU1045" s="174" t="s">
        <v>84</v>
      </c>
      <c r="AY1045" s="17" t="s">
        <v>282</v>
      </c>
      <c r="BE1045" s="175">
        <f>IF(N1045="základní",J1045,0)</f>
        <v>0</v>
      </c>
      <c r="BF1045" s="175">
        <f>IF(N1045="snížená",J1045,0)</f>
        <v>0</v>
      </c>
      <c r="BG1045" s="175">
        <f>IF(N1045="zákl. přenesená",J1045,0)</f>
        <v>0</v>
      </c>
      <c r="BH1045" s="175">
        <f>IF(N1045="sníž. přenesená",J1045,0)</f>
        <v>0</v>
      </c>
      <c r="BI1045" s="175">
        <f>IF(N1045="nulová",J1045,0)</f>
        <v>0</v>
      </c>
      <c r="BJ1045" s="17" t="s">
        <v>82</v>
      </c>
      <c r="BK1045" s="175">
        <f>ROUND(I1045*H1045,2)</f>
        <v>0</v>
      </c>
      <c r="BL1045" s="17" t="s">
        <v>384</v>
      </c>
      <c r="BM1045" s="174" t="s">
        <v>1960</v>
      </c>
    </row>
    <row r="1046" spans="1:65" s="2" customFormat="1" ht="45">
      <c r="A1046" s="32"/>
      <c r="B1046" s="33"/>
      <c r="C1046" s="32"/>
      <c r="D1046" s="176" t="s">
        <v>291</v>
      </c>
      <c r="E1046" s="32"/>
      <c r="F1046" s="177" t="s">
        <v>1961</v>
      </c>
      <c r="G1046" s="32"/>
      <c r="H1046" s="32"/>
      <c r="I1046" s="97"/>
      <c r="J1046" s="32"/>
      <c r="K1046" s="32"/>
      <c r="L1046" s="33"/>
      <c r="M1046" s="178"/>
      <c r="N1046" s="179"/>
      <c r="O1046" s="58"/>
      <c r="P1046" s="58"/>
      <c r="Q1046" s="58"/>
      <c r="R1046" s="58"/>
      <c r="S1046" s="58"/>
      <c r="T1046" s="59"/>
      <c r="U1046" s="32"/>
      <c r="V1046" s="32"/>
      <c r="W1046" s="32"/>
      <c r="X1046" s="32"/>
      <c r="Y1046" s="32"/>
      <c r="Z1046" s="32"/>
      <c r="AA1046" s="32"/>
      <c r="AB1046" s="32"/>
      <c r="AC1046" s="32"/>
      <c r="AD1046" s="32"/>
      <c r="AE1046" s="32"/>
      <c r="AT1046" s="17" t="s">
        <v>291</v>
      </c>
      <c r="AU1046" s="17" t="s">
        <v>84</v>
      </c>
    </row>
    <row r="1047" spans="1:65" s="13" customFormat="1" ht="10">
      <c r="B1047" s="180"/>
      <c r="D1047" s="176" t="s">
        <v>293</v>
      </c>
      <c r="E1047" s="181" t="s">
        <v>1</v>
      </c>
      <c r="F1047" s="182" t="s">
        <v>181</v>
      </c>
      <c r="H1047" s="183">
        <v>215.66</v>
      </c>
      <c r="I1047" s="184"/>
      <c r="L1047" s="180"/>
      <c r="M1047" s="185"/>
      <c r="N1047" s="186"/>
      <c r="O1047" s="186"/>
      <c r="P1047" s="186"/>
      <c r="Q1047" s="186"/>
      <c r="R1047" s="186"/>
      <c r="S1047" s="186"/>
      <c r="T1047" s="187"/>
      <c r="AT1047" s="181" t="s">
        <v>293</v>
      </c>
      <c r="AU1047" s="181" t="s">
        <v>84</v>
      </c>
      <c r="AV1047" s="13" t="s">
        <v>84</v>
      </c>
      <c r="AW1047" s="13" t="s">
        <v>31</v>
      </c>
      <c r="AX1047" s="13" t="s">
        <v>74</v>
      </c>
      <c r="AY1047" s="181" t="s">
        <v>282</v>
      </c>
    </row>
    <row r="1048" spans="1:65" s="13" customFormat="1" ht="10">
      <c r="B1048" s="180"/>
      <c r="D1048" s="176" t="s">
        <v>293</v>
      </c>
      <c r="E1048" s="181" t="s">
        <v>183</v>
      </c>
      <c r="F1048" s="182" t="s">
        <v>1962</v>
      </c>
      <c r="H1048" s="183">
        <v>11.41</v>
      </c>
      <c r="I1048" s="184"/>
      <c r="L1048" s="180"/>
      <c r="M1048" s="185"/>
      <c r="N1048" s="186"/>
      <c r="O1048" s="186"/>
      <c r="P1048" s="186"/>
      <c r="Q1048" s="186"/>
      <c r="R1048" s="186"/>
      <c r="S1048" s="186"/>
      <c r="T1048" s="187"/>
      <c r="AT1048" s="181" t="s">
        <v>293</v>
      </c>
      <c r="AU1048" s="181" t="s">
        <v>84</v>
      </c>
      <c r="AV1048" s="13" t="s">
        <v>84</v>
      </c>
      <c r="AW1048" s="13" t="s">
        <v>31</v>
      </c>
      <c r="AX1048" s="13" t="s">
        <v>74</v>
      </c>
      <c r="AY1048" s="181" t="s">
        <v>282</v>
      </c>
    </row>
    <row r="1049" spans="1:65" s="15" customFormat="1" ht="10">
      <c r="B1049" s="196"/>
      <c r="D1049" s="176" t="s">
        <v>293</v>
      </c>
      <c r="E1049" s="197" t="s">
        <v>1</v>
      </c>
      <c r="F1049" s="198" t="s">
        <v>331</v>
      </c>
      <c r="H1049" s="199">
        <v>227.07</v>
      </c>
      <c r="I1049" s="200"/>
      <c r="L1049" s="196"/>
      <c r="M1049" s="201"/>
      <c r="N1049" s="202"/>
      <c r="O1049" s="202"/>
      <c r="P1049" s="202"/>
      <c r="Q1049" s="202"/>
      <c r="R1049" s="202"/>
      <c r="S1049" s="202"/>
      <c r="T1049" s="203"/>
      <c r="AT1049" s="197" t="s">
        <v>293</v>
      </c>
      <c r="AU1049" s="197" t="s">
        <v>84</v>
      </c>
      <c r="AV1049" s="15" t="s">
        <v>289</v>
      </c>
      <c r="AW1049" s="15" t="s">
        <v>31</v>
      </c>
      <c r="AX1049" s="15" t="s">
        <v>82</v>
      </c>
      <c r="AY1049" s="197" t="s">
        <v>282</v>
      </c>
    </row>
    <row r="1050" spans="1:65" s="2" customFormat="1" ht="41.5" customHeight="1">
      <c r="A1050" s="32"/>
      <c r="B1050" s="162"/>
      <c r="C1050" s="204" t="s">
        <v>1963</v>
      </c>
      <c r="D1050" s="204" t="s">
        <v>373</v>
      </c>
      <c r="E1050" s="205" t="s">
        <v>1964</v>
      </c>
      <c r="F1050" s="206" t="s">
        <v>1965</v>
      </c>
      <c r="G1050" s="207" t="s">
        <v>303</v>
      </c>
      <c r="H1050" s="208">
        <v>148.441</v>
      </c>
      <c r="I1050" s="209"/>
      <c r="J1050" s="210">
        <f>ROUND(I1050*H1050,2)</f>
        <v>0</v>
      </c>
      <c r="K1050" s="206" t="s">
        <v>288</v>
      </c>
      <c r="L1050" s="211"/>
      <c r="M1050" s="212" t="s">
        <v>1</v>
      </c>
      <c r="N1050" s="213" t="s">
        <v>39</v>
      </c>
      <c r="O1050" s="58"/>
      <c r="P1050" s="172">
        <f>O1050*H1050</f>
        <v>0</v>
      </c>
      <c r="Q1050" s="172">
        <v>1.9199999999999998E-2</v>
      </c>
      <c r="R1050" s="172">
        <f>Q1050*H1050</f>
        <v>2.8500671999999998</v>
      </c>
      <c r="S1050" s="172">
        <v>0</v>
      </c>
      <c r="T1050" s="173">
        <f>S1050*H1050</f>
        <v>0</v>
      </c>
      <c r="U1050" s="32"/>
      <c r="V1050" s="32"/>
      <c r="W1050" s="32"/>
      <c r="X1050" s="32"/>
      <c r="Y1050" s="32"/>
      <c r="Z1050" s="32"/>
      <c r="AA1050" s="32"/>
      <c r="AB1050" s="32"/>
      <c r="AC1050" s="32"/>
      <c r="AD1050" s="32"/>
      <c r="AE1050" s="32"/>
      <c r="AR1050" s="174" t="s">
        <v>478</v>
      </c>
      <c r="AT1050" s="174" t="s">
        <v>373</v>
      </c>
      <c r="AU1050" s="174" t="s">
        <v>84</v>
      </c>
      <c r="AY1050" s="17" t="s">
        <v>282</v>
      </c>
      <c r="BE1050" s="175">
        <f>IF(N1050="základní",J1050,0)</f>
        <v>0</v>
      </c>
      <c r="BF1050" s="175">
        <f>IF(N1050="snížená",J1050,0)</f>
        <v>0</v>
      </c>
      <c r="BG1050" s="175">
        <f>IF(N1050="zákl. přenesená",J1050,0)</f>
        <v>0</v>
      </c>
      <c r="BH1050" s="175">
        <f>IF(N1050="sníž. přenesená",J1050,0)</f>
        <v>0</v>
      </c>
      <c r="BI1050" s="175">
        <f>IF(N1050="nulová",J1050,0)</f>
        <v>0</v>
      </c>
      <c r="BJ1050" s="17" t="s">
        <v>82</v>
      </c>
      <c r="BK1050" s="175">
        <f>ROUND(I1050*H1050,2)</f>
        <v>0</v>
      </c>
      <c r="BL1050" s="17" t="s">
        <v>384</v>
      </c>
      <c r="BM1050" s="174" t="s">
        <v>1966</v>
      </c>
    </row>
    <row r="1051" spans="1:65" s="2" customFormat="1" ht="27">
      <c r="A1051" s="32"/>
      <c r="B1051" s="33"/>
      <c r="C1051" s="32"/>
      <c r="D1051" s="176" t="s">
        <v>291</v>
      </c>
      <c r="E1051" s="32"/>
      <c r="F1051" s="177" t="s">
        <v>1965</v>
      </c>
      <c r="G1051" s="32"/>
      <c r="H1051" s="32"/>
      <c r="I1051" s="97"/>
      <c r="J1051" s="32"/>
      <c r="K1051" s="32"/>
      <c r="L1051" s="33"/>
      <c r="M1051" s="178"/>
      <c r="N1051" s="179"/>
      <c r="O1051" s="58"/>
      <c r="P1051" s="58"/>
      <c r="Q1051" s="58"/>
      <c r="R1051" s="58"/>
      <c r="S1051" s="58"/>
      <c r="T1051" s="59"/>
      <c r="U1051" s="32"/>
      <c r="V1051" s="32"/>
      <c r="W1051" s="32"/>
      <c r="X1051" s="32"/>
      <c r="Y1051" s="32"/>
      <c r="Z1051" s="32"/>
      <c r="AA1051" s="32"/>
      <c r="AB1051" s="32"/>
      <c r="AC1051" s="32"/>
      <c r="AD1051" s="32"/>
      <c r="AE1051" s="32"/>
      <c r="AT1051" s="17" t="s">
        <v>291</v>
      </c>
      <c r="AU1051" s="17" t="s">
        <v>84</v>
      </c>
    </row>
    <row r="1052" spans="1:65" s="13" customFormat="1" ht="10">
      <c r="B1052" s="180"/>
      <c r="D1052" s="176" t="s">
        <v>293</v>
      </c>
      <c r="E1052" s="181" t="s">
        <v>1</v>
      </c>
      <c r="F1052" s="182" t="s">
        <v>1967</v>
      </c>
      <c r="H1052" s="183">
        <v>148.441</v>
      </c>
      <c r="I1052" s="184"/>
      <c r="L1052" s="180"/>
      <c r="M1052" s="185"/>
      <c r="N1052" s="186"/>
      <c r="O1052" s="186"/>
      <c r="P1052" s="186"/>
      <c r="Q1052" s="186"/>
      <c r="R1052" s="186"/>
      <c r="S1052" s="186"/>
      <c r="T1052" s="187"/>
      <c r="AT1052" s="181" t="s">
        <v>293</v>
      </c>
      <c r="AU1052" s="181" t="s">
        <v>84</v>
      </c>
      <c r="AV1052" s="13" t="s">
        <v>84</v>
      </c>
      <c r="AW1052" s="13" t="s">
        <v>31</v>
      </c>
      <c r="AX1052" s="13" t="s">
        <v>82</v>
      </c>
      <c r="AY1052" s="181" t="s">
        <v>282</v>
      </c>
    </row>
    <row r="1053" spans="1:65" s="2" customFormat="1" ht="41.5" customHeight="1">
      <c r="A1053" s="32"/>
      <c r="B1053" s="162"/>
      <c r="C1053" s="204" t="s">
        <v>1968</v>
      </c>
      <c r="D1053" s="204" t="s">
        <v>373</v>
      </c>
      <c r="E1053" s="205" t="s">
        <v>1969</v>
      </c>
      <c r="F1053" s="206" t="s">
        <v>1970</v>
      </c>
      <c r="G1053" s="207" t="s">
        <v>303</v>
      </c>
      <c r="H1053" s="208">
        <v>112.508</v>
      </c>
      <c r="I1053" s="209"/>
      <c r="J1053" s="210">
        <f>ROUND(I1053*H1053,2)</f>
        <v>0</v>
      </c>
      <c r="K1053" s="206" t="s">
        <v>1</v>
      </c>
      <c r="L1053" s="211"/>
      <c r="M1053" s="212" t="s">
        <v>1</v>
      </c>
      <c r="N1053" s="213" t="s">
        <v>39</v>
      </c>
      <c r="O1053" s="58"/>
      <c r="P1053" s="172">
        <f>O1053*H1053</f>
        <v>0</v>
      </c>
      <c r="Q1053" s="172">
        <v>3.3000000000000002E-2</v>
      </c>
      <c r="R1053" s="172">
        <f>Q1053*H1053</f>
        <v>3.712764</v>
      </c>
      <c r="S1053" s="172">
        <v>0</v>
      </c>
      <c r="T1053" s="173">
        <f>S1053*H1053</f>
        <v>0</v>
      </c>
      <c r="U1053" s="32"/>
      <c r="V1053" s="32"/>
      <c r="W1053" s="32"/>
      <c r="X1053" s="32"/>
      <c r="Y1053" s="32"/>
      <c r="Z1053" s="32"/>
      <c r="AA1053" s="32"/>
      <c r="AB1053" s="32"/>
      <c r="AC1053" s="32"/>
      <c r="AD1053" s="32"/>
      <c r="AE1053" s="32"/>
      <c r="AR1053" s="174" t="s">
        <v>478</v>
      </c>
      <c r="AT1053" s="174" t="s">
        <v>373</v>
      </c>
      <c r="AU1053" s="174" t="s">
        <v>84</v>
      </c>
      <c r="AY1053" s="17" t="s">
        <v>282</v>
      </c>
      <c r="BE1053" s="175">
        <f>IF(N1053="základní",J1053,0)</f>
        <v>0</v>
      </c>
      <c r="BF1053" s="175">
        <f>IF(N1053="snížená",J1053,0)</f>
        <v>0</v>
      </c>
      <c r="BG1053" s="175">
        <f>IF(N1053="zákl. přenesená",J1053,0)</f>
        <v>0</v>
      </c>
      <c r="BH1053" s="175">
        <f>IF(N1053="sníž. přenesená",J1053,0)</f>
        <v>0</v>
      </c>
      <c r="BI1053" s="175">
        <f>IF(N1053="nulová",J1053,0)</f>
        <v>0</v>
      </c>
      <c r="BJ1053" s="17" t="s">
        <v>82</v>
      </c>
      <c r="BK1053" s="175">
        <f>ROUND(I1053*H1053,2)</f>
        <v>0</v>
      </c>
      <c r="BL1053" s="17" t="s">
        <v>384</v>
      </c>
      <c r="BM1053" s="174" t="s">
        <v>1971</v>
      </c>
    </row>
    <row r="1054" spans="1:65" s="2" customFormat="1" ht="27">
      <c r="A1054" s="32"/>
      <c r="B1054" s="33"/>
      <c r="C1054" s="32"/>
      <c r="D1054" s="176" t="s">
        <v>291</v>
      </c>
      <c r="E1054" s="32"/>
      <c r="F1054" s="177" t="s">
        <v>1970</v>
      </c>
      <c r="G1054" s="32"/>
      <c r="H1054" s="32"/>
      <c r="I1054" s="97"/>
      <c r="J1054" s="32"/>
      <c r="K1054" s="32"/>
      <c r="L1054" s="33"/>
      <c r="M1054" s="178"/>
      <c r="N1054" s="179"/>
      <c r="O1054" s="58"/>
      <c r="P1054" s="58"/>
      <c r="Q1054" s="58"/>
      <c r="R1054" s="58"/>
      <c r="S1054" s="58"/>
      <c r="T1054" s="59"/>
      <c r="U1054" s="32"/>
      <c r="V1054" s="32"/>
      <c r="W1054" s="32"/>
      <c r="X1054" s="32"/>
      <c r="Y1054" s="32"/>
      <c r="Z1054" s="32"/>
      <c r="AA1054" s="32"/>
      <c r="AB1054" s="32"/>
      <c r="AC1054" s="32"/>
      <c r="AD1054" s="32"/>
      <c r="AE1054" s="32"/>
      <c r="AT1054" s="17" t="s">
        <v>291</v>
      </c>
      <c r="AU1054" s="17" t="s">
        <v>84</v>
      </c>
    </row>
    <row r="1055" spans="1:65" s="13" customFormat="1" ht="10">
      <c r="B1055" s="180"/>
      <c r="D1055" s="176" t="s">
        <v>293</v>
      </c>
      <c r="E1055" s="181" t="s">
        <v>1</v>
      </c>
      <c r="F1055" s="182" t="s">
        <v>1972</v>
      </c>
      <c r="H1055" s="183">
        <v>112.508</v>
      </c>
      <c r="I1055" s="184"/>
      <c r="L1055" s="180"/>
      <c r="M1055" s="185"/>
      <c r="N1055" s="186"/>
      <c r="O1055" s="186"/>
      <c r="P1055" s="186"/>
      <c r="Q1055" s="186"/>
      <c r="R1055" s="186"/>
      <c r="S1055" s="186"/>
      <c r="T1055" s="187"/>
      <c r="AT1055" s="181" t="s">
        <v>293</v>
      </c>
      <c r="AU1055" s="181" t="s">
        <v>84</v>
      </c>
      <c r="AV1055" s="13" t="s">
        <v>84</v>
      </c>
      <c r="AW1055" s="13" t="s">
        <v>31</v>
      </c>
      <c r="AX1055" s="13" t="s">
        <v>82</v>
      </c>
      <c r="AY1055" s="181" t="s">
        <v>282</v>
      </c>
    </row>
    <row r="1056" spans="1:65" s="2" customFormat="1" ht="14.5" customHeight="1">
      <c r="A1056" s="32"/>
      <c r="B1056" s="162"/>
      <c r="C1056" s="204" t="s">
        <v>1973</v>
      </c>
      <c r="D1056" s="204" t="s">
        <v>373</v>
      </c>
      <c r="E1056" s="205" t="s">
        <v>1974</v>
      </c>
      <c r="F1056" s="206" t="s">
        <v>1975</v>
      </c>
      <c r="G1056" s="207" t="s">
        <v>303</v>
      </c>
      <c r="H1056" s="208">
        <v>12.551</v>
      </c>
      <c r="I1056" s="209"/>
      <c r="J1056" s="210">
        <f>ROUND(I1056*H1056,2)</f>
        <v>0</v>
      </c>
      <c r="K1056" s="206" t="s">
        <v>1</v>
      </c>
      <c r="L1056" s="211"/>
      <c r="M1056" s="212" t="s">
        <v>1</v>
      </c>
      <c r="N1056" s="213" t="s">
        <v>39</v>
      </c>
      <c r="O1056" s="58"/>
      <c r="P1056" s="172">
        <f>O1056*H1056</f>
        <v>0</v>
      </c>
      <c r="Q1056" s="172">
        <v>0.02</v>
      </c>
      <c r="R1056" s="172">
        <f>Q1056*H1056</f>
        <v>0.25102000000000002</v>
      </c>
      <c r="S1056" s="172">
        <v>0</v>
      </c>
      <c r="T1056" s="173">
        <f>S1056*H1056</f>
        <v>0</v>
      </c>
      <c r="U1056" s="32"/>
      <c r="V1056" s="32"/>
      <c r="W1056" s="32"/>
      <c r="X1056" s="32"/>
      <c r="Y1056" s="32"/>
      <c r="Z1056" s="32"/>
      <c r="AA1056" s="32"/>
      <c r="AB1056" s="32"/>
      <c r="AC1056" s="32"/>
      <c r="AD1056" s="32"/>
      <c r="AE1056" s="32"/>
      <c r="AR1056" s="174" t="s">
        <v>478</v>
      </c>
      <c r="AT1056" s="174" t="s">
        <v>373</v>
      </c>
      <c r="AU1056" s="174" t="s">
        <v>84</v>
      </c>
      <c r="AY1056" s="17" t="s">
        <v>282</v>
      </c>
      <c r="BE1056" s="175">
        <f>IF(N1056="základní",J1056,0)</f>
        <v>0</v>
      </c>
      <c r="BF1056" s="175">
        <f>IF(N1056="snížená",J1056,0)</f>
        <v>0</v>
      </c>
      <c r="BG1056" s="175">
        <f>IF(N1056="zákl. přenesená",J1056,0)</f>
        <v>0</v>
      </c>
      <c r="BH1056" s="175">
        <f>IF(N1056="sníž. přenesená",J1056,0)</f>
        <v>0</v>
      </c>
      <c r="BI1056" s="175">
        <f>IF(N1056="nulová",J1056,0)</f>
        <v>0</v>
      </c>
      <c r="BJ1056" s="17" t="s">
        <v>82</v>
      </c>
      <c r="BK1056" s="175">
        <f>ROUND(I1056*H1056,2)</f>
        <v>0</v>
      </c>
      <c r="BL1056" s="17" t="s">
        <v>384</v>
      </c>
      <c r="BM1056" s="174" t="s">
        <v>1976</v>
      </c>
    </row>
    <row r="1057" spans="1:65" s="2" customFormat="1" ht="10">
      <c r="A1057" s="32"/>
      <c r="B1057" s="33"/>
      <c r="C1057" s="32"/>
      <c r="D1057" s="176" t="s">
        <v>291</v>
      </c>
      <c r="E1057" s="32"/>
      <c r="F1057" s="177" t="s">
        <v>1975</v>
      </c>
      <c r="G1057" s="32"/>
      <c r="H1057" s="32"/>
      <c r="I1057" s="97"/>
      <c r="J1057" s="32"/>
      <c r="K1057" s="32"/>
      <c r="L1057" s="33"/>
      <c r="M1057" s="178"/>
      <c r="N1057" s="179"/>
      <c r="O1057" s="58"/>
      <c r="P1057" s="58"/>
      <c r="Q1057" s="58"/>
      <c r="R1057" s="58"/>
      <c r="S1057" s="58"/>
      <c r="T1057" s="59"/>
      <c r="U1057" s="32"/>
      <c r="V1057" s="32"/>
      <c r="W1057" s="32"/>
      <c r="X1057" s="32"/>
      <c r="Y1057" s="32"/>
      <c r="Z1057" s="32"/>
      <c r="AA1057" s="32"/>
      <c r="AB1057" s="32"/>
      <c r="AC1057" s="32"/>
      <c r="AD1057" s="32"/>
      <c r="AE1057" s="32"/>
      <c r="AT1057" s="17" t="s">
        <v>291</v>
      </c>
      <c r="AU1057" s="17" t="s">
        <v>84</v>
      </c>
    </row>
    <row r="1058" spans="1:65" s="13" customFormat="1" ht="10">
      <c r="B1058" s="180"/>
      <c r="D1058" s="176" t="s">
        <v>293</v>
      </c>
      <c r="E1058" s="181" t="s">
        <v>1</v>
      </c>
      <c r="F1058" s="182" t="s">
        <v>1977</v>
      </c>
      <c r="H1058" s="183">
        <v>12.551</v>
      </c>
      <c r="I1058" s="184"/>
      <c r="L1058" s="180"/>
      <c r="M1058" s="185"/>
      <c r="N1058" s="186"/>
      <c r="O1058" s="186"/>
      <c r="P1058" s="186"/>
      <c r="Q1058" s="186"/>
      <c r="R1058" s="186"/>
      <c r="S1058" s="186"/>
      <c r="T1058" s="187"/>
      <c r="AT1058" s="181" t="s">
        <v>293</v>
      </c>
      <c r="AU1058" s="181" t="s">
        <v>84</v>
      </c>
      <c r="AV1058" s="13" t="s">
        <v>84</v>
      </c>
      <c r="AW1058" s="13" t="s">
        <v>31</v>
      </c>
      <c r="AX1058" s="13" t="s">
        <v>82</v>
      </c>
      <c r="AY1058" s="181" t="s">
        <v>282</v>
      </c>
    </row>
    <row r="1059" spans="1:65" s="2" customFormat="1" ht="20.5" customHeight="1">
      <c r="A1059" s="32"/>
      <c r="B1059" s="162"/>
      <c r="C1059" s="163" t="s">
        <v>1978</v>
      </c>
      <c r="D1059" s="163" t="s">
        <v>284</v>
      </c>
      <c r="E1059" s="164" t="s">
        <v>1979</v>
      </c>
      <c r="F1059" s="165" t="s">
        <v>1980</v>
      </c>
      <c r="G1059" s="166" t="s">
        <v>376</v>
      </c>
      <c r="H1059" s="167">
        <v>10.202999999999999</v>
      </c>
      <c r="I1059" s="168"/>
      <c r="J1059" s="169">
        <f>ROUND(I1059*H1059,2)</f>
        <v>0</v>
      </c>
      <c r="K1059" s="165" t="s">
        <v>288</v>
      </c>
      <c r="L1059" s="33"/>
      <c r="M1059" s="170" t="s">
        <v>1</v>
      </c>
      <c r="N1059" s="171" t="s">
        <v>39</v>
      </c>
      <c r="O1059" s="58"/>
      <c r="P1059" s="172">
        <f>O1059*H1059</f>
        <v>0</v>
      </c>
      <c r="Q1059" s="172">
        <v>0</v>
      </c>
      <c r="R1059" s="172">
        <f>Q1059*H1059</f>
        <v>0</v>
      </c>
      <c r="S1059" s="172">
        <v>0</v>
      </c>
      <c r="T1059" s="173">
        <f>S1059*H1059</f>
        <v>0</v>
      </c>
      <c r="U1059" s="32"/>
      <c r="V1059" s="32"/>
      <c r="W1059" s="32"/>
      <c r="X1059" s="32"/>
      <c r="Y1059" s="32"/>
      <c r="Z1059" s="32"/>
      <c r="AA1059" s="32"/>
      <c r="AB1059" s="32"/>
      <c r="AC1059" s="32"/>
      <c r="AD1059" s="32"/>
      <c r="AE1059" s="32"/>
      <c r="AR1059" s="174" t="s">
        <v>384</v>
      </c>
      <c r="AT1059" s="174" t="s">
        <v>284</v>
      </c>
      <c r="AU1059" s="174" t="s">
        <v>84</v>
      </c>
      <c r="AY1059" s="17" t="s">
        <v>282</v>
      </c>
      <c r="BE1059" s="175">
        <f>IF(N1059="základní",J1059,0)</f>
        <v>0</v>
      </c>
      <c r="BF1059" s="175">
        <f>IF(N1059="snížená",J1059,0)</f>
        <v>0</v>
      </c>
      <c r="BG1059" s="175">
        <f>IF(N1059="zákl. přenesená",J1059,0)</f>
        <v>0</v>
      </c>
      <c r="BH1059" s="175">
        <f>IF(N1059="sníž. přenesená",J1059,0)</f>
        <v>0</v>
      </c>
      <c r="BI1059" s="175">
        <f>IF(N1059="nulová",J1059,0)</f>
        <v>0</v>
      </c>
      <c r="BJ1059" s="17" t="s">
        <v>82</v>
      </c>
      <c r="BK1059" s="175">
        <f>ROUND(I1059*H1059,2)</f>
        <v>0</v>
      </c>
      <c r="BL1059" s="17" t="s">
        <v>384</v>
      </c>
      <c r="BM1059" s="174" t="s">
        <v>1981</v>
      </c>
    </row>
    <row r="1060" spans="1:65" s="2" customFormat="1" ht="36">
      <c r="A1060" s="32"/>
      <c r="B1060" s="33"/>
      <c r="C1060" s="32"/>
      <c r="D1060" s="176" t="s">
        <v>291</v>
      </c>
      <c r="E1060" s="32"/>
      <c r="F1060" s="177" t="s">
        <v>1982</v>
      </c>
      <c r="G1060" s="32"/>
      <c r="H1060" s="32"/>
      <c r="I1060" s="97"/>
      <c r="J1060" s="32"/>
      <c r="K1060" s="32"/>
      <c r="L1060" s="33"/>
      <c r="M1060" s="178"/>
      <c r="N1060" s="179"/>
      <c r="O1060" s="58"/>
      <c r="P1060" s="58"/>
      <c r="Q1060" s="58"/>
      <c r="R1060" s="58"/>
      <c r="S1060" s="58"/>
      <c r="T1060" s="59"/>
      <c r="U1060" s="32"/>
      <c r="V1060" s="32"/>
      <c r="W1060" s="32"/>
      <c r="X1060" s="32"/>
      <c r="Y1060" s="32"/>
      <c r="Z1060" s="32"/>
      <c r="AA1060" s="32"/>
      <c r="AB1060" s="32"/>
      <c r="AC1060" s="32"/>
      <c r="AD1060" s="32"/>
      <c r="AE1060" s="32"/>
      <c r="AT1060" s="17" t="s">
        <v>291</v>
      </c>
      <c r="AU1060" s="17" t="s">
        <v>84</v>
      </c>
    </row>
    <row r="1061" spans="1:65" s="12" customFormat="1" ht="22.75" customHeight="1">
      <c r="B1061" s="149"/>
      <c r="D1061" s="150" t="s">
        <v>73</v>
      </c>
      <c r="E1061" s="160" t="s">
        <v>1983</v>
      </c>
      <c r="F1061" s="160" t="s">
        <v>1984</v>
      </c>
      <c r="I1061" s="152"/>
      <c r="J1061" s="161">
        <f>BK1061</f>
        <v>0</v>
      </c>
      <c r="L1061" s="149"/>
      <c r="M1061" s="154"/>
      <c r="N1061" s="155"/>
      <c r="O1061" s="155"/>
      <c r="P1061" s="156">
        <f>SUM(P1062:P1087)</f>
        <v>0</v>
      </c>
      <c r="Q1061" s="155"/>
      <c r="R1061" s="156">
        <f>SUM(R1062:R1087)</f>
        <v>1.2905098000000002</v>
      </c>
      <c r="S1061" s="155"/>
      <c r="T1061" s="157">
        <f>SUM(T1062:T1087)</f>
        <v>0</v>
      </c>
      <c r="AR1061" s="150" t="s">
        <v>84</v>
      </c>
      <c r="AT1061" s="158" t="s">
        <v>73</v>
      </c>
      <c r="AU1061" s="158" t="s">
        <v>82</v>
      </c>
      <c r="AY1061" s="150" t="s">
        <v>282</v>
      </c>
      <c r="BK1061" s="159">
        <f>SUM(BK1062:BK1087)</f>
        <v>0</v>
      </c>
    </row>
    <row r="1062" spans="1:65" s="2" customFormat="1" ht="20.5" customHeight="1">
      <c r="A1062" s="32"/>
      <c r="B1062" s="162"/>
      <c r="C1062" s="163" t="s">
        <v>1985</v>
      </c>
      <c r="D1062" s="163" t="s">
        <v>284</v>
      </c>
      <c r="E1062" s="164" t="s">
        <v>1986</v>
      </c>
      <c r="F1062" s="165" t="s">
        <v>1987</v>
      </c>
      <c r="G1062" s="166" t="s">
        <v>303</v>
      </c>
      <c r="H1062" s="167">
        <v>61.77</v>
      </c>
      <c r="I1062" s="168"/>
      <c r="J1062" s="169">
        <f>ROUND(I1062*H1062,2)</f>
        <v>0</v>
      </c>
      <c r="K1062" s="165" t="s">
        <v>288</v>
      </c>
      <c r="L1062" s="33"/>
      <c r="M1062" s="170" t="s">
        <v>1</v>
      </c>
      <c r="N1062" s="171" t="s">
        <v>39</v>
      </c>
      <c r="O1062" s="58"/>
      <c r="P1062" s="172">
        <f>O1062*H1062</f>
        <v>0</v>
      </c>
      <c r="Q1062" s="172">
        <v>2.9999999999999997E-4</v>
      </c>
      <c r="R1062" s="172">
        <f>Q1062*H1062</f>
        <v>1.8530999999999999E-2</v>
      </c>
      <c r="S1062" s="172">
        <v>0</v>
      </c>
      <c r="T1062" s="173">
        <f>S1062*H1062</f>
        <v>0</v>
      </c>
      <c r="U1062" s="32"/>
      <c r="V1062" s="32"/>
      <c r="W1062" s="32"/>
      <c r="X1062" s="32"/>
      <c r="Y1062" s="32"/>
      <c r="Z1062" s="32"/>
      <c r="AA1062" s="32"/>
      <c r="AB1062" s="32"/>
      <c r="AC1062" s="32"/>
      <c r="AD1062" s="32"/>
      <c r="AE1062" s="32"/>
      <c r="AR1062" s="174" t="s">
        <v>384</v>
      </c>
      <c r="AT1062" s="174" t="s">
        <v>284</v>
      </c>
      <c r="AU1062" s="174" t="s">
        <v>84</v>
      </c>
      <c r="AY1062" s="17" t="s">
        <v>282</v>
      </c>
      <c r="BE1062" s="175">
        <f>IF(N1062="základní",J1062,0)</f>
        <v>0</v>
      </c>
      <c r="BF1062" s="175">
        <f>IF(N1062="snížená",J1062,0)</f>
        <v>0</v>
      </c>
      <c r="BG1062" s="175">
        <f>IF(N1062="zákl. přenesená",J1062,0)</f>
        <v>0</v>
      </c>
      <c r="BH1062" s="175">
        <f>IF(N1062="sníž. přenesená",J1062,0)</f>
        <v>0</v>
      </c>
      <c r="BI1062" s="175">
        <f>IF(N1062="nulová",J1062,0)</f>
        <v>0</v>
      </c>
      <c r="BJ1062" s="17" t="s">
        <v>82</v>
      </c>
      <c r="BK1062" s="175">
        <f>ROUND(I1062*H1062,2)</f>
        <v>0</v>
      </c>
      <c r="BL1062" s="17" t="s">
        <v>384</v>
      </c>
      <c r="BM1062" s="174" t="s">
        <v>1988</v>
      </c>
    </row>
    <row r="1063" spans="1:65" s="2" customFormat="1" ht="18">
      <c r="A1063" s="32"/>
      <c r="B1063" s="33"/>
      <c r="C1063" s="32"/>
      <c r="D1063" s="176" t="s">
        <v>291</v>
      </c>
      <c r="E1063" s="32"/>
      <c r="F1063" s="177" t="s">
        <v>1989</v>
      </c>
      <c r="G1063" s="32"/>
      <c r="H1063" s="32"/>
      <c r="I1063" s="97"/>
      <c r="J1063" s="32"/>
      <c r="K1063" s="32"/>
      <c r="L1063" s="33"/>
      <c r="M1063" s="178"/>
      <c r="N1063" s="179"/>
      <c r="O1063" s="58"/>
      <c r="P1063" s="58"/>
      <c r="Q1063" s="58"/>
      <c r="R1063" s="58"/>
      <c r="S1063" s="58"/>
      <c r="T1063" s="59"/>
      <c r="U1063" s="32"/>
      <c r="V1063" s="32"/>
      <c r="W1063" s="32"/>
      <c r="X1063" s="32"/>
      <c r="Y1063" s="32"/>
      <c r="Z1063" s="32"/>
      <c r="AA1063" s="32"/>
      <c r="AB1063" s="32"/>
      <c r="AC1063" s="32"/>
      <c r="AD1063" s="32"/>
      <c r="AE1063" s="32"/>
      <c r="AT1063" s="17" t="s">
        <v>291</v>
      </c>
      <c r="AU1063" s="17" t="s">
        <v>84</v>
      </c>
    </row>
    <row r="1064" spans="1:65" s="13" customFormat="1" ht="10">
      <c r="B1064" s="180"/>
      <c r="D1064" s="176" t="s">
        <v>293</v>
      </c>
      <c r="E1064" s="181" t="s">
        <v>1</v>
      </c>
      <c r="F1064" s="182" t="s">
        <v>185</v>
      </c>
      <c r="H1064" s="183">
        <v>61.77</v>
      </c>
      <c r="I1064" s="184"/>
      <c r="L1064" s="180"/>
      <c r="M1064" s="185"/>
      <c r="N1064" s="186"/>
      <c r="O1064" s="186"/>
      <c r="P1064" s="186"/>
      <c r="Q1064" s="186"/>
      <c r="R1064" s="186"/>
      <c r="S1064" s="186"/>
      <c r="T1064" s="187"/>
      <c r="AT1064" s="181" t="s">
        <v>293</v>
      </c>
      <c r="AU1064" s="181" t="s">
        <v>84</v>
      </c>
      <c r="AV1064" s="13" t="s">
        <v>84</v>
      </c>
      <c r="AW1064" s="13" t="s">
        <v>31</v>
      </c>
      <c r="AX1064" s="13" t="s">
        <v>82</v>
      </c>
      <c r="AY1064" s="181" t="s">
        <v>282</v>
      </c>
    </row>
    <row r="1065" spans="1:65" s="2" customFormat="1" ht="20.5" customHeight="1">
      <c r="A1065" s="32"/>
      <c r="B1065" s="162"/>
      <c r="C1065" s="163" t="s">
        <v>1990</v>
      </c>
      <c r="D1065" s="163" t="s">
        <v>284</v>
      </c>
      <c r="E1065" s="164" t="s">
        <v>1991</v>
      </c>
      <c r="F1065" s="165" t="s">
        <v>1992</v>
      </c>
      <c r="G1065" s="166" t="s">
        <v>361</v>
      </c>
      <c r="H1065" s="167">
        <v>215.66</v>
      </c>
      <c r="I1065" s="168"/>
      <c r="J1065" s="169">
        <f>ROUND(I1065*H1065,2)</f>
        <v>0</v>
      </c>
      <c r="K1065" s="165" t="s">
        <v>288</v>
      </c>
      <c r="L1065" s="33"/>
      <c r="M1065" s="170" t="s">
        <v>1</v>
      </c>
      <c r="N1065" s="171" t="s">
        <v>39</v>
      </c>
      <c r="O1065" s="58"/>
      <c r="P1065" s="172">
        <f>O1065*H1065</f>
        <v>0</v>
      </c>
      <c r="Q1065" s="172">
        <v>3.2000000000000003E-4</v>
      </c>
      <c r="R1065" s="172">
        <f>Q1065*H1065</f>
        <v>6.9011200000000009E-2</v>
      </c>
      <c r="S1065" s="172">
        <v>0</v>
      </c>
      <c r="T1065" s="173">
        <f>S1065*H1065</f>
        <v>0</v>
      </c>
      <c r="U1065" s="32"/>
      <c r="V1065" s="32"/>
      <c r="W1065" s="32"/>
      <c r="X1065" s="32"/>
      <c r="Y1065" s="32"/>
      <c r="Z1065" s="32"/>
      <c r="AA1065" s="32"/>
      <c r="AB1065" s="32"/>
      <c r="AC1065" s="32"/>
      <c r="AD1065" s="32"/>
      <c r="AE1065" s="32"/>
      <c r="AR1065" s="174" t="s">
        <v>384</v>
      </c>
      <c r="AT1065" s="174" t="s">
        <v>284</v>
      </c>
      <c r="AU1065" s="174" t="s">
        <v>84</v>
      </c>
      <c r="AY1065" s="17" t="s">
        <v>282</v>
      </c>
      <c r="BE1065" s="175">
        <f>IF(N1065="základní",J1065,0)</f>
        <v>0</v>
      </c>
      <c r="BF1065" s="175">
        <f>IF(N1065="snížená",J1065,0)</f>
        <v>0</v>
      </c>
      <c r="BG1065" s="175">
        <f>IF(N1065="zákl. přenesená",J1065,0)</f>
        <v>0</v>
      </c>
      <c r="BH1065" s="175">
        <f>IF(N1065="sníž. přenesená",J1065,0)</f>
        <v>0</v>
      </c>
      <c r="BI1065" s="175">
        <f>IF(N1065="nulová",J1065,0)</f>
        <v>0</v>
      </c>
      <c r="BJ1065" s="17" t="s">
        <v>82</v>
      </c>
      <c r="BK1065" s="175">
        <f>ROUND(I1065*H1065,2)</f>
        <v>0</v>
      </c>
      <c r="BL1065" s="17" t="s">
        <v>384</v>
      </c>
      <c r="BM1065" s="174" t="s">
        <v>1993</v>
      </c>
    </row>
    <row r="1066" spans="1:65" s="2" customFormat="1" ht="18">
      <c r="A1066" s="32"/>
      <c r="B1066" s="33"/>
      <c r="C1066" s="32"/>
      <c r="D1066" s="176" t="s">
        <v>291</v>
      </c>
      <c r="E1066" s="32"/>
      <c r="F1066" s="177" t="s">
        <v>1994</v>
      </c>
      <c r="G1066" s="32"/>
      <c r="H1066" s="32"/>
      <c r="I1066" s="97"/>
      <c r="J1066" s="32"/>
      <c r="K1066" s="32"/>
      <c r="L1066" s="33"/>
      <c r="M1066" s="178"/>
      <c r="N1066" s="179"/>
      <c r="O1066" s="58"/>
      <c r="P1066" s="58"/>
      <c r="Q1066" s="58"/>
      <c r="R1066" s="58"/>
      <c r="S1066" s="58"/>
      <c r="T1066" s="59"/>
      <c r="U1066" s="32"/>
      <c r="V1066" s="32"/>
      <c r="W1066" s="32"/>
      <c r="X1066" s="32"/>
      <c r="Y1066" s="32"/>
      <c r="Z1066" s="32"/>
      <c r="AA1066" s="32"/>
      <c r="AB1066" s="32"/>
      <c r="AC1066" s="32"/>
      <c r="AD1066" s="32"/>
      <c r="AE1066" s="32"/>
      <c r="AT1066" s="17" t="s">
        <v>291</v>
      </c>
      <c r="AU1066" s="17" t="s">
        <v>84</v>
      </c>
    </row>
    <row r="1067" spans="1:65" s="13" customFormat="1" ht="10">
      <c r="B1067" s="180"/>
      <c r="D1067" s="176" t="s">
        <v>293</v>
      </c>
      <c r="E1067" s="181" t="s">
        <v>1</v>
      </c>
      <c r="F1067" s="182" t="s">
        <v>181</v>
      </c>
      <c r="H1067" s="183">
        <v>215.66</v>
      </c>
      <c r="I1067" s="184"/>
      <c r="L1067" s="180"/>
      <c r="M1067" s="185"/>
      <c r="N1067" s="186"/>
      <c r="O1067" s="186"/>
      <c r="P1067" s="186"/>
      <c r="Q1067" s="186"/>
      <c r="R1067" s="186"/>
      <c r="S1067" s="186"/>
      <c r="T1067" s="187"/>
      <c r="AT1067" s="181" t="s">
        <v>293</v>
      </c>
      <c r="AU1067" s="181" t="s">
        <v>84</v>
      </c>
      <c r="AV1067" s="13" t="s">
        <v>84</v>
      </c>
      <c r="AW1067" s="13" t="s">
        <v>31</v>
      </c>
      <c r="AX1067" s="13" t="s">
        <v>82</v>
      </c>
      <c r="AY1067" s="181" t="s">
        <v>282</v>
      </c>
    </row>
    <row r="1068" spans="1:65" s="2" customFormat="1" ht="31" customHeight="1">
      <c r="A1068" s="32"/>
      <c r="B1068" s="162"/>
      <c r="C1068" s="163" t="s">
        <v>1995</v>
      </c>
      <c r="D1068" s="163" t="s">
        <v>284</v>
      </c>
      <c r="E1068" s="164" t="s">
        <v>1996</v>
      </c>
      <c r="F1068" s="165" t="s">
        <v>1997</v>
      </c>
      <c r="G1068" s="166" t="s">
        <v>303</v>
      </c>
      <c r="H1068" s="167">
        <v>61.77</v>
      </c>
      <c r="I1068" s="168"/>
      <c r="J1068" s="169">
        <f>ROUND(I1068*H1068,2)</f>
        <v>0</v>
      </c>
      <c r="K1068" s="165" t="s">
        <v>288</v>
      </c>
      <c r="L1068" s="33"/>
      <c r="M1068" s="170" t="s">
        <v>1</v>
      </c>
      <c r="N1068" s="171" t="s">
        <v>39</v>
      </c>
      <c r="O1068" s="58"/>
      <c r="P1068" s="172">
        <f>O1068*H1068</f>
        <v>0</v>
      </c>
      <c r="Q1068" s="172">
        <v>5.3E-3</v>
      </c>
      <c r="R1068" s="172">
        <f>Q1068*H1068</f>
        <v>0.32738100000000003</v>
      </c>
      <c r="S1068" s="172">
        <v>0</v>
      </c>
      <c r="T1068" s="173">
        <f>S1068*H1068</f>
        <v>0</v>
      </c>
      <c r="U1068" s="32"/>
      <c r="V1068" s="32"/>
      <c r="W1068" s="32"/>
      <c r="X1068" s="32"/>
      <c r="Y1068" s="32"/>
      <c r="Z1068" s="32"/>
      <c r="AA1068" s="32"/>
      <c r="AB1068" s="32"/>
      <c r="AC1068" s="32"/>
      <c r="AD1068" s="32"/>
      <c r="AE1068" s="32"/>
      <c r="AR1068" s="174" t="s">
        <v>384</v>
      </c>
      <c r="AT1068" s="174" t="s">
        <v>284</v>
      </c>
      <c r="AU1068" s="174" t="s">
        <v>84</v>
      </c>
      <c r="AY1068" s="17" t="s">
        <v>282</v>
      </c>
      <c r="BE1068" s="175">
        <f>IF(N1068="základní",J1068,0)</f>
        <v>0</v>
      </c>
      <c r="BF1068" s="175">
        <f>IF(N1068="snížená",J1068,0)</f>
        <v>0</v>
      </c>
      <c r="BG1068" s="175">
        <f>IF(N1068="zákl. přenesená",J1068,0)</f>
        <v>0</v>
      </c>
      <c r="BH1068" s="175">
        <f>IF(N1068="sníž. přenesená",J1068,0)</f>
        <v>0</v>
      </c>
      <c r="BI1068" s="175">
        <f>IF(N1068="nulová",J1068,0)</f>
        <v>0</v>
      </c>
      <c r="BJ1068" s="17" t="s">
        <v>82</v>
      </c>
      <c r="BK1068" s="175">
        <f>ROUND(I1068*H1068,2)</f>
        <v>0</v>
      </c>
      <c r="BL1068" s="17" t="s">
        <v>384</v>
      </c>
      <c r="BM1068" s="174" t="s">
        <v>1998</v>
      </c>
    </row>
    <row r="1069" spans="1:65" s="2" customFormat="1" ht="36">
      <c r="A1069" s="32"/>
      <c r="B1069" s="33"/>
      <c r="C1069" s="32"/>
      <c r="D1069" s="176" t="s">
        <v>291</v>
      </c>
      <c r="E1069" s="32"/>
      <c r="F1069" s="177" t="s">
        <v>1999</v>
      </c>
      <c r="G1069" s="32"/>
      <c r="H1069" s="32"/>
      <c r="I1069" s="97"/>
      <c r="J1069" s="32"/>
      <c r="K1069" s="32"/>
      <c r="L1069" s="33"/>
      <c r="M1069" s="178"/>
      <c r="N1069" s="179"/>
      <c r="O1069" s="58"/>
      <c r="P1069" s="58"/>
      <c r="Q1069" s="58"/>
      <c r="R1069" s="58"/>
      <c r="S1069" s="58"/>
      <c r="T1069" s="59"/>
      <c r="U1069" s="32"/>
      <c r="V1069" s="32"/>
      <c r="W1069" s="32"/>
      <c r="X1069" s="32"/>
      <c r="Y1069" s="32"/>
      <c r="Z1069" s="32"/>
      <c r="AA1069" s="32"/>
      <c r="AB1069" s="32"/>
      <c r="AC1069" s="32"/>
      <c r="AD1069" s="32"/>
      <c r="AE1069" s="32"/>
      <c r="AT1069" s="17" t="s">
        <v>291</v>
      </c>
      <c r="AU1069" s="17" t="s">
        <v>84</v>
      </c>
    </row>
    <row r="1070" spans="1:65" s="13" customFormat="1" ht="10">
      <c r="B1070" s="180"/>
      <c r="D1070" s="176" t="s">
        <v>293</v>
      </c>
      <c r="E1070" s="181" t="s">
        <v>1</v>
      </c>
      <c r="F1070" s="182" t="s">
        <v>2000</v>
      </c>
      <c r="H1070" s="183">
        <v>3.8849999999999998</v>
      </c>
      <c r="I1070" s="184"/>
      <c r="L1070" s="180"/>
      <c r="M1070" s="185"/>
      <c r="N1070" s="186"/>
      <c r="O1070" s="186"/>
      <c r="P1070" s="186"/>
      <c r="Q1070" s="186"/>
      <c r="R1070" s="186"/>
      <c r="S1070" s="186"/>
      <c r="T1070" s="187"/>
      <c r="AT1070" s="181" t="s">
        <v>293</v>
      </c>
      <c r="AU1070" s="181" t="s">
        <v>84</v>
      </c>
      <c r="AV1070" s="13" t="s">
        <v>84</v>
      </c>
      <c r="AW1070" s="13" t="s">
        <v>31</v>
      </c>
      <c r="AX1070" s="13" t="s">
        <v>74</v>
      </c>
      <c r="AY1070" s="181" t="s">
        <v>282</v>
      </c>
    </row>
    <row r="1071" spans="1:65" s="13" customFormat="1" ht="30">
      <c r="B1071" s="180"/>
      <c r="D1071" s="176" t="s">
        <v>293</v>
      </c>
      <c r="E1071" s="181" t="s">
        <v>1</v>
      </c>
      <c r="F1071" s="182" t="s">
        <v>2001</v>
      </c>
      <c r="H1071" s="183">
        <v>22.45</v>
      </c>
      <c r="I1071" s="184"/>
      <c r="L1071" s="180"/>
      <c r="M1071" s="185"/>
      <c r="N1071" s="186"/>
      <c r="O1071" s="186"/>
      <c r="P1071" s="186"/>
      <c r="Q1071" s="186"/>
      <c r="R1071" s="186"/>
      <c r="S1071" s="186"/>
      <c r="T1071" s="187"/>
      <c r="AT1071" s="181" t="s">
        <v>293</v>
      </c>
      <c r="AU1071" s="181" t="s">
        <v>84</v>
      </c>
      <c r="AV1071" s="13" t="s">
        <v>84</v>
      </c>
      <c r="AW1071" s="13" t="s">
        <v>31</v>
      </c>
      <c r="AX1071" s="13" t="s">
        <v>74</v>
      </c>
      <c r="AY1071" s="181" t="s">
        <v>282</v>
      </c>
    </row>
    <row r="1072" spans="1:65" s="13" customFormat="1" ht="10">
      <c r="B1072" s="180"/>
      <c r="D1072" s="176" t="s">
        <v>293</v>
      </c>
      <c r="E1072" s="181" t="s">
        <v>1</v>
      </c>
      <c r="F1072" s="182" t="s">
        <v>2002</v>
      </c>
      <c r="H1072" s="183">
        <v>5.2</v>
      </c>
      <c r="I1072" s="184"/>
      <c r="L1072" s="180"/>
      <c r="M1072" s="185"/>
      <c r="N1072" s="186"/>
      <c r="O1072" s="186"/>
      <c r="P1072" s="186"/>
      <c r="Q1072" s="186"/>
      <c r="R1072" s="186"/>
      <c r="S1072" s="186"/>
      <c r="T1072" s="187"/>
      <c r="AT1072" s="181" t="s">
        <v>293</v>
      </c>
      <c r="AU1072" s="181" t="s">
        <v>84</v>
      </c>
      <c r="AV1072" s="13" t="s">
        <v>84</v>
      </c>
      <c r="AW1072" s="13" t="s">
        <v>31</v>
      </c>
      <c r="AX1072" s="13" t="s">
        <v>74</v>
      </c>
      <c r="AY1072" s="181" t="s">
        <v>282</v>
      </c>
    </row>
    <row r="1073" spans="1:65" s="13" customFormat="1" ht="10">
      <c r="B1073" s="180"/>
      <c r="D1073" s="176" t="s">
        <v>293</v>
      </c>
      <c r="E1073" s="181" t="s">
        <v>1</v>
      </c>
      <c r="F1073" s="182" t="s">
        <v>2003</v>
      </c>
      <c r="H1073" s="183">
        <v>12.021000000000001</v>
      </c>
      <c r="I1073" s="184"/>
      <c r="L1073" s="180"/>
      <c r="M1073" s="185"/>
      <c r="N1073" s="186"/>
      <c r="O1073" s="186"/>
      <c r="P1073" s="186"/>
      <c r="Q1073" s="186"/>
      <c r="R1073" s="186"/>
      <c r="S1073" s="186"/>
      <c r="T1073" s="187"/>
      <c r="AT1073" s="181" t="s">
        <v>293</v>
      </c>
      <c r="AU1073" s="181" t="s">
        <v>84</v>
      </c>
      <c r="AV1073" s="13" t="s">
        <v>84</v>
      </c>
      <c r="AW1073" s="13" t="s">
        <v>31</v>
      </c>
      <c r="AX1073" s="13" t="s">
        <v>74</v>
      </c>
      <c r="AY1073" s="181" t="s">
        <v>282</v>
      </c>
    </row>
    <row r="1074" spans="1:65" s="13" customFormat="1" ht="10">
      <c r="B1074" s="180"/>
      <c r="D1074" s="176" t="s">
        <v>293</v>
      </c>
      <c r="E1074" s="181" t="s">
        <v>1</v>
      </c>
      <c r="F1074" s="182" t="s">
        <v>2004</v>
      </c>
      <c r="H1074" s="183">
        <v>1.593</v>
      </c>
      <c r="I1074" s="184"/>
      <c r="L1074" s="180"/>
      <c r="M1074" s="185"/>
      <c r="N1074" s="186"/>
      <c r="O1074" s="186"/>
      <c r="P1074" s="186"/>
      <c r="Q1074" s="186"/>
      <c r="R1074" s="186"/>
      <c r="S1074" s="186"/>
      <c r="T1074" s="187"/>
      <c r="AT1074" s="181" t="s">
        <v>293</v>
      </c>
      <c r="AU1074" s="181" t="s">
        <v>84</v>
      </c>
      <c r="AV1074" s="13" t="s">
        <v>84</v>
      </c>
      <c r="AW1074" s="13" t="s">
        <v>31</v>
      </c>
      <c r="AX1074" s="13" t="s">
        <v>74</v>
      </c>
      <c r="AY1074" s="181" t="s">
        <v>282</v>
      </c>
    </row>
    <row r="1075" spans="1:65" s="13" customFormat="1" ht="10">
      <c r="B1075" s="180"/>
      <c r="D1075" s="176" t="s">
        <v>293</v>
      </c>
      <c r="E1075" s="181" t="s">
        <v>1</v>
      </c>
      <c r="F1075" s="182" t="s">
        <v>2005</v>
      </c>
      <c r="H1075" s="183">
        <v>16.620999999999999</v>
      </c>
      <c r="I1075" s="184"/>
      <c r="L1075" s="180"/>
      <c r="M1075" s="185"/>
      <c r="N1075" s="186"/>
      <c r="O1075" s="186"/>
      <c r="P1075" s="186"/>
      <c r="Q1075" s="186"/>
      <c r="R1075" s="186"/>
      <c r="S1075" s="186"/>
      <c r="T1075" s="187"/>
      <c r="AT1075" s="181" t="s">
        <v>293</v>
      </c>
      <c r="AU1075" s="181" t="s">
        <v>84</v>
      </c>
      <c r="AV1075" s="13" t="s">
        <v>84</v>
      </c>
      <c r="AW1075" s="13" t="s">
        <v>31</v>
      </c>
      <c r="AX1075" s="13" t="s">
        <v>74</v>
      </c>
      <c r="AY1075" s="181" t="s">
        <v>282</v>
      </c>
    </row>
    <row r="1076" spans="1:65" s="15" customFormat="1" ht="10">
      <c r="B1076" s="196"/>
      <c r="D1076" s="176" t="s">
        <v>293</v>
      </c>
      <c r="E1076" s="197" t="s">
        <v>185</v>
      </c>
      <c r="F1076" s="198" t="s">
        <v>331</v>
      </c>
      <c r="H1076" s="199">
        <v>61.77</v>
      </c>
      <c r="I1076" s="200"/>
      <c r="L1076" s="196"/>
      <c r="M1076" s="201"/>
      <c r="N1076" s="202"/>
      <c r="O1076" s="202"/>
      <c r="P1076" s="202"/>
      <c r="Q1076" s="202"/>
      <c r="R1076" s="202"/>
      <c r="S1076" s="202"/>
      <c r="T1076" s="203"/>
      <c r="AT1076" s="197" t="s">
        <v>293</v>
      </c>
      <c r="AU1076" s="197" t="s">
        <v>84</v>
      </c>
      <c r="AV1076" s="15" t="s">
        <v>289</v>
      </c>
      <c r="AW1076" s="15" t="s">
        <v>31</v>
      </c>
      <c r="AX1076" s="15" t="s">
        <v>82</v>
      </c>
      <c r="AY1076" s="197" t="s">
        <v>282</v>
      </c>
    </row>
    <row r="1077" spans="1:65" s="2" customFormat="1" ht="20.5" customHeight="1">
      <c r="A1077" s="32"/>
      <c r="B1077" s="162"/>
      <c r="C1077" s="204" t="s">
        <v>2006</v>
      </c>
      <c r="D1077" s="204" t="s">
        <v>373</v>
      </c>
      <c r="E1077" s="205" t="s">
        <v>2007</v>
      </c>
      <c r="F1077" s="206" t="s">
        <v>2008</v>
      </c>
      <c r="G1077" s="207" t="s">
        <v>303</v>
      </c>
      <c r="H1077" s="208">
        <v>67.947000000000003</v>
      </c>
      <c r="I1077" s="209"/>
      <c r="J1077" s="210">
        <f>ROUND(I1077*H1077,2)</f>
        <v>0</v>
      </c>
      <c r="K1077" s="206" t="s">
        <v>288</v>
      </c>
      <c r="L1077" s="211"/>
      <c r="M1077" s="212" t="s">
        <v>1</v>
      </c>
      <c r="N1077" s="213" t="s">
        <v>39</v>
      </c>
      <c r="O1077" s="58"/>
      <c r="P1077" s="172">
        <f>O1077*H1077</f>
        <v>0</v>
      </c>
      <c r="Q1077" s="172">
        <v>1.26E-2</v>
      </c>
      <c r="R1077" s="172">
        <f>Q1077*H1077</f>
        <v>0.85613220000000001</v>
      </c>
      <c r="S1077" s="172">
        <v>0</v>
      </c>
      <c r="T1077" s="173">
        <f>S1077*H1077</f>
        <v>0</v>
      </c>
      <c r="U1077" s="32"/>
      <c r="V1077" s="32"/>
      <c r="W1077" s="32"/>
      <c r="X1077" s="32"/>
      <c r="Y1077" s="32"/>
      <c r="Z1077" s="32"/>
      <c r="AA1077" s="32"/>
      <c r="AB1077" s="32"/>
      <c r="AC1077" s="32"/>
      <c r="AD1077" s="32"/>
      <c r="AE1077" s="32"/>
      <c r="AR1077" s="174" t="s">
        <v>478</v>
      </c>
      <c r="AT1077" s="174" t="s">
        <v>373</v>
      </c>
      <c r="AU1077" s="174" t="s">
        <v>84</v>
      </c>
      <c r="AY1077" s="17" t="s">
        <v>282</v>
      </c>
      <c r="BE1077" s="175">
        <f>IF(N1077="základní",J1077,0)</f>
        <v>0</v>
      </c>
      <c r="BF1077" s="175">
        <f>IF(N1077="snížená",J1077,0)</f>
        <v>0</v>
      </c>
      <c r="BG1077" s="175">
        <f>IF(N1077="zákl. přenesená",J1077,0)</f>
        <v>0</v>
      </c>
      <c r="BH1077" s="175">
        <f>IF(N1077="sníž. přenesená",J1077,0)</f>
        <v>0</v>
      </c>
      <c r="BI1077" s="175">
        <f>IF(N1077="nulová",J1077,0)</f>
        <v>0</v>
      </c>
      <c r="BJ1077" s="17" t="s">
        <v>82</v>
      </c>
      <c r="BK1077" s="175">
        <f>ROUND(I1077*H1077,2)</f>
        <v>0</v>
      </c>
      <c r="BL1077" s="17" t="s">
        <v>384</v>
      </c>
      <c r="BM1077" s="174" t="s">
        <v>2009</v>
      </c>
    </row>
    <row r="1078" spans="1:65" s="2" customFormat="1" ht="10">
      <c r="A1078" s="32"/>
      <c r="B1078" s="33"/>
      <c r="C1078" s="32"/>
      <c r="D1078" s="176" t="s">
        <v>291</v>
      </c>
      <c r="E1078" s="32"/>
      <c r="F1078" s="177" t="s">
        <v>2008</v>
      </c>
      <c r="G1078" s="32"/>
      <c r="H1078" s="32"/>
      <c r="I1078" s="97"/>
      <c r="J1078" s="32"/>
      <c r="K1078" s="32"/>
      <c r="L1078" s="33"/>
      <c r="M1078" s="178"/>
      <c r="N1078" s="179"/>
      <c r="O1078" s="58"/>
      <c r="P1078" s="58"/>
      <c r="Q1078" s="58"/>
      <c r="R1078" s="58"/>
      <c r="S1078" s="58"/>
      <c r="T1078" s="59"/>
      <c r="U1078" s="32"/>
      <c r="V1078" s="32"/>
      <c r="W1078" s="32"/>
      <c r="X1078" s="32"/>
      <c r="Y1078" s="32"/>
      <c r="Z1078" s="32"/>
      <c r="AA1078" s="32"/>
      <c r="AB1078" s="32"/>
      <c r="AC1078" s="32"/>
      <c r="AD1078" s="32"/>
      <c r="AE1078" s="32"/>
      <c r="AT1078" s="17" t="s">
        <v>291</v>
      </c>
      <c r="AU1078" s="17" t="s">
        <v>84</v>
      </c>
    </row>
    <row r="1079" spans="1:65" s="13" customFormat="1" ht="10">
      <c r="B1079" s="180"/>
      <c r="D1079" s="176" t="s">
        <v>293</v>
      </c>
      <c r="E1079" s="181" t="s">
        <v>1</v>
      </c>
      <c r="F1079" s="182" t="s">
        <v>2010</v>
      </c>
      <c r="H1079" s="183">
        <v>67.947000000000003</v>
      </c>
      <c r="I1079" s="184"/>
      <c r="L1079" s="180"/>
      <c r="M1079" s="185"/>
      <c r="N1079" s="186"/>
      <c r="O1079" s="186"/>
      <c r="P1079" s="186"/>
      <c r="Q1079" s="186"/>
      <c r="R1079" s="186"/>
      <c r="S1079" s="186"/>
      <c r="T1079" s="187"/>
      <c r="AT1079" s="181" t="s">
        <v>293</v>
      </c>
      <c r="AU1079" s="181" t="s">
        <v>84</v>
      </c>
      <c r="AV1079" s="13" t="s">
        <v>84</v>
      </c>
      <c r="AW1079" s="13" t="s">
        <v>31</v>
      </c>
      <c r="AX1079" s="13" t="s">
        <v>82</v>
      </c>
      <c r="AY1079" s="181" t="s">
        <v>282</v>
      </c>
    </row>
    <row r="1080" spans="1:65" s="2" customFormat="1" ht="31" customHeight="1">
      <c r="A1080" s="32"/>
      <c r="B1080" s="162"/>
      <c r="C1080" s="163" t="s">
        <v>2011</v>
      </c>
      <c r="D1080" s="163" t="s">
        <v>284</v>
      </c>
      <c r="E1080" s="164" t="s">
        <v>2012</v>
      </c>
      <c r="F1080" s="165" t="s">
        <v>2013</v>
      </c>
      <c r="G1080" s="166" t="s">
        <v>303</v>
      </c>
      <c r="H1080" s="167">
        <v>1.68</v>
      </c>
      <c r="I1080" s="168"/>
      <c r="J1080" s="169">
        <f>ROUND(I1080*H1080,2)</f>
        <v>0</v>
      </c>
      <c r="K1080" s="165" t="s">
        <v>288</v>
      </c>
      <c r="L1080" s="33"/>
      <c r="M1080" s="170" t="s">
        <v>1</v>
      </c>
      <c r="N1080" s="171" t="s">
        <v>39</v>
      </c>
      <c r="O1080" s="58"/>
      <c r="P1080" s="172">
        <f>O1080*H1080</f>
        <v>0</v>
      </c>
      <c r="Q1080" s="172">
        <v>5.8E-4</v>
      </c>
      <c r="R1080" s="172">
        <f>Q1080*H1080</f>
        <v>9.7439999999999994E-4</v>
      </c>
      <c r="S1080" s="172">
        <v>0</v>
      </c>
      <c r="T1080" s="173">
        <f>S1080*H1080</f>
        <v>0</v>
      </c>
      <c r="U1080" s="32"/>
      <c r="V1080" s="32"/>
      <c r="W1080" s="32"/>
      <c r="X1080" s="32"/>
      <c r="Y1080" s="32"/>
      <c r="Z1080" s="32"/>
      <c r="AA1080" s="32"/>
      <c r="AB1080" s="32"/>
      <c r="AC1080" s="32"/>
      <c r="AD1080" s="32"/>
      <c r="AE1080" s="32"/>
      <c r="AR1080" s="174" t="s">
        <v>384</v>
      </c>
      <c r="AT1080" s="174" t="s">
        <v>284</v>
      </c>
      <c r="AU1080" s="174" t="s">
        <v>84</v>
      </c>
      <c r="AY1080" s="17" t="s">
        <v>282</v>
      </c>
      <c r="BE1080" s="175">
        <f>IF(N1080="základní",J1080,0)</f>
        <v>0</v>
      </c>
      <c r="BF1080" s="175">
        <f>IF(N1080="snížená",J1080,0)</f>
        <v>0</v>
      </c>
      <c r="BG1080" s="175">
        <f>IF(N1080="zákl. přenesená",J1080,0)</f>
        <v>0</v>
      </c>
      <c r="BH1080" s="175">
        <f>IF(N1080="sníž. přenesená",J1080,0)</f>
        <v>0</v>
      </c>
      <c r="BI1080" s="175">
        <f>IF(N1080="nulová",J1080,0)</f>
        <v>0</v>
      </c>
      <c r="BJ1080" s="17" t="s">
        <v>82</v>
      </c>
      <c r="BK1080" s="175">
        <f>ROUND(I1080*H1080,2)</f>
        <v>0</v>
      </c>
      <c r="BL1080" s="17" t="s">
        <v>384</v>
      </c>
      <c r="BM1080" s="174" t="s">
        <v>2014</v>
      </c>
    </row>
    <row r="1081" spans="1:65" s="2" customFormat="1" ht="18">
      <c r="A1081" s="32"/>
      <c r="B1081" s="33"/>
      <c r="C1081" s="32"/>
      <c r="D1081" s="176" t="s">
        <v>291</v>
      </c>
      <c r="E1081" s="32"/>
      <c r="F1081" s="177" t="s">
        <v>2015</v>
      </c>
      <c r="G1081" s="32"/>
      <c r="H1081" s="32"/>
      <c r="I1081" s="97"/>
      <c r="J1081" s="32"/>
      <c r="K1081" s="32"/>
      <c r="L1081" s="33"/>
      <c r="M1081" s="178"/>
      <c r="N1081" s="179"/>
      <c r="O1081" s="58"/>
      <c r="P1081" s="58"/>
      <c r="Q1081" s="58"/>
      <c r="R1081" s="58"/>
      <c r="S1081" s="58"/>
      <c r="T1081" s="59"/>
      <c r="U1081" s="32"/>
      <c r="V1081" s="32"/>
      <c r="W1081" s="32"/>
      <c r="X1081" s="32"/>
      <c r="Y1081" s="32"/>
      <c r="Z1081" s="32"/>
      <c r="AA1081" s="32"/>
      <c r="AB1081" s="32"/>
      <c r="AC1081" s="32"/>
      <c r="AD1081" s="32"/>
      <c r="AE1081" s="32"/>
      <c r="AT1081" s="17" t="s">
        <v>291</v>
      </c>
      <c r="AU1081" s="17" t="s">
        <v>84</v>
      </c>
    </row>
    <row r="1082" spans="1:65" s="13" customFormat="1" ht="10">
      <c r="B1082" s="180"/>
      <c r="D1082" s="176" t="s">
        <v>293</v>
      </c>
      <c r="E1082" s="181" t="s">
        <v>187</v>
      </c>
      <c r="F1082" s="182" t="s">
        <v>2016</v>
      </c>
      <c r="H1082" s="183">
        <v>1.68</v>
      </c>
      <c r="I1082" s="184"/>
      <c r="L1082" s="180"/>
      <c r="M1082" s="185"/>
      <c r="N1082" s="186"/>
      <c r="O1082" s="186"/>
      <c r="P1082" s="186"/>
      <c r="Q1082" s="186"/>
      <c r="R1082" s="186"/>
      <c r="S1082" s="186"/>
      <c r="T1082" s="187"/>
      <c r="AT1082" s="181" t="s">
        <v>293</v>
      </c>
      <c r="AU1082" s="181" t="s">
        <v>84</v>
      </c>
      <c r="AV1082" s="13" t="s">
        <v>84</v>
      </c>
      <c r="AW1082" s="13" t="s">
        <v>31</v>
      </c>
      <c r="AX1082" s="13" t="s">
        <v>82</v>
      </c>
      <c r="AY1082" s="181" t="s">
        <v>282</v>
      </c>
    </row>
    <row r="1083" spans="1:65" s="2" customFormat="1" ht="31" customHeight="1">
      <c r="A1083" s="32"/>
      <c r="B1083" s="162"/>
      <c r="C1083" s="204" t="s">
        <v>2017</v>
      </c>
      <c r="D1083" s="204" t="s">
        <v>373</v>
      </c>
      <c r="E1083" s="205" t="s">
        <v>2018</v>
      </c>
      <c r="F1083" s="206" t="s">
        <v>2019</v>
      </c>
      <c r="G1083" s="207" t="s">
        <v>303</v>
      </c>
      <c r="H1083" s="208">
        <v>1.8480000000000001</v>
      </c>
      <c r="I1083" s="209"/>
      <c r="J1083" s="210">
        <f>ROUND(I1083*H1083,2)</f>
        <v>0</v>
      </c>
      <c r="K1083" s="206" t="s">
        <v>288</v>
      </c>
      <c r="L1083" s="211"/>
      <c r="M1083" s="212" t="s">
        <v>1</v>
      </c>
      <c r="N1083" s="213" t="s">
        <v>39</v>
      </c>
      <c r="O1083" s="58"/>
      <c r="P1083" s="172">
        <f>O1083*H1083</f>
        <v>0</v>
      </c>
      <c r="Q1083" s="172">
        <v>0.01</v>
      </c>
      <c r="R1083" s="172">
        <f>Q1083*H1083</f>
        <v>1.848E-2</v>
      </c>
      <c r="S1083" s="172">
        <v>0</v>
      </c>
      <c r="T1083" s="173">
        <f>S1083*H1083</f>
        <v>0</v>
      </c>
      <c r="U1083" s="32"/>
      <c r="V1083" s="32"/>
      <c r="W1083" s="32"/>
      <c r="X1083" s="32"/>
      <c r="Y1083" s="32"/>
      <c r="Z1083" s="32"/>
      <c r="AA1083" s="32"/>
      <c r="AB1083" s="32"/>
      <c r="AC1083" s="32"/>
      <c r="AD1083" s="32"/>
      <c r="AE1083" s="32"/>
      <c r="AR1083" s="174" t="s">
        <v>478</v>
      </c>
      <c r="AT1083" s="174" t="s">
        <v>373</v>
      </c>
      <c r="AU1083" s="174" t="s">
        <v>84</v>
      </c>
      <c r="AY1083" s="17" t="s">
        <v>282</v>
      </c>
      <c r="BE1083" s="175">
        <f>IF(N1083="základní",J1083,0)</f>
        <v>0</v>
      </c>
      <c r="BF1083" s="175">
        <f>IF(N1083="snížená",J1083,0)</f>
        <v>0</v>
      </c>
      <c r="BG1083" s="175">
        <f>IF(N1083="zákl. přenesená",J1083,0)</f>
        <v>0</v>
      </c>
      <c r="BH1083" s="175">
        <f>IF(N1083="sníž. přenesená",J1083,0)</f>
        <v>0</v>
      </c>
      <c r="BI1083" s="175">
        <f>IF(N1083="nulová",J1083,0)</f>
        <v>0</v>
      </c>
      <c r="BJ1083" s="17" t="s">
        <v>82</v>
      </c>
      <c r="BK1083" s="175">
        <f>ROUND(I1083*H1083,2)</f>
        <v>0</v>
      </c>
      <c r="BL1083" s="17" t="s">
        <v>384</v>
      </c>
      <c r="BM1083" s="174" t="s">
        <v>2020</v>
      </c>
    </row>
    <row r="1084" spans="1:65" s="2" customFormat="1" ht="18">
      <c r="A1084" s="32"/>
      <c r="B1084" s="33"/>
      <c r="C1084" s="32"/>
      <c r="D1084" s="176" t="s">
        <v>291</v>
      </c>
      <c r="E1084" s="32"/>
      <c r="F1084" s="177" t="s">
        <v>2019</v>
      </c>
      <c r="G1084" s="32"/>
      <c r="H1084" s="32"/>
      <c r="I1084" s="97"/>
      <c r="J1084" s="32"/>
      <c r="K1084" s="32"/>
      <c r="L1084" s="33"/>
      <c r="M1084" s="178"/>
      <c r="N1084" s="179"/>
      <c r="O1084" s="58"/>
      <c r="P1084" s="58"/>
      <c r="Q1084" s="58"/>
      <c r="R1084" s="58"/>
      <c r="S1084" s="58"/>
      <c r="T1084" s="59"/>
      <c r="U1084" s="32"/>
      <c r="V1084" s="32"/>
      <c r="W1084" s="32"/>
      <c r="X1084" s="32"/>
      <c r="Y1084" s="32"/>
      <c r="Z1084" s="32"/>
      <c r="AA1084" s="32"/>
      <c r="AB1084" s="32"/>
      <c r="AC1084" s="32"/>
      <c r="AD1084" s="32"/>
      <c r="AE1084" s="32"/>
      <c r="AT1084" s="17" t="s">
        <v>291</v>
      </c>
      <c r="AU1084" s="17" t="s">
        <v>84</v>
      </c>
    </row>
    <row r="1085" spans="1:65" s="13" customFormat="1" ht="10">
      <c r="B1085" s="180"/>
      <c r="D1085" s="176" t="s">
        <v>293</v>
      </c>
      <c r="E1085" s="181" t="s">
        <v>1</v>
      </c>
      <c r="F1085" s="182" t="s">
        <v>2021</v>
      </c>
      <c r="H1085" s="183">
        <v>1.8480000000000001</v>
      </c>
      <c r="I1085" s="184"/>
      <c r="L1085" s="180"/>
      <c r="M1085" s="185"/>
      <c r="N1085" s="186"/>
      <c r="O1085" s="186"/>
      <c r="P1085" s="186"/>
      <c r="Q1085" s="186"/>
      <c r="R1085" s="186"/>
      <c r="S1085" s="186"/>
      <c r="T1085" s="187"/>
      <c r="AT1085" s="181" t="s">
        <v>293</v>
      </c>
      <c r="AU1085" s="181" t="s">
        <v>84</v>
      </c>
      <c r="AV1085" s="13" t="s">
        <v>84</v>
      </c>
      <c r="AW1085" s="13" t="s">
        <v>31</v>
      </c>
      <c r="AX1085" s="13" t="s">
        <v>82</v>
      </c>
      <c r="AY1085" s="181" t="s">
        <v>282</v>
      </c>
    </row>
    <row r="1086" spans="1:65" s="2" customFormat="1" ht="20.5" customHeight="1">
      <c r="A1086" s="32"/>
      <c r="B1086" s="162"/>
      <c r="C1086" s="163" t="s">
        <v>2022</v>
      </c>
      <c r="D1086" s="163" t="s">
        <v>284</v>
      </c>
      <c r="E1086" s="164" t="s">
        <v>2023</v>
      </c>
      <c r="F1086" s="165" t="s">
        <v>2024</v>
      </c>
      <c r="G1086" s="166" t="s">
        <v>376</v>
      </c>
      <c r="H1086" s="167">
        <v>1.2909999999999999</v>
      </c>
      <c r="I1086" s="168"/>
      <c r="J1086" s="169">
        <f>ROUND(I1086*H1086,2)</f>
        <v>0</v>
      </c>
      <c r="K1086" s="165" t="s">
        <v>288</v>
      </c>
      <c r="L1086" s="33"/>
      <c r="M1086" s="170" t="s">
        <v>1</v>
      </c>
      <c r="N1086" s="171" t="s">
        <v>39</v>
      </c>
      <c r="O1086" s="58"/>
      <c r="P1086" s="172">
        <f>O1086*H1086</f>
        <v>0</v>
      </c>
      <c r="Q1086" s="172">
        <v>0</v>
      </c>
      <c r="R1086" s="172">
        <f>Q1086*H1086</f>
        <v>0</v>
      </c>
      <c r="S1086" s="172">
        <v>0</v>
      </c>
      <c r="T1086" s="173">
        <f>S1086*H1086</f>
        <v>0</v>
      </c>
      <c r="U1086" s="32"/>
      <c r="V1086" s="32"/>
      <c r="W1086" s="32"/>
      <c r="X1086" s="32"/>
      <c r="Y1086" s="32"/>
      <c r="Z1086" s="32"/>
      <c r="AA1086" s="32"/>
      <c r="AB1086" s="32"/>
      <c r="AC1086" s="32"/>
      <c r="AD1086" s="32"/>
      <c r="AE1086" s="32"/>
      <c r="AR1086" s="174" t="s">
        <v>384</v>
      </c>
      <c r="AT1086" s="174" t="s">
        <v>284</v>
      </c>
      <c r="AU1086" s="174" t="s">
        <v>84</v>
      </c>
      <c r="AY1086" s="17" t="s">
        <v>282</v>
      </c>
      <c r="BE1086" s="175">
        <f>IF(N1086="základní",J1086,0)</f>
        <v>0</v>
      </c>
      <c r="BF1086" s="175">
        <f>IF(N1086="snížená",J1086,0)</f>
        <v>0</v>
      </c>
      <c r="BG1086" s="175">
        <f>IF(N1086="zákl. přenesená",J1086,0)</f>
        <v>0</v>
      </c>
      <c r="BH1086" s="175">
        <f>IF(N1086="sníž. přenesená",J1086,0)</f>
        <v>0</v>
      </c>
      <c r="BI1086" s="175">
        <f>IF(N1086="nulová",J1086,0)</f>
        <v>0</v>
      </c>
      <c r="BJ1086" s="17" t="s">
        <v>82</v>
      </c>
      <c r="BK1086" s="175">
        <f>ROUND(I1086*H1086,2)</f>
        <v>0</v>
      </c>
      <c r="BL1086" s="17" t="s">
        <v>384</v>
      </c>
      <c r="BM1086" s="174" t="s">
        <v>2025</v>
      </c>
    </row>
    <row r="1087" spans="1:65" s="2" customFormat="1" ht="36">
      <c r="A1087" s="32"/>
      <c r="B1087" s="33"/>
      <c r="C1087" s="32"/>
      <c r="D1087" s="176" t="s">
        <v>291</v>
      </c>
      <c r="E1087" s="32"/>
      <c r="F1087" s="177" t="s">
        <v>2026</v>
      </c>
      <c r="G1087" s="32"/>
      <c r="H1087" s="32"/>
      <c r="I1087" s="97"/>
      <c r="J1087" s="32"/>
      <c r="K1087" s="32"/>
      <c r="L1087" s="33"/>
      <c r="M1087" s="178"/>
      <c r="N1087" s="179"/>
      <c r="O1087" s="58"/>
      <c r="P1087" s="58"/>
      <c r="Q1087" s="58"/>
      <c r="R1087" s="58"/>
      <c r="S1087" s="58"/>
      <c r="T1087" s="59"/>
      <c r="U1087" s="32"/>
      <c r="V1087" s="32"/>
      <c r="W1087" s="32"/>
      <c r="X1087" s="32"/>
      <c r="Y1087" s="32"/>
      <c r="Z1087" s="32"/>
      <c r="AA1087" s="32"/>
      <c r="AB1087" s="32"/>
      <c r="AC1087" s="32"/>
      <c r="AD1087" s="32"/>
      <c r="AE1087" s="32"/>
      <c r="AT1087" s="17" t="s">
        <v>291</v>
      </c>
      <c r="AU1087" s="17" t="s">
        <v>84</v>
      </c>
    </row>
    <row r="1088" spans="1:65" s="12" customFormat="1" ht="22.75" customHeight="1">
      <c r="B1088" s="149"/>
      <c r="D1088" s="150" t="s">
        <v>73</v>
      </c>
      <c r="E1088" s="160" t="s">
        <v>2027</v>
      </c>
      <c r="F1088" s="160" t="s">
        <v>2028</v>
      </c>
      <c r="I1088" s="152"/>
      <c r="J1088" s="161">
        <f>BK1088</f>
        <v>0</v>
      </c>
      <c r="L1088" s="149"/>
      <c r="M1088" s="154"/>
      <c r="N1088" s="155"/>
      <c r="O1088" s="155"/>
      <c r="P1088" s="156">
        <f>SUM(P1089:P1106)</f>
        <v>0</v>
      </c>
      <c r="Q1088" s="155"/>
      <c r="R1088" s="156">
        <f>SUM(R1089:R1106)</f>
        <v>5.3172179999999999E-2</v>
      </c>
      <c r="S1088" s="155"/>
      <c r="T1088" s="157">
        <f>SUM(T1089:T1106)</f>
        <v>0</v>
      </c>
      <c r="AR1088" s="150" t="s">
        <v>84</v>
      </c>
      <c r="AT1088" s="158" t="s">
        <v>73</v>
      </c>
      <c r="AU1088" s="158" t="s">
        <v>82</v>
      </c>
      <c r="AY1088" s="150" t="s">
        <v>282</v>
      </c>
      <c r="BK1088" s="159">
        <f>SUM(BK1089:BK1106)</f>
        <v>0</v>
      </c>
    </row>
    <row r="1089" spans="1:65" s="2" customFormat="1" ht="20.5" customHeight="1">
      <c r="A1089" s="32"/>
      <c r="B1089" s="162"/>
      <c r="C1089" s="163" t="s">
        <v>2029</v>
      </c>
      <c r="D1089" s="163" t="s">
        <v>284</v>
      </c>
      <c r="E1089" s="164" t="s">
        <v>2030</v>
      </c>
      <c r="F1089" s="165" t="s">
        <v>2031</v>
      </c>
      <c r="G1089" s="166" t="s">
        <v>303</v>
      </c>
      <c r="H1089" s="167">
        <v>20.648</v>
      </c>
      <c r="I1089" s="168"/>
      <c r="J1089" s="169">
        <f>ROUND(I1089*H1089,2)</f>
        <v>0</v>
      </c>
      <c r="K1089" s="165" t="s">
        <v>288</v>
      </c>
      <c r="L1089" s="33"/>
      <c r="M1089" s="170" t="s">
        <v>1</v>
      </c>
      <c r="N1089" s="171" t="s">
        <v>39</v>
      </c>
      <c r="O1089" s="58"/>
      <c r="P1089" s="172">
        <f>O1089*H1089</f>
        <v>0</v>
      </c>
      <c r="Q1089" s="172">
        <v>2.5000000000000001E-4</v>
      </c>
      <c r="R1089" s="172">
        <f>Q1089*H1089</f>
        <v>5.1619999999999999E-3</v>
      </c>
      <c r="S1089" s="172">
        <v>0</v>
      </c>
      <c r="T1089" s="173">
        <f>S1089*H1089</f>
        <v>0</v>
      </c>
      <c r="U1089" s="32"/>
      <c r="V1089" s="32"/>
      <c r="W1089" s="32"/>
      <c r="X1089" s="32"/>
      <c r="Y1089" s="32"/>
      <c r="Z1089" s="32"/>
      <c r="AA1089" s="32"/>
      <c r="AB1089" s="32"/>
      <c r="AC1089" s="32"/>
      <c r="AD1089" s="32"/>
      <c r="AE1089" s="32"/>
      <c r="AR1089" s="174" t="s">
        <v>384</v>
      </c>
      <c r="AT1089" s="174" t="s">
        <v>284</v>
      </c>
      <c r="AU1089" s="174" t="s">
        <v>84</v>
      </c>
      <c r="AY1089" s="17" t="s">
        <v>282</v>
      </c>
      <c r="BE1089" s="175">
        <f>IF(N1089="základní",J1089,0)</f>
        <v>0</v>
      </c>
      <c r="BF1089" s="175">
        <f>IF(N1089="snížená",J1089,0)</f>
        <v>0</v>
      </c>
      <c r="BG1089" s="175">
        <f>IF(N1089="zákl. přenesená",J1089,0)</f>
        <v>0</v>
      </c>
      <c r="BH1089" s="175">
        <f>IF(N1089="sníž. přenesená",J1089,0)</f>
        <v>0</v>
      </c>
      <c r="BI1089" s="175">
        <f>IF(N1089="nulová",J1089,0)</f>
        <v>0</v>
      </c>
      <c r="BJ1089" s="17" t="s">
        <v>82</v>
      </c>
      <c r="BK1089" s="175">
        <f>ROUND(I1089*H1089,2)</f>
        <v>0</v>
      </c>
      <c r="BL1089" s="17" t="s">
        <v>384</v>
      </c>
      <c r="BM1089" s="174" t="s">
        <v>2032</v>
      </c>
    </row>
    <row r="1090" spans="1:65" s="2" customFormat="1" ht="18">
      <c r="A1090" s="32"/>
      <c r="B1090" s="33"/>
      <c r="C1090" s="32"/>
      <c r="D1090" s="176" t="s">
        <v>291</v>
      </c>
      <c r="E1090" s="32"/>
      <c r="F1090" s="177" t="s">
        <v>2033</v>
      </c>
      <c r="G1090" s="32"/>
      <c r="H1090" s="32"/>
      <c r="I1090" s="97"/>
      <c r="J1090" s="32"/>
      <c r="K1090" s="32"/>
      <c r="L1090" s="33"/>
      <c r="M1090" s="178"/>
      <c r="N1090" s="179"/>
      <c r="O1090" s="58"/>
      <c r="P1090" s="58"/>
      <c r="Q1090" s="58"/>
      <c r="R1090" s="58"/>
      <c r="S1090" s="58"/>
      <c r="T1090" s="59"/>
      <c r="U1090" s="32"/>
      <c r="V1090" s="32"/>
      <c r="W1090" s="32"/>
      <c r="X1090" s="32"/>
      <c r="Y1090" s="32"/>
      <c r="Z1090" s="32"/>
      <c r="AA1090" s="32"/>
      <c r="AB1090" s="32"/>
      <c r="AC1090" s="32"/>
      <c r="AD1090" s="32"/>
      <c r="AE1090" s="32"/>
      <c r="AT1090" s="17" t="s">
        <v>291</v>
      </c>
      <c r="AU1090" s="17" t="s">
        <v>84</v>
      </c>
    </row>
    <row r="1091" spans="1:65" s="13" customFormat="1" ht="10">
      <c r="B1091" s="180"/>
      <c r="D1091" s="176" t="s">
        <v>293</v>
      </c>
      <c r="E1091" s="181" t="s">
        <v>1</v>
      </c>
      <c r="F1091" s="182" t="s">
        <v>201</v>
      </c>
      <c r="H1091" s="183">
        <v>20.648</v>
      </c>
      <c r="I1091" s="184"/>
      <c r="L1091" s="180"/>
      <c r="M1091" s="185"/>
      <c r="N1091" s="186"/>
      <c r="O1091" s="186"/>
      <c r="P1091" s="186"/>
      <c r="Q1091" s="186"/>
      <c r="R1091" s="186"/>
      <c r="S1091" s="186"/>
      <c r="T1091" s="187"/>
      <c r="AT1091" s="181" t="s">
        <v>293</v>
      </c>
      <c r="AU1091" s="181" t="s">
        <v>84</v>
      </c>
      <c r="AV1091" s="13" t="s">
        <v>84</v>
      </c>
      <c r="AW1091" s="13" t="s">
        <v>31</v>
      </c>
      <c r="AX1091" s="13" t="s">
        <v>82</v>
      </c>
      <c r="AY1091" s="181" t="s">
        <v>282</v>
      </c>
    </row>
    <row r="1092" spans="1:65" s="2" customFormat="1" ht="31" customHeight="1">
      <c r="A1092" s="32"/>
      <c r="B1092" s="162"/>
      <c r="C1092" s="163" t="s">
        <v>2034</v>
      </c>
      <c r="D1092" s="163" t="s">
        <v>284</v>
      </c>
      <c r="E1092" s="164" t="s">
        <v>2035</v>
      </c>
      <c r="F1092" s="165" t="s">
        <v>2036</v>
      </c>
      <c r="G1092" s="166" t="s">
        <v>303</v>
      </c>
      <c r="H1092" s="167">
        <v>117.098</v>
      </c>
      <c r="I1092" s="168"/>
      <c r="J1092" s="169">
        <f>ROUND(I1092*H1092,2)</f>
        <v>0</v>
      </c>
      <c r="K1092" s="165" t="s">
        <v>288</v>
      </c>
      <c r="L1092" s="33"/>
      <c r="M1092" s="170" t="s">
        <v>1</v>
      </c>
      <c r="N1092" s="171" t="s">
        <v>39</v>
      </c>
      <c r="O1092" s="58"/>
      <c r="P1092" s="172">
        <f>O1092*H1092</f>
        <v>0</v>
      </c>
      <c r="Q1092" s="172">
        <v>1.7000000000000001E-4</v>
      </c>
      <c r="R1092" s="172">
        <f>Q1092*H1092</f>
        <v>1.990666E-2</v>
      </c>
      <c r="S1092" s="172">
        <v>0</v>
      </c>
      <c r="T1092" s="173">
        <f>S1092*H1092</f>
        <v>0</v>
      </c>
      <c r="U1092" s="32"/>
      <c r="V1092" s="32"/>
      <c r="W1092" s="32"/>
      <c r="X1092" s="32"/>
      <c r="Y1092" s="32"/>
      <c r="Z1092" s="32"/>
      <c r="AA1092" s="32"/>
      <c r="AB1092" s="32"/>
      <c r="AC1092" s="32"/>
      <c r="AD1092" s="32"/>
      <c r="AE1092" s="32"/>
      <c r="AR1092" s="174" t="s">
        <v>384</v>
      </c>
      <c r="AT1092" s="174" t="s">
        <v>284</v>
      </c>
      <c r="AU1092" s="174" t="s">
        <v>84</v>
      </c>
      <c r="AY1092" s="17" t="s">
        <v>282</v>
      </c>
      <c r="BE1092" s="175">
        <f>IF(N1092="základní",J1092,0)</f>
        <v>0</v>
      </c>
      <c r="BF1092" s="175">
        <f>IF(N1092="snížená",J1092,0)</f>
        <v>0</v>
      </c>
      <c r="BG1092" s="175">
        <f>IF(N1092="zákl. přenesená",J1092,0)</f>
        <v>0</v>
      </c>
      <c r="BH1092" s="175">
        <f>IF(N1092="sníž. přenesená",J1092,0)</f>
        <v>0</v>
      </c>
      <c r="BI1092" s="175">
        <f>IF(N1092="nulová",J1092,0)</f>
        <v>0</v>
      </c>
      <c r="BJ1092" s="17" t="s">
        <v>82</v>
      </c>
      <c r="BK1092" s="175">
        <f>ROUND(I1092*H1092,2)</f>
        <v>0</v>
      </c>
      <c r="BL1092" s="17" t="s">
        <v>384</v>
      </c>
      <c r="BM1092" s="174" t="s">
        <v>2037</v>
      </c>
    </row>
    <row r="1093" spans="1:65" s="2" customFormat="1" ht="27">
      <c r="A1093" s="32"/>
      <c r="B1093" s="33"/>
      <c r="C1093" s="32"/>
      <c r="D1093" s="176" t="s">
        <v>291</v>
      </c>
      <c r="E1093" s="32"/>
      <c r="F1093" s="177" t="s">
        <v>2038</v>
      </c>
      <c r="G1093" s="32"/>
      <c r="H1093" s="32"/>
      <c r="I1093" s="97"/>
      <c r="J1093" s="32"/>
      <c r="K1093" s="32"/>
      <c r="L1093" s="33"/>
      <c r="M1093" s="178"/>
      <c r="N1093" s="179"/>
      <c r="O1093" s="58"/>
      <c r="P1093" s="58"/>
      <c r="Q1093" s="58"/>
      <c r="R1093" s="58"/>
      <c r="S1093" s="58"/>
      <c r="T1093" s="59"/>
      <c r="U1093" s="32"/>
      <c r="V1093" s="32"/>
      <c r="W1093" s="32"/>
      <c r="X1093" s="32"/>
      <c r="Y1093" s="32"/>
      <c r="Z1093" s="32"/>
      <c r="AA1093" s="32"/>
      <c r="AB1093" s="32"/>
      <c r="AC1093" s="32"/>
      <c r="AD1093" s="32"/>
      <c r="AE1093" s="32"/>
      <c r="AT1093" s="17" t="s">
        <v>291</v>
      </c>
      <c r="AU1093" s="17" t="s">
        <v>84</v>
      </c>
    </row>
    <row r="1094" spans="1:65" s="13" customFormat="1" ht="10">
      <c r="B1094" s="180"/>
      <c r="D1094" s="176" t="s">
        <v>293</v>
      </c>
      <c r="E1094" s="181" t="s">
        <v>1</v>
      </c>
      <c r="F1094" s="182" t="s">
        <v>2039</v>
      </c>
      <c r="H1094" s="183">
        <v>6.125</v>
      </c>
      <c r="I1094" s="184"/>
      <c r="L1094" s="180"/>
      <c r="M1094" s="185"/>
      <c r="N1094" s="186"/>
      <c r="O1094" s="186"/>
      <c r="P1094" s="186"/>
      <c r="Q1094" s="186"/>
      <c r="R1094" s="186"/>
      <c r="S1094" s="186"/>
      <c r="T1094" s="187"/>
      <c r="AT1094" s="181" t="s">
        <v>293</v>
      </c>
      <c r="AU1094" s="181" t="s">
        <v>84</v>
      </c>
      <c r="AV1094" s="13" t="s">
        <v>84</v>
      </c>
      <c r="AW1094" s="13" t="s">
        <v>31</v>
      </c>
      <c r="AX1094" s="13" t="s">
        <v>74</v>
      </c>
      <c r="AY1094" s="181" t="s">
        <v>282</v>
      </c>
    </row>
    <row r="1095" spans="1:65" s="13" customFormat="1" ht="10">
      <c r="B1095" s="180"/>
      <c r="D1095" s="176" t="s">
        <v>293</v>
      </c>
      <c r="E1095" s="181" t="s">
        <v>1</v>
      </c>
      <c r="F1095" s="182" t="s">
        <v>2040</v>
      </c>
      <c r="H1095" s="183">
        <v>8.3420000000000005</v>
      </c>
      <c r="I1095" s="184"/>
      <c r="L1095" s="180"/>
      <c r="M1095" s="185"/>
      <c r="N1095" s="186"/>
      <c r="O1095" s="186"/>
      <c r="P1095" s="186"/>
      <c r="Q1095" s="186"/>
      <c r="R1095" s="186"/>
      <c r="S1095" s="186"/>
      <c r="T1095" s="187"/>
      <c r="AT1095" s="181" t="s">
        <v>293</v>
      </c>
      <c r="AU1095" s="181" t="s">
        <v>84</v>
      </c>
      <c r="AV1095" s="13" t="s">
        <v>84</v>
      </c>
      <c r="AW1095" s="13" t="s">
        <v>31</v>
      </c>
      <c r="AX1095" s="13" t="s">
        <v>74</v>
      </c>
      <c r="AY1095" s="181" t="s">
        <v>282</v>
      </c>
    </row>
    <row r="1096" spans="1:65" s="13" customFormat="1" ht="10">
      <c r="B1096" s="180"/>
      <c r="D1096" s="176" t="s">
        <v>293</v>
      </c>
      <c r="E1096" s="181" t="s">
        <v>1</v>
      </c>
      <c r="F1096" s="182" t="s">
        <v>2041</v>
      </c>
      <c r="H1096" s="183">
        <v>2.2280000000000002</v>
      </c>
      <c r="I1096" s="184"/>
      <c r="L1096" s="180"/>
      <c r="M1096" s="185"/>
      <c r="N1096" s="186"/>
      <c r="O1096" s="186"/>
      <c r="P1096" s="186"/>
      <c r="Q1096" s="186"/>
      <c r="R1096" s="186"/>
      <c r="S1096" s="186"/>
      <c r="T1096" s="187"/>
      <c r="AT1096" s="181" t="s">
        <v>293</v>
      </c>
      <c r="AU1096" s="181" t="s">
        <v>84</v>
      </c>
      <c r="AV1096" s="13" t="s">
        <v>84</v>
      </c>
      <c r="AW1096" s="13" t="s">
        <v>31</v>
      </c>
      <c r="AX1096" s="13" t="s">
        <v>74</v>
      </c>
      <c r="AY1096" s="181" t="s">
        <v>282</v>
      </c>
    </row>
    <row r="1097" spans="1:65" s="13" customFormat="1" ht="10">
      <c r="B1097" s="180"/>
      <c r="D1097" s="176" t="s">
        <v>293</v>
      </c>
      <c r="E1097" s="181" t="s">
        <v>1</v>
      </c>
      <c r="F1097" s="182" t="s">
        <v>2042</v>
      </c>
      <c r="H1097" s="183">
        <v>1.0649999999999999</v>
      </c>
      <c r="I1097" s="184"/>
      <c r="L1097" s="180"/>
      <c r="M1097" s="185"/>
      <c r="N1097" s="186"/>
      <c r="O1097" s="186"/>
      <c r="P1097" s="186"/>
      <c r="Q1097" s="186"/>
      <c r="R1097" s="186"/>
      <c r="S1097" s="186"/>
      <c r="T1097" s="187"/>
      <c r="AT1097" s="181" t="s">
        <v>293</v>
      </c>
      <c r="AU1097" s="181" t="s">
        <v>84</v>
      </c>
      <c r="AV1097" s="13" t="s">
        <v>84</v>
      </c>
      <c r="AW1097" s="13" t="s">
        <v>31</v>
      </c>
      <c r="AX1097" s="13" t="s">
        <v>74</v>
      </c>
      <c r="AY1097" s="181" t="s">
        <v>282</v>
      </c>
    </row>
    <row r="1098" spans="1:65" s="13" customFormat="1" ht="10">
      <c r="B1098" s="180"/>
      <c r="D1098" s="176" t="s">
        <v>293</v>
      </c>
      <c r="E1098" s="181" t="s">
        <v>1</v>
      </c>
      <c r="F1098" s="182" t="s">
        <v>2043</v>
      </c>
      <c r="H1098" s="183">
        <v>12.858000000000001</v>
      </c>
      <c r="I1098" s="184"/>
      <c r="L1098" s="180"/>
      <c r="M1098" s="185"/>
      <c r="N1098" s="186"/>
      <c r="O1098" s="186"/>
      <c r="P1098" s="186"/>
      <c r="Q1098" s="186"/>
      <c r="R1098" s="186"/>
      <c r="S1098" s="186"/>
      <c r="T1098" s="187"/>
      <c r="AT1098" s="181" t="s">
        <v>293</v>
      </c>
      <c r="AU1098" s="181" t="s">
        <v>84</v>
      </c>
      <c r="AV1098" s="13" t="s">
        <v>84</v>
      </c>
      <c r="AW1098" s="13" t="s">
        <v>31</v>
      </c>
      <c r="AX1098" s="13" t="s">
        <v>74</v>
      </c>
      <c r="AY1098" s="181" t="s">
        <v>282</v>
      </c>
    </row>
    <row r="1099" spans="1:65" s="13" customFormat="1" ht="10">
      <c r="B1099" s="180"/>
      <c r="D1099" s="176" t="s">
        <v>293</v>
      </c>
      <c r="E1099" s="181" t="s">
        <v>1</v>
      </c>
      <c r="F1099" s="182" t="s">
        <v>2044</v>
      </c>
      <c r="H1099" s="183">
        <v>86.48</v>
      </c>
      <c r="I1099" s="184"/>
      <c r="L1099" s="180"/>
      <c r="M1099" s="185"/>
      <c r="N1099" s="186"/>
      <c r="O1099" s="186"/>
      <c r="P1099" s="186"/>
      <c r="Q1099" s="186"/>
      <c r="R1099" s="186"/>
      <c r="S1099" s="186"/>
      <c r="T1099" s="187"/>
      <c r="AT1099" s="181" t="s">
        <v>293</v>
      </c>
      <c r="AU1099" s="181" t="s">
        <v>84</v>
      </c>
      <c r="AV1099" s="13" t="s">
        <v>84</v>
      </c>
      <c r="AW1099" s="13" t="s">
        <v>31</v>
      </c>
      <c r="AX1099" s="13" t="s">
        <v>74</v>
      </c>
      <c r="AY1099" s="181" t="s">
        <v>282</v>
      </c>
    </row>
    <row r="1100" spans="1:65" s="15" customFormat="1" ht="10">
      <c r="B1100" s="196"/>
      <c r="D1100" s="176" t="s">
        <v>293</v>
      </c>
      <c r="E1100" s="197" t="s">
        <v>107</v>
      </c>
      <c r="F1100" s="198" t="s">
        <v>331</v>
      </c>
      <c r="H1100" s="199">
        <v>117.098</v>
      </c>
      <c r="I1100" s="200"/>
      <c r="L1100" s="196"/>
      <c r="M1100" s="201"/>
      <c r="N1100" s="202"/>
      <c r="O1100" s="202"/>
      <c r="P1100" s="202"/>
      <c r="Q1100" s="202"/>
      <c r="R1100" s="202"/>
      <c r="S1100" s="202"/>
      <c r="T1100" s="203"/>
      <c r="AT1100" s="197" t="s">
        <v>293</v>
      </c>
      <c r="AU1100" s="197" t="s">
        <v>84</v>
      </c>
      <c r="AV1100" s="15" t="s">
        <v>289</v>
      </c>
      <c r="AW1100" s="15" t="s">
        <v>31</v>
      </c>
      <c r="AX1100" s="15" t="s">
        <v>82</v>
      </c>
      <c r="AY1100" s="197" t="s">
        <v>282</v>
      </c>
    </row>
    <row r="1101" spans="1:65" s="2" customFormat="1" ht="20.5" customHeight="1">
      <c r="A1101" s="32"/>
      <c r="B1101" s="162"/>
      <c r="C1101" s="163" t="s">
        <v>2045</v>
      </c>
      <c r="D1101" s="163" t="s">
        <v>284</v>
      </c>
      <c r="E1101" s="164" t="s">
        <v>2046</v>
      </c>
      <c r="F1101" s="165" t="s">
        <v>2047</v>
      </c>
      <c r="G1101" s="166" t="s">
        <v>303</v>
      </c>
      <c r="H1101" s="167">
        <v>117.098</v>
      </c>
      <c r="I1101" s="168"/>
      <c r="J1101" s="169">
        <f>ROUND(I1101*H1101,2)</f>
        <v>0</v>
      </c>
      <c r="K1101" s="165" t="s">
        <v>288</v>
      </c>
      <c r="L1101" s="33"/>
      <c r="M1101" s="170" t="s">
        <v>1</v>
      </c>
      <c r="N1101" s="171" t="s">
        <v>39</v>
      </c>
      <c r="O1101" s="58"/>
      <c r="P1101" s="172">
        <f>O1101*H1101</f>
        <v>0</v>
      </c>
      <c r="Q1101" s="172">
        <v>1.2E-4</v>
      </c>
      <c r="R1101" s="172">
        <f>Q1101*H1101</f>
        <v>1.405176E-2</v>
      </c>
      <c r="S1101" s="172">
        <v>0</v>
      </c>
      <c r="T1101" s="173">
        <f>S1101*H1101</f>
        <v>0</v>
      </c>
      <c r="U1101" s="32"/>
      <c r="V1101" s="32"/>
      <c r="W1101" s="32"/>
      <c r="X1101" s="32"/>
      <c r="Y1101" s="32"/>
      <c r="Z1101" s="32"/>
      <c r="AA1101" s="32"/>
      <c r="AB1101" s="32"/>
      <c r="AC1101" s="32"/>
      <c r="AD1101" s="32"/>
      <c r="AE1101" s="32"/>
      <c r="AR1101" s="174" t="s">
        <v>384</v>
      </c>
      <c r="AT1101" s="174" t="s">
        <v>284</v>
      </c>
      <c r="AU1101" s="174" t="s">
        <v>84</v>
      </c>
      <c r="AY1101" s="17" t="s">
        <v>282</v>
      </c>
      <c r="BE1101" s="175">
        <f>IF(N1101="základní",J1101,0)</f>
        <v>0</v>
      </c>
      <c r="BF1101" s="175">
        <f>IF(N1101="snížená",J1101,0)</f>
        <v>0</v>
      </c>
      <c r="BG1101" s="175">
        <f>IF(N1101="zákl. přenesená",J1101,0)</f>
        <v>0</v>
      </c>
      <c r="BH1101" s="175">
        <f>IF(N1101="sníž. přenesená",J1101,0)</f>
        <v>0</v>
      </c>
      <c r="BI1101" s="175">
        <f>IF(N1101="nulová",J1101,0)</f>
        <v>0</v>
      </c>
      <c r="BJ1101" s="17" t="s">
        <v>82</v>
      </c>
      <c r="BK1101" s="175">
        <f>ROUND(I1101*H1101,2)</f>
        <v>0</v>
      </c>
      <c r="BL1101" s="17" t="s">
        <v>384</v>
      </c>
      <c r="BM1101" s="174" t="s">
        <v>2048</v>
      </c>
    </row>
    <row r="1102" spans="1:65" s="2" customFormat="1" ht="18">
      <c r="A1102" s="32"/>
      <c r="B1102" s="33"/>
      <c r="C1102" s="32"/>
      <c r="D1102" s="176" t="s">
        <v>291</v>
      </c>
      <c r="E1102" s="32"/>
      <c r="F1102" s="177" t="s">
        <v>2049</v>
      </c>
      <c r="G1102" s="32"/>
      <c r="H1102" s="32"/>
      <c r="I1102" s="97"/>
      <c r="J1102" s="32"/>
      <c r="K1102" s="32"/>
      <c r="L1102" s="33"/>
      <c r="M1102" s="178"/>
      <c r="N1102" s="179"/>
      <c r="O1102" s="58"/>
      <c r="P1102" s="58"/>
      <c r="Q1102" s="58"/>
      <c r="R1102" s="58"/>
      <c r="S1102" s="58"/>
      <c r="T1102" s="59"/>
      <c r="U1102" s="32"/>
      <c r="V1102" s="32"/>
      <c r="W1102" s="32"/>
      <c r="X1102" s="32"/>
      <c r="Y1102" s="32"/>
      <c r="Z1102" s="32"/>
      <c r="AA1102" s="32"/>
      <c r="AB1102" s="32"/>
      <c r="AC1102" s="32"/>
      <c r="AD1102" s="32"/>
      <c r="AE1102" s="32"/>
      <c r="AT1102" s="17" t="s">
        <v>291</v>
      </c>
      <c r="AU1102" s="17" t="s">
        <v>84</v>
      </c>
    </row>
    <row r="1103" spans="1:65" s="13" customFormat="1" ht="10">
      <c r="B1103" s="180"/>
      <c r="D1103" s="176" t="s">
        <v>293</v>
      </c>
      <c r="E1103" s="181" t="s">
        <v>1</v>
      </c>
      <c r="F1103" s="182" t="s">
        <v>107</v>
      </c>
      <c r="H1103" s="183">
        <v>117.098</v>
      </c>
      <c r="I1103" s="184"/>
      <c r="L1103" s="180"/>
      <c r="M1103" s="185"/>
      <c r="N1103" s="186"/>
      <c r="O1103" s="186"/>
      <c r="P1103" s="186"/>
      <c r="Q1103" s="186"/>
      <c r="R1103" s="186"/>
      <c r="S1103" s="186"/>
      <c r="T1103" s="187"/>
      <c r="AT1103" s="181" t="s">
        <v>293</v>
      </c>
      <c r="AU1103" s="181" t="s">
        <v>84</v>
      </c>
      <c r="AV1103" s="13" t="s">
        <v>84</v>
      </c>
      <c r="AW1103" s="13" t="s">
        <v>31</v>
      </c>
      <c r="AX1103" s="13" t="s">
        <v>82</v>
      </c>
      <c r="AY1103" s="181" t="s">
        <v>282</v>
      </c>
    </row>
    <row r="1104" spans="1:65" s="2" customFormat="1" ht="31" customHeight="1">
      <c r="A1104" s="32"/>
      <c r="B1104" s="162"/>
      <c r="C1104" s="163" t="s">
        <v>2050</v>
      </c>
      <c r="D1104" s="163" t="s">
        <v>284</v>
      </c>
      <c r="E1104" s="164" t="s">
        <v>2051</v>
      </c>
      <c r="F1104" s="165" t="s">
        <v>2052</v>
      </c>
      <c r="G1104" s="166" t="s">
        <v>303</v>
      </c>
      <c r="H1104" s="167">
        <v>117.098</v>
      </c>
      <c r="I1104" s="168"/>
      <c r="J1104" s="169">
        <f>ROUND(I1104*H1104,2)</f>
        <v>0</v>
      </c>
      <c r="K1104" s="165" t="s">
        <v>288</v>
      </c>
      <c r="L1104" s="33"/>
      <c r="M1104" s="170" t="s">
        <v>1</v>
      </c>
      <c r="N1104" s="171" t="s">
        <v>39</v>
      </c>
      <c r="O1104" s="58"/>
      <c r="P1104" s="172">
        <f>O1104*H1104</f>
        <v>0</v>
      </c>
      <c r="Q1104" s="172">
        <v>1.2E-4</v>
      </c>
      <c r="R1104" s="172">
        <f>Q1104*H1104</f>
        <v>1.405176E-2</v>
      </c>
      <c r="S1104" s="172">
        <v>0</v>
      </c>
      <c r="T1104" s="173">
        <f>S1104*H1104</f>
        <v>0</v>
      </c>
      <c r="U1104" s="32"/>
      <c r="V1104" s="32"/>
      <c r="W1104" s="32"/>
      <c r="X1104" s="32"/>
      <c r="Y1104" s="32"/>
      <c r="Z1104" s="32"/>
      <c r="AA1104" s="32"/>
      <c r="AB1104" s="32"/>
      <c r="AC1104" s="32"/>
      <c r="AD1104" s="32"/>
      <c r="AE1104" s="32"/>
      <c r="AR1104" s="174" t="s">
        <v>384</v>
      </c>
      <c r="AT1104" s="174" t="s">
        <v>284</v>
      </c>
      <c r="AU1104" s="174" t="s">
        <v>84</v>
      </c>
      <c r="AY1104" s="17" t="s">
        <v>282</v>
      </c>
      <c r="BE1104" s="175">
        <f>IF(N1104="základní",J1104,0)</f>
        <v>0</v>
      </c>
      <c r="BF1104" s="175">
        <f>IF(N1104="snížená",J1104,0)</f>
        <v>0</v>
      </c>
      <c r="BG1104" s="175">
        <f>IF(N1104="zákl. přenesená",J1104,0)</f>
        <v>0</v>
      </c>
      <c r="BH1104" s="175">
        <f>IF(N1104="sníž. přenesená",J1104,0)</f>
        <v>0</v>
      </c>
      <c r="BI1104" s="175">
        <f>IF(N1104="nulová",J1104,0)</f>
        <v>0</v>
      </c>
      <c r="BJ1104" s="17" t="s">
        <v>82</v>
      </c>
      <c r="BK1104" s="175">
        <f>ROUND(I1104*H1104,2)</f>
        <v>0</v>
      </c>
      <c r="BL1104" s="17" t="s">
        <v>384</v>
      </c>
      <c r="BM1104" s="174" t="s">
        <v>2053</v>
      </c>
    </row>
    <row r="1105" spans="1:65" s="2" customFormat="1" ht="18">
      <c r="A1105" s="32"/>
      <c r="B1105" s="33"/>
      <c r="C1105" s="32"/>
      <c r="D1105" s="176" t="s">
        <v>291</v>
      </c>
      <c r="E1105" s="32"/>
      <c r="F1105" s="177" t="s">
        <v>2054</v>
      </c>
      <c r="G1105" s="32"/>
      <c r="H1105" s="32"/>
      <c r="I1105" s="97"/>
      <c r="J1105" s="32"/>
      <c r="K1105" s="32"/>
      <c r="L1105" s="33"/>
      <c r="M1105" s="178"/>
      <c r="N1105" s="179"/>
      <c r="O1105" s="58"/>
      <c r="P1105" s="58"/>
      <c r="Q1105" s="58"/>
      <c r="R1105" s="58"/>
      <c r="S1105" s="58"/>
      <c r="T1105" s="59"/>
      <c r="U1105" s="32"/>
      <c r="V1105" s="32"/>
      <c r="W1105" s="32"/>
      <c r="X1105" s="32"/>
      <c r="Y1105" s="32"/>
      <c r="Z1105" s="32"/>
      <c r="AA1105" s="32"/>
      <c r="AB1105" s="32"/>
      <c r="AC1105" s="32"/>
      <c r="AD1105" s="32"/>
      <c r="AE1105" s="32"/>
      <c r="AT1105" s="17" t="s">
        <v>291</v>
      </c>
      <c r="AU1105" s="17" t="s">
        <v>84</v>
      </c>
    </row>
    <row r="1106" spans="1:65" s="13" customFormat="1" ht="10">
      <c r="B1106" s="180"/>
      <c r="D1106" s="176" t="s">
        <v>293</v>
      </c>
      <c r="E1106" s="181" t="s">
        <v>1</v>
      </c>
      <c r="F1106" s="182" t="s">
        <v>107</v>
      </c>
      <c r="H1106" s="183">
        <v>117.098</v>
      </c>
      <c r="I1106" s="184"/>
      <c r="L1106" s="180"/>
      <c r="M1106" s="185"/>
      <c r="N1106" s="186"/>
      <c r="O1106" s="186"/>
      <c r="P1106" s="186"/>
      <c r="Q1106" s="186"/>
      <c r="R1106" s="186"/>
      <c r="S1106" s="186"/>
      <c r="T1106" s="187"/>
      <c r="AT1106" s="181" t="s">
        <v>293</v>
      </c>
      <c r="AU1106" s="181" t="s">
        <v>84</v>
      </c>
      <c r="AV1106" s="13" t="s">
        <v>84</v>
      </c>
      <c r="AW1106" s="13" t="s">
        <v>31</v>
      </c>
      <c r="AX1106" s="13" t="s">
        <v>82</v>
      </c>
      <c r="AY1106" s="181" t="s">
        <v>282</v>
      </c>
    </row>
    <row r="1107" spans="1:65" s="12" customFormat="1" ht="22.75" customHeight="1">
      <c r="B1107" s="149"/>
      <c r="D1107" s="150" t="s">
        <v>73</v>
      </c>
      <c r="E1107" s="160" t="s">
        <v>2055</v>
      </c>
      <c r="F1107" s="160" t="s">
        <v>2056</v>
      </c>
      <c r="I1107" s="152"/>
      <c r="J1107" s="161">
        <f>BK1107</f>
        <v>0</v>
      </c>
      <c r="L1107" s="149"/>
      <c r="M1107" s="154"/>
      <c r="N1107" s="155"/>
      <c r="O1107" s="155"/>
      <c r="P1107" s="156">
        <f>SUM(P1108:P1113)</f>
        <v>0</v>
      </c>
      <c r="Q1107" s="155"/>
      <c r="R1107" s="156">
        <f>SUM(R1108:R1113)</f>
        <v>0.27408817999999996</v>
      </c>
      <c r="S1107" s="155"/>
      <c r="T1107" s="157">
        <f>SUM(T1108:T1113)</f>
        <v>0</v>
      </c>
      <c r="AR1107" s="150" t="s">
        <v>84</v>
      </c>
      <c r="AT1107" s="158" t="s">
        <v>73</v>
      </c>
      <c r="AU1107" s="158" t="s">
        <v>82</v>
      </c>
      <c r="AY1107" s="150" t="s">
        <v>282</v>
      </c>
      <c r="BK1107" s="159">
        <f>SUM(BK1108:BK1113)</f>
        <v>0</v>
      </c>
    </row>
    <row r="1108" spans="1:65" s="2" customFormat="1" ht="31" customHeight="1">
      <c r="A1108" s="32"/>
      <c r="B1108" s="162"/>
      <c r="C1108" s="163" t="s">
        <v>2057</v>
      </c>
      <c r="D1108" s="163" t="s">
        <v>284</v>
      </c>
      <c r="E1108" s="164" t="s">
        <v>2058</v>
      </c>
      <c r="F1108" s="165" t="s">
        <v>2059</v>
      </c>
      <c r="G1108" s="166" t="s">
        <v>303</v>
      </c>
      <c r="H1108" s="167">
        <v>863.41</v>
      </c>
      <c r="I1108" s="168"/>
      <c r="J1108" s="169">
        <f>ROUND(I1108*H1108,2)</f>
        <v>0</v>
      </c>
      <c r="K1108" s="165" t="s">
        <v>288</v>
      </c>
      <c r="L1108" s="33"/>
      <c r="M1108" s="170" t="s">
        <v>1</v>
      </c>
      <c r="N1108" s="171" t="s">
        <v>39</v>
      </c>
      <c r="O1108" s="58"/>
      <c r="P1108" s="172">
        <f>O1108*H1108</f>
        <v>0</v>
      </c>
      <c r="Q1108" s="172">
        <v>2.9E-4</v>
      </c>
      <c r="R1108" s="172">
        <f>Q1108*H1108</f>
        <v>0.25038889999999997</v>
      </c>
      <c r="S1108" s="172">
        <v>0</v>
      </c>
      <c r="T1108" s="173">
        <f>S1108*H1108</f>
        <v>0</v>
      </c>
      <c r="U1108" s="32"/>
      <c r="V1108" s="32"/>
      <c r="W1108" s="32"/>
      <c r="X1108" s="32"/>
      <c r="Y1108" s="32"/>
      <c r="Z1108" s="32"/>
      <c r="AA1108" s="32"/>
      <c r="AB1108" s="32"/>
      <c r="AC1108" s="32"/>
      <c r="AD1108" s="32"/>
      <c r="AE1108" s="32"/>
      <c r="AR1108" s="174" t="s">
        <v>384</v>
      </c>
      <c r="AT1108" s="174" t="s">
        <v>284</v>
      </c>
      <c r="AU1108" s="174" t="s">
        <v>84</v>
      </c>
      <c r="AY1108" s="17" t="s">
        <v>282</v>
      </c>
      <c r="BE1108" s="175">
        <f>IF(N1108="základní",J1108,0)</f>
        <v>0</v>
      </c>
      <c r="BF1108" s="175">
        <f>IF(N1108="snížená",J1108,0)</f>
        <v>0</v>
      </c>
      <c r="BG1108" s="175">
        <f>IF(N1108="zákl. přenesená",J1108,0)</f>
        <v>0</v>
      </c>
      <c r="BH1108" s="175">
        <f>IF(N1108="sníž. přenesená",J1108,0)</f>
        <v>0</v>
      </c>
      <c r="BI1108" s="175">
        <f>IF(N1108="nulová",J1108,0)</f>
        <v>0</v>
      </c>
      <c r="BJ1108" s="17" t="s">
        <v>82</v>
      </c>
      <c r="BK1108" s="175">
        <f>ROUND(I1108*H1108,2)</f>
        <v>0</v>
      </c>
      <c r="BL1108" s="17" t="s">
        <v>384</v>
      </c>
      <c r="BM1108" s="174" t="s">
        <v>2060</v>
      </c>
    </row>
    <row r="1109" spans="1:65" s="2" customFormat="1" ht="36">
      <c r="A1109" s="32"/>
      <c r="B1109" s="33"/>
      <c r="C1109" s="32"/>
      <c r="D1109" s="176" t="s">
        <v>291</v>
      </c>
      <c r="E1109" s="32"/>
      <c r="F1109" s="177" t="s">
        <v>2061</v>
      </c>
      <c r="G1109" s="32"/>
      <c r="H1109" s="32"/>
      <c r="I1109" s="97"/>
      <c r="J1109" s="32"/>
      <c r="K1109" s="32"/>
      <c r="L1109" s="33"/>
      <c r="M1109" s="178"/>
      <c r="N1109" s="179"/>
      <c r="O1109" s="58"/>
      <c r="P1109" s="58"/>
      <c r="Q1109" s="58"/>
      <c r="R1109" s="58"/>
      <c r="S1109" s="58"/>
      <c r="T1109" s="59"/>
      <c r="U1109" s="32"/>
      <c r="V1109" s="32"/>
      <c r="W1109" s="32"/>
      <c r="X1109" s="32"/>
      <c r="Y1109" s="32"/>
      <c r="Z1109" s="32"/>
      <c r="AA1109" s="32"/>
      <c r="AB1109" s="32"/>
      <c r="AC1109" s="32"/>
      <c r="AD1109" s="32"/>
      <c r="AE1109" s="32"/>
      <c r="AT1109" s="17" t="s">
        <v>291</v>
      </c>
      <c r="AU1109" s="17" t="s">
        <v>84</v>
      </c>
    </row>
    <row r="1110" spans="1:65" s="13" customFormat="1" ht="10">
      <c r="B1110" s="180"/>
      <c r="D1110" s="176" t="s">
        <v>293</v>
      </c>
      <c r="E1110" s="181" t="s">
        <v>1</v>
      </c>
      <c r="F1110" s="182" t="s">
        <v>2062</v>
      </c>
      <c r="H1110" s="183">
        <v>863.41</v>
      </c>
      <c r="I1110" s="184"/>
      <c r="L1110" s="180"/>
      <c r="M1110" s="185"/>
      <c r="N1110" s="186"/>
      <c r="O1110" s="186"/>
      <c r="P1110" s="186"/>
      <c r="Q1110" s="186"/>
      <c r="R1110" s="186"/>
      <c r="S1110" s="186"/>
      <c r="T1110" s="187"/>
      <c r="AT1110" s="181" t="s">
        <v>293</v>
      </c>
      <c r="AU1110" s="181" t="s">
        <v>84</v>
      </c>
      <c r="AV1110" s="13" t="s">
        <v>84</v>
      </c>
      <c r="AW1110" s="13" t="s">
        <v>31</v>
      </c>
      <c r="AX1110" s="13" t="s">
        <v>82</v>
      </c>
      <c r="AY1110" s="181" t="s">
        <v>282</v>
      </c>
    </row>
    <row r="1111" spans="1:65" s="2" customFormat="1" ht="20.5" customHeight="1">
      <c r="A1111" s="32"/>
      <c r="B1111" s="162"/>
      <c r="C1111" s="163" t="s">
        <v>2063</v>
      </c>
      <c r="D1111" s="163" t="s">
        <v>284</v>
      </c>
      <c r="E1111" s="164" t="s">
        <v>2064</v>
      </c>
      <c r="F1111" s="165" t="s">
        <v>2065</v>
      </c>
      <c r="G1111" s="166" t="s">
        <v>303</v>
      </c>
      <c r="H1111" s="167">
        <v>71.816000000000003</v>
      </c>
      <c r="I1111" s="168"/>
      <c r="J1111" s="169">
        <f>ROUND(I1111*H1111,2)</f>
        <v>0</v>
      </c>
      <c r="K1111" s="165" t="s">
        <v>288</v>
      </c>
      <c r="L1111" s="33"/>
      <c r="M1111" s="170" t="s">
        <v>1</v>
      </c>
      <c r="N1111" s="171" t="s">
        <v>39</v>
      </c>
      <c r="O1111" s="58"/>
      <c r="P1111" s="172">
        <f>O1111*H1111</f>
        <v>0</v>
      </c>
      <c r="Q1111" s="172">
        <v>3.3E-4</v>
      </c>
      <c r="R1111" s="172">
        <f>Q1111*H1111</f>
        <v>2.369928E-2</v>
      </c>
      <c r="S1111" s="172">
        <v>0</v>
      </c>
      <c r="T1111" s="173">
        <f>S1111*H1111</f>
        <v>0</v>
      </c>
      <c r="U1111" s="32"/>
      <c r="V1111" s="32"/>
      <c r="W1111" s="32"/>
      <c r="X1111" s="32"/>
      <c r="Y1111" s="32"/>
      <c r="Z1111" s="32"/>
      <c r="AA1111" s="32"/>
      <c r="AB1111" s="32"/>
      <c r="AC1111" s="32"/>
      <c r="AD1111" s="32"/>
      <c r="AE1111" s="32"/>
      <c r="AR1111" s="174" t="s">
        <v>384</v>
      </c>
      <c r="AT1111" s="174" t="s">
        <v>284</v>
      </c>
      <c r="AU1111" s="174" t="s">
        <v>84</v>
      </c>
      <c r="AY1111" s="17" t="s">
        <v>282</v>
      </c>
      <c r="BE1111" s="175">
        <f>IF(N1111="základní",J1111,0)</f>
        <v>0</v>
      </c>
      <c r="BF1111" s="175">
        <f>IF(N1111="snížená",J1111,0)</f>
        <v>0</v>
      </c>
      <c r="BG1111" s="175">
        <f>IF(N1111="zákl. přenesená",J1111,0)</f>
        <v>0</v>
      </c>
      <c r="BH1111" s="175">
        <f>IF(N1111="sníž. přenesená",J1111,0)</f>
        <v>0</v>
      </c>
      <c r="BI1111" s="175">
        <f>IF(N1111="nulová",J1111,0)</f>
        <v>0</v>
      </c>
      <c r="BJ1111" s="17" t="s">
        <v>82</v>
      </c>
      <c r="BK1111" s="175">
        <f>ROUND(I1111*H1111,2)</f>
        <v>0</v>
      </c>
      <c r="BL1111" s="17" t="s">
        <v>384</v>
      </c>
      <c r="BM1111" s="174" t="s">
        <v>2066</v>
      </c>
    </row>
    <row r="1112" spans="1:65" s="2" customFormat="1" ht="18">
      <c r="A1112" s="32"/>
      <c r="B1112" s="33"/>
      <c r="C1112" s="32"/>
      <c r="D1112" s="176" t="s">
        <v>291</v>
      </c>
      <c r="E1112" s="32"/>
      <c r="F1112" s="177" t="s">
        <v>2067</v>
      </c>
      <c r="G1112" s="32"/>
      <c r="H1112" s="32"/>
      <c r="I1112" s="97"/>
      <c r="J1112" s="32"/>
      <c r="K1112" s="32"/>
      <c r="L1112" s="33"/>
      <c r="M1112" s="178"/>
      <c r="N1112" s="179"/>
      <c r="O1112" s="58"/>
      <c r="P1112" s="58"/>
      <c r="Q1112" s="58"/>
      <c r="R1112" s="58"/>
      <c r="S1112" s="58"/>
      <c r="T1112" s="59"/>
      <c r="U1112" s="32"/>
      <c r="V1112" s="32"/>
      <c r="W1112" s="32"/>
      <c r="X1112" s="32"/>
      <c r="Y1112" s="32"/>
      <c r="Z1112" s="32"/>
      <c r="AA1112" s="32"/>
      <c r="AB1112" s="32"/>
      <c r="AC1112" s="32"/>
      <c r="AD1112" s="32"/>
      <c r="AE1112" s="32"/>
      <c r="AT1112" s="17" t="s">
        <v>291</v>
      </c>
      <c r="AU1112" s="17" t="s">
        <v>84</v>
      </c>
    </row>
    <row r="1113" spans="1:65" s="13" customFormat="1" ht="10">
      <c r="B1113" s="180"/>
      <c r="D1113" s="176" t="s">
        <v>293</v>
      </c>
      <c r="E1113" s="181" t="s">
        <v>1</v>
      </c>
      <c r="F1113" s="182" t="s">
        <v>153</v>
      </c>
      <c r="H1113" s="183">
        <v>71.816000000000003</v>
      </c>
      <c r="I1113" s="184"/>
      <c r="L1113" s="180"/>
      <c r="M1113" s="185"/>
      <c r="N1113" s="186"/>
      <c r="O1113" s="186"/>
      <c r="P1113" s="186"/>
      <c r="Q1113" s="186"/>
      <c r="R1113" s="186"/>
      <c r="S1113" s="186"/>
      <c r="T1113" s="187"/>
      <c r="AT1113" s="181" t="s">
        <v>293</v>
      </c>
      <c r="AU1113" s="181" t="s">
        <v>84</v>
      </c>
      <c r="AV1113" s="13" t="s">
        <v>84</v>
      </c>
      <c r="AW1113" s="13" t="s">
        <v>31</v>
      </c>
      <c r="AX1113" s="13" t="s">
        <v>82</v>
      </c>
      <c r="AY1113" s="181" t="s">
        <v>282</v>
      </c>
    </row>
    <row r="1114" spans="1:65" s="12" customFormat="1" ht="22.75" customHeight="1">
      <c r="B1114" s="149"/>
      <c r="D1114" s="150" t="s">
        <v>73</v>
      </c>
      <c r="E1114" s="160" t="s">
        <v>2068</v>
      </c>
      <c r="F1114" s="160" t="s">
        <v>2069</v>
      </c>
      <c r="I1114" s="152"/>
      <c r="J1114" s="161">
        <f>BK1114</f>
        <v>0</v>
      </c>
      <c r="L1114" s="149"/>
      <c r="M1114" s="154"/>
      <c r="N1114" s="155"/>
      <c r="O1114" s="155"/>
      <c r="P1114" s="156">
        <f>SUM(P1115:P1122)</f>
        <v>0</v>
      </c>
      <c r="Q1114" s="155"/>
      <c r="R1114" s="156">
        <f>SUM(R1115:R1122)</f>
        <v>7.2799999999999991E-3</v>
      </c>
      <c r="S1114" s="155"/>
      <c r="T1114" s="157">
        <f>SUM(T1115:T1122)</f>
        <v>0</v>
      </c>
      <c r="AR1114" s="150" t="s">
        <v>84</v>
      </c>
      <c r="AT1114" s="158" t="s">
        <v>73</v>
      </c>
      <c r="AU1114" s="158" t="s">
        <v>82</v>
      </c>
      <c r="AY1114" s="150" t="s">
        <v>282</v>
      </c>
      <c r="BK1114" s="159">
        <f>SUM(BK1115:BK1122)</f>
        <v>0</v>
      </c>
    </row>
    <row r="1115" spans="1:65" s="2" customFormat="1" ht="20.5" customHeight="1">
      <c r="A1115" s="32"/>
      <c r="B1115" s="162"/>
      <c r="C1115" s="163" t="s">
        <v>2070</v>
      </c>
      <c r="D1115" s="163" t="s">
        <v>284</v>
      </c>
      <c r="E1115" s="164" t="s">
        <v>2071</v>
      </c>
      <c r="F1115" s="165" t="s">
        <v>2072</v>
      </c>
      <c r="G1115" s="166" t="s">
        <v>303</v>
      </c>
      <c r="H1115" s="167">
        <v>5.6</v>
      </c>
      <c r="I1115" s="168"/>
      <c r="J1115" s="169">
        <f>ROUND(I1115*H1115,2)</f>
        <v>0</v>
      </c>
      <c r="K1115" s="165" t="s">
        <v>288</v>
      </c>
      <c r="L1115" s="33"/>
      <c r="M1115" s="170" t="s">
        <v>1</v>
      </c>
      <c r="N1115" s="171" t="s">
        <v>39</v>
      </c>
      <c r="O1115" s="58"/>
      <c r="P1115" s="172">
        <f>O1115*H1115</f>
        <v>0</v>
      </c>
      <c r="Q1115" s="172">
        <v>0</v>
      </c>
      <c r="R1115" s="172">
        <f>Q1115*H1115</f>
        <v>0</v>
      </c>
      <c r="S1115" s="172">
        <v>0</v>
      </c>
      <c r="T1115" s="173">
        <f>S1115*H1115</f>
        <v>0</v>
      </c>
      <c r="U1115" s="32"/>
      <c r="V1115" s="32"/>
      <c r="W1115" s="32"/>
      <c r="X1115" s="32"/>
      <c r="Y1115" s="32"/>
      <c r="Z1115" s="32"/>
      <c r="AA1115" s="32"/>
      <c r="AB1115" s="32"/>
      <c r="AC1115" s="32"/>
      <c r="AD1115" s="32"/>
      <c r="AE1115" s="32"/>
      <c r="AR1115" s="174" t="s">
        <v>384</v>
      </c>
      <c r="AT1115" s="174" t="s">
        <v>284</v>
      </c>
      <c r="AU1115" s="174" t="s">
        <v>84</v>
      </c>
      <c r="AY1115" s="17" t="s">
        <v>282</v>
      </c>
      <c r="BE1115" s="175">
        <f>IF(N1115="základní",J1115,0)</f>
        <v>0</v>
      </c>
      <c r="BF1115" s="175">
        <f>IF(N1115="snížená",J1115,0)</f>
        <v>0</v>
      </c>
      <c r="BG1115" s="175">
        <f>IF(N1115="zákl. přenesená",J1115,0)</f>
        <v>0</v>
      </c>
      <c r="BH1115" s="175">
        <f>IF(N1115="sníž. přenesená",J1115,0)</f>
        <v>0</v>
      </c>
      <c r="BI1115" s="175">
        <f>IF(N1115="nulová",J1115,0)</f>
        <v>0</v>
      </c>
      <c r="BJ1115" s="17" t="s">
        <v>82</v>
      </c>
      <c r="BK1115" s="175">
        <f>ROUND(I1115*H1115,2)</f>
        <v>0</v>
      </c>
      <c r="BL1115" s="17" t="s">
        <v>384</v>
      </c>
      <c r="BM1115" s="174" t="s">
        <v>2073</v>
      </c>
    </row>
    <row r="1116" spans="1:65" s="2" customFormat="1" ht="18">
      <c r="A1116" s="32"/>
      <c r="B1116" s="33"/>
      <c r="C1116" s="32"/>
      <c r="D1116" s="176" t="s">
        <v>291</v>
      </c>
      <c r="E1116" s="32"/>
      <c r="F1116" s="177" t="s">
        <v>2074</v>
      </c>
      <c r="G1116" s="32"/>
      <c r="H1116" s="32"/>
      <c r="I1116" s="97"/>
      <c r="J1116" s="32"/>
      <c r="K1116" s="32"/>
      <c r="L1116" s="33"/>
      <c r="M1116" s="178"/>
      <c r="N1116" s="179"/>
      <c r="O1116" s="58"/>
      <c r="P1116" s="58"/>
      <c r="Q1116" s="58"/>
      <c r="R1116" s="58"/>
      <c r="S1116" s="58"/>
      <c r="T1116" s="59"/>
      <c r="U1116" s="32"/>
      <c r="V1116" s="32"/>
      <c r="W1116" s="32"/>
      <c r="X1116" s="32"/>
      <c r="Y1116" s="32"/>
      <c r="Z1116" s="32"/>
      <c r="AA1116" s="32"/>
      <c r="AB1116" s="32"/>
      <c r="AC1116" s="32"/>
      <c r="AD1116" s="32"/>
      <c r="AE1116" s="32"/>
      <c r="AT1116" s="17" t="s">
        <v>291</v>
      </c>
      <c r="AU1116" s="17" t="s">
        <v>84</v>
      </c>
    </row>
    <row r="1117" spans="1:65" s="13" customFormat="1" ht="10">
      <c r="B1117" s="180"/>
      <c r="D1117" s="176" t="s">
        <v>293</v>
      </c>
      <c r="E1117" s="181" t="s">
        <v>1</v>
      </c>
      <c r="F1117" s="182" t="s">
        <v>2075</v>
      </c>
      <c r="H1117" s="183">
        <v>5.6</v>
      </c>
      <c r="I1117" s="184"/>
      <c r="L1117" s="180"/>
      <c r="M1117" s="185"/>
      <c r="N1117" s="186"/>
      <c r="O1117" s="186"/>
      <c r="P1117" s="186"/>
      <c r="Q1117" s="186"/>
      <c r="R1117" s="186"/>
      <c r="S1117" s="186"/>
      <c r="T1117" s="187"/>
      <c r="AT1117" s="181" t="s">
        <v>293</v>
      </c>
      <c r="AU1117" s="181" t="s">
        <v>84</v>
      </c>
      <c r="AV1117" s="13" t="s">
        <v>84</v>
      </c>
      <c r="AW1117" s="13" t="s">
        <v>31</v>
      </c>
      <c r="AX1117" s="13" t="s">
        <v>82</v>
      </c>
      <c r="AY1117" s="181" t="s">
        <v>282</v>
      </c>
    </row>
    <row r="1118" spans="1:65" s="2" customFormat="1" ht="20.5" customHeight="1">
      <c r="A1118" s="32"/>
      <c r="B1118" s="162"/>
      <c r="C1118" s="204" t="s">
        <v>2076</v>
      </c>
      <c r="D1118" s="204" t="s">
        <v>373</v>
      </c>
      <c r="E1118" s="205" t="s">
        <v>2077</v>
      </c>
      <c r="F1118" s="206" t="s">
        <v>2078</v>
      </c>
      <c r="G1118" s="207" t="s">
        <v>303</v>
      </c>
      <c r="H1118" s="208">
        <v>5.6</v>
      </c>
      <c r="I1118" s="209"/>
      <c r="J1118" s="210">
        <f>ROUND(I1118*H1118,2)</f>
        <v>0</v>
      </c>
      <c r="K1118" s="206" t="s">
        <v>288</v>
      </c>
      <c r="L1118" s="211"/>
      <c r="M1118" s="212" t="s">
        <v>1</v>
      </c>
      <c r="N1118" s="213" t="s">
        <v>39</v>
      </c>
      <c r="O1118" s="58"/>
      <c r="P1118" s="172">
        <f>O1118*H1118</f>
        <v>0</v>
      </c>
      <c r="Q1118" s="172">
        <v>1.2999999999999999E-3</v>
      </c>
      <c r="R1118" s="172">
        <f>Q1118*H1118</f>
        <v>7.2799999999999991E-3</v>
      </c>
      <c r="S1118" s="172">
        <v>0</v>
      </c>
      <c r="T1118" s="173">
        <f>S1118*H1118</f>
        <v>0</v>
      </c>
      <c r="U1118" s="32"/>
      <c r="V1118" s="32"/>
      <c r="W1118" s="32"/>
      <c r="X1118" s="32"/>
      <c r="Y1118" s="32"/>
      <c r="Z1118" s="32"/>
      <c r="AA1118" s="32"/>
      <c r="AB1118" s="32"/>
      <c r="AC1118" s="32"/>
      <c r="AD1118" s="32"/>
      <c r="AE1118" s="32"/>
      <c r="AR1118" s="174" t="s">
        <v>478</v>
      </c>
      <c r="AT1118" s="174" t="s">
        <v>373</v>
      </c>
      <c r="AU1118" s="174" t="s">
        <v>84</v>
      </c>
      <c r="AY1118" s="17" t="s">
        <v>282</v>
      </c>
      <c r="BE1118" s="175">
        <f>IF(N1118="základní",J1118,0)</f>
        <v>0</v>
      </c>
      <c r="BF1118" s="175">
        <f>IF(N1118="snížená",J1118,0)</f>
        <v>0</v>
      </c>
      <c r="BG1118" s="175">
        <f>IF(N1118="zákl. přenesená",J1118,0)</f>
        <v>0</v>
      </c>
      <c r="BH1118" s="175">
        <f>IF(N1118="sníž. přenesená",J1118,0)</f>
        <v>0</v>
      </c>
      <c r="BI1118" s="175">
        <f>IF(N1118="nulová",J1118,0)</f>
        <v>0</v>
      </c>
      <c r="BJ1118" s="17" t="s">
        <v>82</v>
      </c>
      <c r="BK1118" s="175">
        <f>ROUND(I1118*H1118,2)</f>
        <v>0</v>
      </c>
      <c r="BL1118" s="17" t="s">
        <v>384</v>
      </c>
      <c r="BM1118" s="174" t="s">
        <v>2079</v>
      </c>
    </row>
    <row r="1119" spans="1:65" s="2" customFormat="1" ht="10">
      <c r="A1119" s="32"/>
      <c r="B1119" s="33"/>
      <c r="C1119" s="32"/>
      <c r="D1119" s="176" t="s">
        <v>291</v>
      </c>
      <c r="E1119" s="32"/>
      <c r="F1119" s="177" t="s">
        <v>2078</v>
      </c>
      <c r="G1119" s="32"/>
      <c r="H1119" s="32"/>
      <c r="I1119" s="97"/>
      <c r="J1119" s="32"/>
      <c r="K1119" s="32"/>
      <c r="L1119" s="33"/>
      <c r="M1119" s="178"/>
      <c r="N1119" s="179"/>
      <c r="O1119" s="58"/>
      <c r="P1119" s="58"/>
      <c r="Q1119" s="58"/>
      <c r="R1119" s="58"/>
      <c r="S1119" s="58"/>
      <c r="T1119" s="59"/>
      <c r="U1119" s="32"/>
      <c r="V1119" s="32"/>
      <c r="W1119" s="32"/>
      <c r="X1119" s="32"/>
      <c r="Y1119" s="32"/>
      <c r="Z1119" s="32"/>
      <c r="AA1119" s="32"/>
      <c r="AB1119" s="32"/>
      <c r="AC1119" s="32"/>
      <c r="AD1119" s="32"/>
      <c r="AE1119" s="32"/>
      <c r="AT1119" s="17" t="s">
        <v>291</v>
      </c>
      <c r="AU1119" s="17" t="s">
        <v>84</v>
      </c>
    </row>
    <row r="1120" spans="1:65" s="13" customFormat="1" ht="10">
      <c r="B1120" s="180"/>
      <c r="D1120" s="176" t="s">
        <v>293</v>
      </c>
      <c r="E1120" s="181" t="s">
        <v>1</v>
      </c>
      <c r="F1120" s="182" t="s">
        <v>2075</v>
      </c>
      <c r="H1120" s="183">
        <v>5.6</v>
      </c>
      <c r="I1120" s="184"/>
      <c r="L1120" s="180"/>
      <c r="M1120" s="185"/>
      <c r="N1120" s="186"/>
      <c r="O1120" s="186"/>
      <c r="P1120" s="186"/>
      <c r="Q1120" s="186"/>
      <c r="R1120" s="186"/>
      <c r="S1120" s="186"/>
      <c r="T1120" s="187"/>
      <c r="AT1120" s="181" t="s">
        <v>293</v>
      </c>
      <c r="AU1120" s="181" t="s">
        <v>84</v>
      </c>
      <c r="AV1120" s="13" t="s">
        <v>84</v>
      </c>
      <c r="AW1120" s="13" t="s">
        <v>31</v>
      </c>
      <c r="AX1120" s="13" t="s">
        <v>82</v>
      </c>
      <c r="AY1120" s="181" t="s">
        <v>282</v>
      </c>
    </row>
    <row r="1121" spans="1:65" s="2" customFormat="1" ht="20.5" customHeight="1">
      <c r="A1121" s="32"/>
      <c r="B1121" s="162"/>
      <c r="C1121" s="163" t="s">
        <v>2080</v>
      </c>
      <c r="D1121" s="163" t="s">
        <v>284</v>
      </c>
      <c r="E1121" s="164" t="s">
        <v>2081</v>
      </c>
      <c r="F1121" s="165" t="s">
        <v>2082</v>
      </c>
      <c r="G1121" s="166" t="s">
        <v>376</v>
      </c>
      <c r="H1121" s="167">
        <v>7.0000000000000001E-3</v>
      </c>
      <c r="I1121" s="168"/>
      <c r="J1121" s="169">
        <f>ROUND(I1121*H1121,2)</f>
        <v>0</v>
      </c>
      <c r="K1121" s="165" t="s">
        <v>288</v>
      </c>
      <c r="L1121" s="33"/>
      <c r="M1121" s="170" t="s">
        <v>1</v>
      </c>
      <c r="N1121" s="171" t="s">
        <v>39</v>
      </c>
      <c r="O1121" s="58"/>
      <c r="P1121" s="172">
        <f>O1121*H1121</f>
        <v>0</v>
      </c>
      <c r="Q1121" s="172">
        <v>0</v>
      </c>
      <c r="R1121" s="172">
        <f>Q1121*H1121</f>
        <v>0</v>
      </c>
      <c r="S1121" s="172">
        <v>0</v>
      </c>
      <c r="T1121" s="173">
        <f>S1121*H1121</f>
        <v>0</v>
      </c>
      <c r="U1121" s="32"/>
      <c r="V1121" s="32"/>
      <c r="W1121" s="32"/>
      <c r="X1121" s="32"/>
      <c r="Y1121" s="32"/>
      <c r="Z1121" s="32"/>
      <c r="AA1121" s="32"/>
      <c r="AB1121" s="32"/>
      <c r="AC1121" s="32"/>
      <c r="AD1121" s="32"/>
      <c r="AE1121" s="32"/>
      <c r="AR1121" s="174" t="s">
        <v>384</v>
      </c>
      <c r="AT1121" s="174" t="s">
        <v>284</v>
      </c>
      <c r="AU1121" s="174" t="s">
        <v>84</v>
      </c>
      <c r="AY1121" s="17" t="s">
        <v>282</v>
      </c>
      <c r="BE1121" s="175">
        <f>IF(N1121="základní",J1121,0)</f>
        <v>0</v>
      </c>
      <c r="BF1121" s="175">
        <f>IF(N1121="snížená",J1121,0)</f>
        <v>0</v>
      </c>
      <c r="BG1121" s="175">
        <f>IF(N1121="zákl. přenesená",J1121,0)</f>
        <v>0</v>
      </c>
      <c r="BH1121" s="175">
        <f>IF(N1121="sníž. přenesená",J1121,0)</f>
        <v>0</v>
      </c>
      <c r="BI1121" s="175">
        <f>IF(N1121="nulová",J1121,0)</f>
        <v>0</v>
      </c>
      <c r="BJ1121" s="17" t="s">
        <v>82</v>
      </c>
      <c r="BK1121" s="175">
        <f>ROUND(I1121*H1121,2)</f>
        <v>0</v>
      </c>
      <c r="BL1121" s="17" t="s">
        <v>384</v>
      </c>
      <c r="BM1121" s="174" t="s">
        <v>2083</v>
      </c>
    </row>
    <row r="1122" spans="1:65" s="2" customFormat="1" ht="45">
      <c r="A1122" s="32"/>
      <c r="B1122" s="33"/>
      <c r="C1122" s="32"/>
      <c r="D1122" s="176" t="s">
        <v>291</v>
      </c>
      <c r="E1122" s="32"/>
      <c r="F1122" s="177" t="s">
        <v>2084</v>
      </c>
      <c r="G1122" s="32"/>
      <c r="H1122" s="32"/>
      <c r="I1122" s="97"/>
      <c r="J1122" s="32"/>
      <c r="K1122" s="32"/>
      <c r="L1122" s="33"/>
      <c r="M1122" s="178"/>
      <c r="N1122" s="179"/>
      <c r="O1122" s="58"/>
      <c r="P1122" s="58"/>
      <c r="Q1122" s="58"/>
      <c r="R1122" s="58"/>
      <c r="S1122" s="58"/>
      <c r="T1122" s="59"/>
      <c r="U1122" s="32"/>
      <c r="V1122" s="32"/>
      <c r="W1122" s="32"/>
      <c r="X1122" s="32"/>
      <c r="Y1122" s="32"/>
      <c r="Z1122" s="32"/>
      <c r="AA1122" s="32"/>
      <c r="AB1122" s="32"/>
      <c r="AC1122" s="32"/>
      <c r="AD1122" s="32"/>
      <c r="AE1122" s="32"/>
      <c r="AT1122" s="17" t="s">
        <v>291</v>
      </c>
      <c r="AU1122" s="17" t="s">
        <v>84</v>
      </c>
    </row>
    <row r="1123" spans="1:65" s="12" customFormat="1" ht="22.75" customHeight="1">
      <c r="B1123" s="149"/>
      <c r="D1123" s="150" t="s">
        <v>73</v>
      </c>
      <c r="E1123" s="160" t="s">
        <v>2085</v>
      </c>
      <c r="F1123" s="160" t="s">
        <v>2086</v>
      </c>
      <c r="I1123" s="152"/>
      <c r="J1123" s="161">
        <f>BK1123</f>
        <v>0</v>
      </c>
      <c r="L1123" s="149"/>
      <c r="M1123" s="154"/>
      <c r="N1123" s="155"/>
      <c r="O1123" s="155"/>
      <c r="P1123" s="156">
        <f>SUM(P1124:P1129)</f>
        <v>0</v>
      </c>
      <c r="Q1123" s="155"/>
      <c r="R1123" s="156">
        <f>SUM(R1124:R1129)</f>
        <v>1.5349999999999999E-4</v>
      </c>
      <c r="S1123" s="155"/>
      <c r="T1123" s="157">
        <f>SUM(T1124:T1129)</f>
        <v>0</v>
      </c>
      <c r="AR1123" s="150" t="s">
        <v>84</v>
      </c>
      <c r="AT1123" s="158" t="s">
        <v>73</v>
      </c>
      <c r="AU1123" s="158" t="s">
        <v>82</v>
      </c>
      <c r="AY1123" s="150" t="s">
        <v>282</v>
      </c>
      <c r="BK1123" s="159">
        <f>SUM(BK1124:BK1129)</f>
        <v>0</v>
      </c>
    </row>
    <row r="1124" spans="1:65" s="2" customFormat="1" ht="20.5" customHeight="1">
      <c r="A1124" s="32"/>
      <c r="B1124" s="162"/>
      <c r="C1124" s="163" t="s">
        <v>2087</v>
      </c>
      <c r="D1124" s="163" t="s">
        <v>284</v>
      </c>
      <c r="E1124" s="164" t="s">
        <v>2088</v>
      </c>
      <c r="F1124" s="165" t="s">
        <v>2089</v>
      </c>
      <c r="G1124" s="166" t="s">
        <v>303</v>
      </c>
      <c r="H1124" s="167">
        <v>1.49</v>
      </c>
      <c r="I1124" s="168"/>
      <c r="J1124" s="169">
        <f>ROUND(I1124*H1124,2)</f>
        <v>0</v>
      </c>
      <c r="K1124" s="165" t="s">
        <v>288</v>
      </c>
      <c r="L1124" s="33"/>
      <c r="M1124" s="170" t="s">
        <v>1</v>
      </c>
      <c r="N1124" s="171" t="s">
        <v>39</v>
      </c>
      <c r="O1124" s="58"/>
      <c r="P1124" s="172">
        <f>O1124*H1124</f>
        <v>0</v>
      </c>
      <c r="Q1124" s="172">
        <v>0</v>
      </c>
      <c r="R1124" s="172">
        <f>Q1124*H1124</f>
        <v>0</v>
      </c>
      <c r="S1124" s="172">
        <v>0</v>
      </c>
      <c r="T1124" s="173">
        <f>S1124*H1124</f>
        <v>0</v>
      </c>
      <c r="U1124" s="32"/>
      <c r="V1124" s="32"/>
      <c r="W1124" s="32"/>
      <c r="X1124" s="32"/>
      <c r="Y1124" s="32"/>
      <c r="Z1124" s="32"/>
      <c r="AA1124" s="32"/>
      <c r="AB1124" s="32"/>
      <c r="AC1124" s="32"/>
      <c r="AD1124" s="32"/>
      <c r="AE1124" s="32"/>
      <c r="AR1124" s="174" t="s">
        <v>384</v>
      </c>
      <c r="AT1124" s="174" t="s">
        <v>284</v>
      </c>
      <c r="AU1124" s="174" t="s">
        <v>84</v>
      </c>
      <c r="AY1124" s="17" t="s">
        <v>282</v>
      </c>
      <c r="BE1124" s="175">
        <f>IF(N1124="základní",J1124,0)</f>
        <v>0</v>
      </c>
      <c r="BF1124" s="175">
        <f>IF(N1124="snížená",J1124,0)</f>
        <v>0</v>
      </c>
      <c r="BG1124" s="175">
        <f>IF(N1124="zákl. přenesená",J1124,0)</f>
        <v>0</v>
      </c>
      <c r="BH1124" s="175">
        <f>IF(N1124="sníž. přenesená",J1124,0)</f>
        <v>0</v>
      </c>
      <c r="BI1124" s="175">
        <f>IF(N1124="nulová",J1124,0)</f>
        <v>0</v>
      </c>
      <c r="BJ1124" s="17" t="s">
        <v>82</v>
      </c>
      <c r="BK1124" s="175">
        <f>ROUND(I1124*H1124,2)</f>
        <v>0</v>
      </c>
      <c r="BL1124" s="17" t="s">
        <v>384</v>
      </c>
      <c r="BM1124" s="174" t="s">
        <v>2090</v>
      </c>
    </row>
    <row r="1125" spans="1:65" s="2" customFormat="1" ht="18">
      <c r="A1125" s="32"/>
      <c r="B1125" s="33"/>
      <c r="C1125" s="32"/>
      <c r="D1125" s="176" t="s">
        <v>291</v>
      </c>
      <c r="E1125" s="32"/>
      <c r="F1125" s="177" t="s">
        <v>2091</v>
      </c>
      <c r="G1125" s="32"/>
      <c r="H1125" s="32"/>
      <c r="I1125" s="97"/>
      <c r="J1125" s="32"/>
      <c r="K1125" s="32"/>
      <c r="L1125" s="33"/>
      <c r="M1125" s="178"/>
      <c r="N1125" s="179"/>
      <c r="O1125" s="58"/>
      <c r="P1125" s="58"/>
      <c r="Q1125" s="58"/>
      <c r="R1125" s="58"/>
      <c r="S1125" s="58"/>
      <c r="T1125" s="59"/>
      <c r="U1125" s="32"/>
      <c r="V1125" s="32"/>
      <c r="W1125" s="32"/>
      <c r="X1125" s="32"/>
      <c r="Y1125" s="32"/>
      <c r="Z1125" s="32"/>
      <c r="AA1125" s="32"/>
      <c r="AB1125" s="32"/>
      <c r="AC1125" s="32"/>
      <c r="AD1125" s="32"/>
      <c r="AE1125" s="32"/>
      <c r="AT1125" s="17" t="s">
        <v>291</v>
      </c>
      <c r="AU1125" s="17" t="s">
        <v>84</v>
      </c>
    </row>
    <row r="1126" spans="1:65" s="13" customFormat="1" ht="10">
      <c r="B1126" s="180"/>
      <c r="D1126" s="176" t="s">
        <v>293</v>
      </c>
      <c r="E1126" s="181" t="s">
        <v>1</v>
      </c>
      <c r="F1126" s="182" t="s">
        <v>2092</v>
      </c>
      <c r="H1126" s="183">
        <v>1.49</v>
      </c>
      <c r="I1126" s="184"/>
      <c r="L1126" s="180"/>
      <c r="M1126" s="185"/>
      <c r="N1126" s="186"/>
      <c r="O1126" s="186"/>
      <c r="P1126" s="186"/>
      <c r="Q1126" s="186"/>
      <c r="R1126" s="186"/>
      <c r="S1126" s="186"/>
      <c r="T1126" s="187"/>
      <c r="AT1126" s="181" t="s">
        <v>293</v>
      </c>
      <c r="AU1126" s="181" t="s">
        <v>84</v>
      </c>
      <c r="AV1126" s="13" t="s">
        <v>84</v>
      </c>
      <c r="AW1126" s="13" t="s">
        <v>31</v>
      </c>
      <c r="AX1126" s="13" t="s">
        <v>82</v>
      </c>
      <c r="AY1126" s="181" t="s">
        <v>282</v>
      </c>
    </row>
    <row r="1127" spans="1:65" s="2" customFormat="1" ht="20.5" customHeight="1">
      <c r="A1127" s="32"/>
      <c r="B1127" s="162"/>
      <c r="C1127" s="204" t="s">
        <v>2093</v>
      </c>
      <c r="D1127" s="204" t="s">
        <v>373</v>
      </c>
      <c r="E1127" s="205" t="s">
        <v>2094</v>
      </c>
      <c r="F1127" s="206" t="s">
        <v>2095</v>
      </c>
      <c r="G1127" s="207" t="s">
        <v>303</v>
      </c>
      <c r="H1127" s="208">
        <v>1.5349999999999999</v>
      </c>
      <c r="I1127" s="209"/>
      <c r="J1127" s="210">
        <f>ROUND(I1127*H1127,2)</f>
        <v>0</v>
      </c>
      <c r="K1127" s="206" t="s">
        <v>288</v>
      </c>
      <c r="L1127" s="211"/>
      <c r="M1127" s="212" t="s">
        <v>1</v>
      </c>
      <c r="N1127" s="213" t="s">
        <v>39</v>
      </c>
      <c r="O1127" s="58"/>
      <c r="P1127" s="172">
        <f>O1127*H1127</f>
        <v>0</v>
      </c>
      <c r="Q1127" s="172">
        <v>1E-4</v>
      </c>
      <c r="R1127" s="172">
        <f>Q1127*H1127</f>
        <v>1.5349999999999999E-4</v>
      </c>
      <c r="S1127" s="172">
        <v>0</v>
      </c>
      <c r="T1127" s="173">
        <f>S1127*H1127</f>
        <v>0</v>
      </c>
      <c r="U1127" s="32"/>
      <c r="V1127" s="32"/>
      <c r="W1127" s="32"/>
      <c r="X1127" s="32"/>
      <c r="Y1127" s="32"/>
      <c r="Z1127" s="32"/>
      <c r="AA1127" s="32"/>
      <c r="AB1127" s="32"/>
      <c r="AC1127" s="32"/>
      <c r="AD1127" s="32"/>
      <c r="AE1127" s="32"/>
      <c r="AR1127" s="174" t="s">
        <v>478</v>
      </c>
      <c r="AT1127" s="174" t="s">
        <v>373</v>
      </c>
      <c r="AU1127" s="174" t="s">
        <v>84</v>
      </c>
      <c r="AY1127" s="17" t="s">
        <v>282</v>
      </c>
      <c r="BE1127" s="175">
        <f>IF(N1127="základní",J1127,0)</f>
        <v>0</v>
      </c>
      <c r="BF1127" s="175">
        <f>IF(N1127="snížená",J1127,0)</f>
        <v>0</v>
      </c>
      <c r="BG1127" s="175">
        <f>IF(N1127="zákl. přenesená",J1127,0)</f>
        <v>0</v>
      </c>
      <c r="BH1127" s="175">
        <f>IF(N1127="sníž. přenesená",J1127,0)</f>
        <v>0</v>
      </c>
      <c r="BI1127" s="175">
        <f>IF(N1127="nulová",J1127,0)</f>
        <v>0</v>
      </c>
      <c r="BJ1127" s="17" t="s">
        <v>82</v>
      </c>
      <c r="BK1127" s="175">
        <f>ROUND(I1127*H1127,2)</f>
        <v>0</v>
      </c>
      <c r="BL1127" s="17" t="s">
        <v>384</v>
      </c>
      <c r="BM1127" s="174" t="s">
        <v>2096</v>
      </c>
    </row>
    <row r="1128" spans="1:65" s="2" customFormat="1" ht="10">
      <c r="A1128" s="32"/>
      <c r="B1128" s="33"/>
      <c r="C1128" s="32"/>
      <c r="D1128" s="176" t="s">
        <v>291</v>
      </c>
      <c r="E1128" s="32"/>
      <c r="F1128" s="177" t="s">
        <v>2097</v>
      </c>
      <c r="G1128" s="32"/>
      <c r="H1128" s="32"/>
      <c r="I1128" s="97"/>
      <c r="J1128" s="32"/>
      <c r="K1128" s="32"/>
      <c r="L1128" s="33"/>
      <c r="M1128" s="178"/>
      <c r="N1128" s="179"/>
      <c r="O1128" s="58"/>
      <c r="P1128" s="58"/>
      <c r="Q1128" s="58"/>
      <c r="R1128" s="58"/>
      <c r="S1128" s="58"/>
      <c r="T1128" s="59"/>
      <c r="U1128" s="32"/>
      <c r="V1128" s="32"/>
      <c r="W1128" s="32"/>
      <c r="X1128" s="32"/>
      <c r="Y1128" s="32"/>
      <c r="Z1128" s="32"/>
      <c r="AA1128" s="32"/>
      <c r="AB1128" s="32"/>
      <c r="AC1128" s="32"/>
      <c r="AD1128" s="32"/>
      <c r="AE1128" s="32"/>
      <c r="AT1128" s="17" t="s">
        <v>291</v>
      </c>
      <c r="AU1128" s="17" t="s">
        <v>84</v>
      </c>
    </row>
    <row r="1129" spans="1:65" s="13" customFormat="1" ht="10">
      <c r="B1129" s="180"/>
      <c r="D1129" s="176" t="s">
        <v>293</v>
      </c>
      <c r="E1129" s="181" t="s">
        <v>1</v>
      </c>
      <c r="F1129" s="182" t="s">
        <v>2098</v>
      </c>
      <c r="H1129" s="183">
        <v>1.5349999999999999</v>
      </c>
      <c r="I1129" s="184"/>
      <c r="L1129" s="180"/>
      <c r="M1129" s="214"/>
      <c r="N1129" s="215"/>
      <c r="O1129" s="215"/>
      <c r="P1129" s="215"/>
      <c r="Q1129" s="215"/>
      <c r="R1129" s="215"/>
      <c r="S1129" s="215"/>
      <c r="T1129" s="216"/>
      <c r="AT1129" s="181" t="s">
        <v>293</v>
      </c>
      <c r="AU1129" s="181" t="s">
        <v>84</v>
      </c>
      <c r="AV1129" s="13" t="s">
        <v>84</v>
      </c>
      <c r="AW1129" s="13" t="s">
        <v>31</v>
      </c>
      <c r="AX1129" s="13" t="s">
        <v>82</v>
      </c>
      <c r="AY1129" s="181" t="s">
        <v>282</v>
      </c>
    </row>
    <row r="1130" spans="1:65" s="2" customFormat="1" ht="7" customHeight="1">
      <c r="A1130" s="32"/>
      <c r="B1130" s="47"/>
      <c r="C1130" s="48"/>
      <c r="D1130" s="48"/>
      <c r="E1130" s="48"/>
      <c r="F1130" s="48"/>
      <c r="G1130" s="48"/>
      <c r="H1130" s="48"/>
      <c r="I1130" s="122"/>
      <c r="J1130" s="48"/>
      <c r="K1130" s="48"/>
      <c r="L1130" s="33"/>
      <c r="M1130" s="32"/>
      <c r="O1130" s="32"/>
      <c r="P1130" s="32"/>
      <c r="Q1130" s="32"/>
      <c r="R1130" s="32"/>
      <c r="S1130" s="32"/>
      <c r="T1130" s="32"/>
      <c r="U1130" s="32"/>
      <c r="V1130" s="32"/>
      <c r="W1130" s="32"/>
      <c r="X1130" s="32"/>
      <c r="Y1130" s="32"/>
      <c r="Z1130" s="32"/>
      <c r="AA1130" s="32"/>
      <c r="AB1130" s="32"/>
      <c r="AC1130" s="32"/>
      <c r="AD1130" s="32"/>
      <c r="AE1130" s="32"/>
    </row>
  </sheetData>
  <autoFilter ref="C142:K1129"/>
  <mergeCells count="9">
    <mergeCell ref="E87:H87"/>
    <mergeCell ref="E133:H133"/>
    <mergeCell ref="E135:H13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23"/>
  <sheetViews>
    <sheetView showGridLines="0" workbookViewId="0"/>
  </sheetViews>
  <sheetFormatPr defaultRowHeight="14.5"/>
  <cols>
    <col min="1" max="1" width="5.5546875" style="1" customWidth="1"/>
    <col min="2" max="2" width="1.109375" style="1" customWidth="1"/>
    <col min="3" max="3" width="2.77734375" style="1" customWidth="1"/>
    <col min="4" max="4" width="2.88671875" style="1" customWidth="1"/>
    <col min="5" max="5" width="11.44140625" style="1" customWidth="1"/>
    <col min="6" max="6" width="33.88671875" style="1" customWidth="1"/>
    <col min="7" max="7" width="4.6640625" style="1" customWidth="1"/>
    <col min="8" max="8" width="7.6640625" style="1" customWidth="1"/>
    <col min="9" max="9" width="13.44140625" style="93" customWidth="1"/>
    <col min="10" max="11" width="13.44140625" style="1" customWidth="1"/>
    <col min="12" max="12" width="6.21875" style="1" customWidth="1"/>
    <col min="13" max="13" width="7.21875" style="1" hidden="1" customWidth="1"/>
    <col min="14" max="14" width="8.88671875" style="1" hidden="1"/>
    <col min="15" max="20" width="9.44140625" style="1" hidden="1" customWidth="1"/>
    <col min="21" max="21" width="10.88671875" style="1" hidden="1" customWidth="1"/>
    <col min="22" max="22" width="8.21875" style="1" customWidth="1"/>
    <col min="23" max="23" width="10.88671875" style="1" customWidth="1"/>
    <col min="24" max="24" width="8.21875" style="1" customWidth="1"/>
    <col min="25" max="25" width="10" style="1" customWidth="1"/>
    <col min="26" max="26" width="7.33203125" style="1" customWidth="1"/>
    <col min="27" max="27" width="10" style="1" customWidth="1"/>
    <col min="28" max="28" width="10.88671875" style="1" customWidth="1"/>
    <col min="29" max="29" width="7.33203125" style="1" customWidth="1"/>
    <col min="30" max="30" width="10" style="1" customWidth="1"/>
    <col min="31" max="31" width="10.88671875" style="1" customWidth="1"/>
    <col min="44" max="65" width="8.88671875" style="1" hidden="1"/>
  </cols>
  <sheetData>
    <row r="2" spans="1:46" s="1" customFormat="1" ht="37" customHeight="1">
      <c r="I2" s="93"/>
      <c r="L2" s="267" t="s">
        <v>5</v>
      </c>
      <c r="M2" s="252"/>
      <c r="N2" s="252"/>
      <c r="O2" s="252"/>
      <c r="P2" s="252"/>
      <c r="Q2" s="252"/>
      <c r="R2" s="252"/>
      <c r="S2" s="252"/>
      <c r="T2" s="252"/>
      <c r="U2" s="252"/>
      <c r="V2" s="252"/>
      <c r="AT2" s="17" t="s">
        <v>87</v>
      </c>
    </row>
    <row r="3" spans="1:46" s="1" customFormat="1" ht="7" customHeight="1">
      <c r="B3" s="18"/>
      <c r="C3" s="19"/>
      <c r="D3" s="19"/>
      <c r="E3" s="19"/>
      <c r="F3" s="19"/>
      <c r="G3" s="19"/>
      <c r="H3" s="19"/>
      <c r="I3" s="95"/>
      <c r="J3" s="19"/>
      <c r="K3" s="19"/>
      <c r="L3" s="20"/>
      <c r="AT3" s="17" t="s">
        <v>84</v>
      </c>
    </row>
    <row r="4" spans="1:46" s="1" customFormat="1" ht="25" customHeight="1">
      <c r="B4" s="20"/>
      <c r="D4" s="21" t="s">
        <v>104</v>
      </c>
      <c r="I4" s="93"/>
      <c r="L4" s="20"/>
      <c r="M4" s="96" t="s">
        <v>10</v>
      </c>
      <c r="AT4" s="17" t="s">
        <v>3</v>
      </c>
    </row>
    <row r="5" spans="1:46" s="1" customFormat="1" ht="7" customHeight="1">
      <c r="B5" s="20"/>
      <c r="I5" s="93"/>
      <c r="L5" s="20"/>
    </row>
    <row r="6" spans="1:46" s="1" customFormat="1" ht="12" customHeight="1">
      <c r="B6" s="20"/>
      <c r="D6" s="27" t="s">
        <v>16</v>
      </c>
      <c r="I6" s="93"/>
      <c r="L6" s="20"/>
    </row>
    <row r="7" spans="1:46" s="1" customFormat="1" ht="14.5" customHeight="1">
      <c r="B7" s="20"/>
      <c r="E7" s="268" t="str">
        <f>'Rekapitulace stavby'!K6</f>
        <v>Hasičská zbrojnice</v>
      </c>
      <c r="F7" s="269"/>
      <c r="G7" s="269"/>
      <c r="H7" s="269"/>
      <c r="I7" s="93"/>
      <c r="L7" s="20"/>
    </row>
    <row r="8" spans="1:46" s="2" customFormat="1" ht="12" customHeight="1">
      <c r="A8" s="32"/>
      <c r="B8" s="33"/>
      <c r="C8" s="32"/>
      <c r="D8" s="27" t="s">
        <v>113</v>
      </c>
      <c r="E8" s="32"/>
      <c r="F8" s="32"/>
      <c r="G8" s="32"/>
      <c r="H8" s="32"/>
      <c r="I8" s="97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4.5" customHeight="1">
      <c r="A9" s="32"/>
      <c r="B9" s="33"/>
      <c r="C9" s="32"/>
      <c r="D9" s="32"/>
      <c r="E9" s="229" t="s">
        <v>2099</v>
      </c>
      <c r="F9" s="270"/>
      <c r="G9" s="270"/>
      <c r="H9" s="270"/>
      <c r="I9" s="97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0">
      <c r="A10" s="32"/>
      <c r="B10" s="33"/>
      <c r="C10" s="32"/>
      <c r="D10" s="32"/>
      <c r="E10" s="32"/>
      <c r="F10" s="32"/>
      <c r="G10" s="32"/>
      <c r="H10" s="32"/>
      <c r="I10" s="97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8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8" t="s">
        <v>22</v>
      </c>
      <c r="J12" s="55" t="str">
        <f>'Rekapitulace stavby'!AN8</f>
        <v>11. 5. 2020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75" customHeight="1">
      <c r="A13" s="32"/>
      <c r="B13" s="33"/>
      <c r="C13" s="32"/>
      <c r="D13" s="32"/>
      <c r="E13" s="32"/>
      <c r="F13" s="32"/>
      <c r="G13" s="32"/>
      <c r="H13" s="32"/>
      <c r="I13" s="97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8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8" t="s">
        <v>27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7" customHeight="1">
      <c r="A16" s="32"/>
      <c r="B16" s="33"/>
      <c r="C16" s="32"/>
      <c r="D16" s="32"/>
      <c r="E16" s="32"/>
      <c r="F16" s="32"/>
      <c r="G16" s="32"/>
      <c r="H16" s="32"/>
      <c r="I16" s="97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98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71" t="str">
        <f>'Rekapitulace stavby'!E14</f>
        <v>Vyplň údaj</v>
      </c>
      <c r="F18" s="251"/>
      <c r="G18" s="251"/>
      <c r="H18" s="251"/>
      <c r="I18" s="98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7" customHeight="1">
      <c r="A19" s="32"/>
      <c r="B19" s="33"/>
      <c r="C19" s="32"/>
      <c r="D19" s="32"/>
      <c r="E19" s="32"/>
      <c r="F19" s="32"/>
      <c r="G19" s="32"/>
      <c r="H19" s="32"/>
      <c r="I19" s="97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98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98" t="s">
        <v>27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7" customHeight="1">
      <c r="A22" s="32"/>
      <c r="B22" s="33"/>
      <c r="C22" s="32"/>
      <c r="D22" s="32"/>
      <c r="E22" s="32"/>
      <c r="F22" s="32"/>
      <c r="G22" s="32"/>
      <c r="H22" s="32"/>
      <c r="I22" s="97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32</v>
      </c>
      <c r="E23" s="32"/>
      <c r="F23" s="32"/>
      <c r="G23" s="32"/>
      <c r="H23" s="32"/>
      <c r="I23" s="98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8" t="s">
        <v>27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7" customHeight="1">
      <c r="A25" s="32"/>
      <c r="B25" s="33"/>
      <c r="C25" s="32"/>
      <c r="D25" s="32"/>
      <c r="E25" s="32"/>
      <c r="F25" s="32"/>
      <c r="G25" s="32"/>
      <c r="H25" s="32"/>
      <c r="I25" s="97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33</v>
      </c>
      <c r="E26" s="32"/>
      <c r="F26" s="32"/>
      <c r="G26" s="32"/>
      <c r="H26" s="32"/>
      <c r="I26" s="97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4.5" customHeight="1">
      <c r="A27" s="99"/>
      <c r="B27" s="100"/>
      <c r="C27" s="99"/>
      <c r="D27" s="99"/>
      <c r="E27" s="256" t="s">
        <v>1</v>
      </c>
      <c r="F27" s="256"/>
      <c r="G27" s="256"/>
      <c r="H27" s="256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7" customHeight="1">
      <c r="A28" s="32"/>
      <c r="B28" s="33"/>
      <c r="C28" s="32"/>
      <c r="D28" s="32"/>
      <c r="E28" s="32"/>
      <c r="F28" s="32"/>
      <c r="G28" s="32"/>
      <c r="H28" s="32"/>
      <c r="I28" s="97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7" customHeight="1">
      <c r="A29" s="32"/>
      <c r="B29" s="33"/>
      <c r="C29" s="32"/>
      <c r="D29" s="66"/>
      <c r="E29" s="66"/>
      <c r="F29" s="66"/>
      <c r="G29" s="66"/>
      <c r="H29" s="66"/>
      <c r="I29" s="104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4" customHeight="1">
      <c r="A30" s="32"/>
      <c r="B30" s="33"/>
      <c r="C30" s="32"/>
      <c r="D30" s="105" t="s">
        <v>34</v>
      </c>
      <c r="E30" s="32"/>
      <c r="F30" s="32"/>
      <c r="G30" s="32"/>
      <c r="H30" s="32"/>
      <c r="I30" s="97"/>
      <c r="J30" s="71">
        <f>ROUND(J118,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7" customHeight="1">
      <c r="A31" s="32"/>
      <c r="B31" s="33"/>
      <c r="C31" s="32"/>
      <c r="D31" s="66"/>
      <c r="E31" s="66"/>
      <c r="F31" s="66"/>
      <c r="G31" s="66"/>
      <c r="H31" s="66"/>
      <c r="I31" s="104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" customHeight="1">
      <c r="A32" s="32"/>
      <c r="B32" s="33"/>
      <c r="C32" s="32"/>
      <c r="D32" s="32"/>
      <c r="E32" s="32"/>
      <c r="F32" s="36" t="s">
        <v>36</v>
      </c>
      <c r="G32" s="32"/>
      <c r="H32" s="32"/>
      <c r="I32" s="106" t="s">
        <v>35</v>
      </c>
      <c r="J32" s="36" t="s">
        <v>37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" customHeight="1">
      <c r="A33" s="32"/>
      <c r="B33" s="33"/>
      <c r="C33" s="32"/>
      <c r="D33" s="107" t="s">
        <v>38</v>
      </c>
      <c r="E33" s="27" t="s">
        <v>39</v>
      </c>
      <c r="F33" s="108">
        <f>ROUND((SUM(BE118:BE122)),  2)</f>
        <v>0</v>
      </c>
      <c r="G33" s="32"/>
      <c r="H33" s="32"/>
      <c r="I33" s="109">
        <v>0.21</v>
      </c>
      <c r="J33" s="108">
        <f>ROUND(((SUM(BE118:BE122))*I33),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3"/>
      <c r="C34" s="32"/>
      <c r="D34" s="32"/>
      <c r="E34" s="27" t="s">
        <v>40</v>
      </c>
      <c r="F34" s="108">
        <f>ROUND((SUM(BF118:BF122)),  2)</f>
        <v>0</v>
      </c>
      <c r="G34" s="32"/>
      <c r="H34" s="32"/>
      <c r="I34" s="109">
        <v>0.15</v>
      </c>
      <c r="J34" s="108">
        <f>ROUND(((SUM(BF118:BF122))*I34),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hidden="1" customHeight="1">
      <c r="A35" s="32"/>
      <c r="B35" s="33"/>
      <c r="C35" s="32"/>
      <c r="D35" s="32"/>
      <c r="E35" s="27" t="s">
        <v>41</v>
      </c>
      <c r="F35" s="108">
        <f>ROUND((SUM(BG118:BG122)),  2)</f>
        <v>0</v>
      </c>
      <c r="G35" s="32"/>
      <c r="H35" s="32"/>
      <c r="I35" s="109">
        <v>0.21</v>
      </c>
      <c r="J35" s="108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hidden="1" customHeight="1">
      <c r="A36" s="32"/>
      <c r="B36" s="33"/>
      <c r="C36" s="32"/>
      <c r="D36" s="32"/>
      <c r="E36" s="27" t="s">
        <v>42</v>
      </c>
      <c r="F36" s="108">
        <f>ROUND((SUM(BH118:BH122)),  2)</f>
        <v>0</v>
      </c>
      <c r="G36" s="32"/>
      <c r="H36" s="32"/>
      <c r="I36" s="109">
        <v>0.15</v>
      </c>
      <c r="J36" s="108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3"/>
      <c r="C37" s="32"/>
      <c r="D37" s="32"/>
      <c r="E37" s="27" t="s">
        <v>43</v>
      </c>
      <c r="F37" s="108">
        <f>ROUND((SUM(BI118:BI122)),  2)</f>
        <v>0</v>
      </c>
      <c r="G37" s="32"/>
      <c r="H37" s="32"/>
      <c r="I37" s="109">
        <v>0</v>
      </c>
      <c r="J37" s="108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7" customHeight="1">
      <c r="A38" s="32"/>
      <c r="B38" s="33"/>
      <c r="C38" s="32"/>
      <c r="D38" s="32"/>
      <c r="E38" s="32"/>
      <c r="F38" s="32"/>
      <c r="G38" s="32"/>
      <c r="H38" s="32"/>
      <c r="I38" s="97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4" customHeight="1">
      <c r="A39" s="32"/>
      <c r="B39" s="33"/>
      <c r="C39" s="110"/>
      <c r="D39" s="111" t="s">
        <v>44</v>
      </c>
      <c r="E39" s="60"/>
      <c r="F39" s="60"/>
      <c r="G39" s="112" t="s">
        <v>45</v>
      </c>
      <c r="H39" s="113" t="s">
        <v>46</v>
      </c>
      <c r="I39" s="114"/>
      <c r="J39" s="115">
        <f>SUM(J30:J37)</f>
        <v>0</v>
      </c>
      <c r="K39" s="11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" customHeight="1">
      <c r="A40" s="32"/>
      <c r="B40" s="33"/>
      <c r="C40" s="32"/>
      <c r="D40" s="32"/>
      <c r="E40" s="32"/>
      <c r="F40" s="32"/>
      <c r="G40" s="32"/>
      <c r="H40" s="32"/>
      <c r="I40" s="97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" customHeight="1">
      <c r="B41" s="20"/>
      <c r="I41" s="93"/>
      <c r="L41" s="20"/>
    </row>
    <row r="42" spans="1:31" s="1" customFormat="1" ht="14.4" customHeight="1">
      <c r="B42" s="20"/>
      <c r="I42" s="93"/>
      <c r="L42" s="20"/>
    </row>
    <row r="43" spans="1:31" s="1" customFormat="1" ht="14.4" customHeight="1">
      <c r="B43" s="20"/>
      <c r="I43" s="93"/>
      <c r="L43" s="20"/>
    </row>
    <row r="44" spans="1:31" s="1" customFormat="1" ht="14.4" customHeight="1">
      <c r="B44" s="20"/>
      <c r="I44" s="93"/>
      <c r="L44" s="20"/>
    </row>
    <row r="45" spans="1:31" s="1" customFormat="1" ht="14.4" customHeight="1">
      <c r="B45" s="20"/>
      <c r="I45" s="93"/>
      <c r="L45" s="20"/>
    </row>
    <row r="46" spans="1:31" s="1" customFormat="1" ht="14.4" customHeight="1">
      <c r="B46" s="20"/>
      <c r="I46" s="93"/>
      <c r="L46" s="20"/>
    </row>
    <row r="47" spans="1:31" s="1" customFormat="1" ht="14.4" customHeight="1">
      <c r="B47" s="20"/>
      <c r="I47" s="93"/>
      <c r="L47" s="20"/>
    </row>
    <row r="48" spans="1:31" s="1" customFormat="1" ht="14.4" customHeight="1">
      <c r="B48" s="20"/>
      <c r="I48" s="93"/>
      <c r="L48" s="20"/>
    </row>
    <row r="49" spans="1:31" s="1" customFormat="1" ht="14.4" customHeight="1">
      <c r="B49" s="20"/>
      <c r="I49" s="93"/>
      <c r="L49" s="20"/>
    </row>
    <row r="50" spans="1:31" s="2" customFormat="1" ht="14.4" customHeight="1">
      <c r="B50" s="42"/>
      <c r="D50" s="43" t="s">
        <v>47</v>
      </c>
      <c r="E50" s="44"/>
      <c r="F50" s="44"/>
      <c r="G50" s="43" t="s">
        <v>48</v>
      </c>
      <c r="H50" s="44"/>
      <c r="I50" s="117"/>
      <c r="J50" s="44"/>
      <c r="K50" s="44"/>
      <c r="L50" s="42"/>
    </row>
    <row r="51" spans="1:31" ht="10">
      <c r="B51" s="20"/>
      <c r="L51" s="20"/>
    </row>
    <row r="52" spans="1:31" ht="10">
      <c r="B52" s="20"/>
      <c r="L52" s="20"/>
    </row>
    <row r="53" spans="1:31" ht="10">
      <c r="B53" s="20"/>
      <c r="L53" s="20"/>
    </row>
    <row r="54" spans="1:31" ht="10">
      <c r="B54" s="20"/>
      <c r="L54" s="20"/>
    </row>
    <row r="55" spans="1:31" ht="10">
      <c r="B55" s="20"/>
      <c r="L55" s="20"/>
    </row>
    <row r="56" spans="1:31" ht="10">
      <c r="B56" s="20"/>
      <c r="L56" s="20"/>
    </row>
    <row r="57" spans="1:31" ht="10">
      <c r="B57" s="20"/>
      <c r="L57" s="20"/>
    </row>
    <row r="58" spans="1:31" ht="10">
      <c r="B58" s="20"/>
      <c r="L58" s="20"/>
    </row>
    <row r="59" spans="1:31" ht="10">
      <c r="B59" s="20"/>
      <c r="L59" s="20"/>
    </row>
    <row r="60" spans="1:31" ht="10">
      <c r="B60" s="20"/>
      <c r="L60" s="20"/>
    </row>
    <row r="61" spans="1:31" s="2" customFormat="1" ht="12.5">
      <c r="A61" s="32"/>
      <c r="B61" s="33"/>
      <c r="C61" s="32"/>
      <c r="D61" s="45" t="s">
        <v>49</v>
      </c>
      <c r="E61" s="35"/>
      <c r="F61" s="118" t="s">
        <v>50</v>
      </c>
      <c r="G61" s="45" t="s">
        <v>49</v>
      </c>
      <c r="H61" s="35"/>
      <c r="I61" s="119"/>
      <c r="J61" s="120" t="s">
        <v>50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0">
      <c r="B62" s="20"/>
      <c r="L62" s="20"/>
    </row>
    <row r="63" spans="1:31" ht="10">
      <c r="B63" s="20"/>
      <c r="L63" s="20"/>
    </row>
    <row r="64" spans="1:31" ht="10">
      <c r="B64" s="20"/>
      <c r="L64" s="20"/>
    </row>
    <row r="65" spans="1:31" s="2" customFormat="1" ht="13">
      <c r="A65" s="32"/>
      <c r="B65" s="33"/>
      <c r="C65" s="32"/>
      <c r="D65" s="43" t="s">
        <v>51</v>
      </c>
      <c r="E65" s="46"/>
      <c r="F65" s="46"/>
      <c r="G65" s="43" t="s">
        <v>52</v>
      </c>
      <c r="H65" s="46"/>
      <c r="I65" s="121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0">
      <c r="B66" s="20"/>
      <c r="L66" s="20"/>
    </row>
    <row r="67" spans="1:31" ht="10">
      <c r="B67" s="20"/>
      <c r="L67" s="20"/>
    </row>
    <row r="68" spans="1:31" ht="10">
      <c r="B68" s="20"/>
      <c r="L68" s="20"/>
    </row>
    <row r="69" spans="1:31" ht="10">
      <c r="B69" s="20"/>
      <c r="L69" s="20"/>
    </row>
    <row r="70" spans="1:31" ht="10">
      <c r="B70" s="20"/>
      <c r="L70" s="20"/>
    </row>
    <row r="71" spans="1:31" ht="10">
      <c r="B71" s="20"/>
      <c r="L71" s="20"/>
    </row>
    <row r="72" spans="1:31" ht="10">
      <c r="B72" s="20"/>
      <c r="L72" s="20"/>
    </row>
    <row r="73" spans="1:31" ht="10">
      <c r="B73" s="20"/>
      <c r="L73" s="20"/>
    </row>
    <row r="74" spans="1:31" ht="10">
      <c r="B74" s="20"/>
      <c r="L74" s="20"/>
    </row>
    <row r="75" spans="1:31" ht="10">
      <c r="B75" s="20"/>
      <c r="L75" s="20"/>
    </row>
    <row r="76" spans="1:31" s="2" customFormat="1" ht="12.5">
      <c r="A76" s="32"/>
      <c r="B76" s="33"/>
      <c r="C76" s="32"/>
      <c r="D76" s="45" t="s">
        <v>49</v>
      </c>
      <c r="E76" s="35"/>
      <c r="F76" s="118" t="s">
        <v>50</v>
      </c>
      <c r="G76" s="45" t="s">
        <v>49</v>
      </c>
      <c r="H76" s="35"/>
      <c r="I76" s="119"/>
      <c r="J76" s="120" t="s">
        <v>50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>
      <c r="A77" s="32"/>
      <c r="B77" s="47"/>
      <c r="C77" s="48"/>
      <c r="D77" s="48"/>
      <c r="E77" s="48"/>
      <c r="F77" s="48"/>
      <c r="G77" s="48"/>
      <c r="H77" s="48"/>
      <c r="I77" s="122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7" customHeight="1">
      <c r="A81" s="32"/>
      <c r="B81" s="49"/>
      <c r="C81" s="50"/>
      <c r="D81" s="50"/>
      <c r="E81" s="50"/>
      <c r="F81" s="50"/>
      <c r="G81" s="50"/>
      <c r="H81" s="50"/>
      <c r="I81" s="123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5" customHeight="1">
      <c r="A82" s="32"/>
      <c r="B82" s="33"/>
      <c r="C82" s="21" t="s">
        <v>235</v>
      </c>
      <c r="D82" s="32"/>
      <c r="E82" s="32"/>
      <c r="F82" s="32"/>
      <c r="G82" s="32"/>
      <c r="H82" s="32"/>
      <c r="I82" s="97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7" customHeight="1">
      <c r="A83" s="32"/>
      <c r="B83" s="33"/>
      <c r="C83" s="32"/>
      <c r="D83" s="32"/>
      <c r="E83" s="32"/>
      <c r="F83" s="32"/>
      <c r="G83" s="32"/>
      <c r="H83" s="32"/>
      <c r="I83" s="97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7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4.5" customHeight="1">
      <c r="A85" s="32"/>
      <c r="B85" s="33"/>
      <c r="C85" s="32"/>
      <c r="D85" s="32"/>
      <c r="E85" s="268" t="str">
        <f>E7</f>
        <v>Hasičská zbrojnice</v>
      </c>
      <c r="F85" s="269"/>
      <c r="G85" s="269"/>
      <c r="H85" s="269"/>
      <c r="I85" s="97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113</v>
      </c>
      <c r="D86" s="32"/>
      <c r="E86" s="32"/>
      <c r="F86" s="32"/>
      <c r="G86" s="32"/>
      <c r="H86" s="32"/>
      <c r="I86" s="97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4.5" customHeight="1">
      <c r="A87" s="32"/>
      <c r="B87" s="33"/>
      <c r="C87" s="32"/>
      <c r="D87" s="32"/>
      <c r="E87" s="229" t="str">
        <f>E9</f>
        <v>zti - Zdravotní technika</v>
      </c>
      <c r="F87" s="270"/>
      <c r="G87" s="270"/>
      <c r="H87" s="270"/>
      <c r="I87" s="97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7" customHeight="1">
      <c r="A88" s="32"/>
      <c r="B88" s="33"/>
      <c r="C88" s="32"/>
      <c r="D88" s="32"/>
      <c r="E88" s="32"/>
      <c r="F88" s="32"/>
      <c r="G88" s="32"/>
      <c r="H88" s="32"/>
      <c r="I88" s="97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>Račice nad Trotinou 44</v>
      </c>
      <c r="G89" s="32"/>
      <c r="H89" s="32"/>
      <c r="I89" s="98" t="s">
        <v>22</v>
      </c>
      <c r="J89" s="55" t="str">
        <f>IF(J12="","",J12)</f>
        <v>11. 5. 2020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7" customHeight="1">
      <c r="A90" s="32"/>
      <c r="B90" s="33"/>
      <c r="C90" s="32"/>
      <c r="D90" s="32"/>
      <c r="E90" s="32"/>
      <c r="F90" s="32"/>
      <c r="G90" s="32"/>
      <c r="H90" s="32"/>
      <c r="I90" s="97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4.9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8" t="s">
        <v>30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4.9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98" t="s">
        <v>32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25" customHeight="1">
      <c r="A93" s="32"/>
      <c r="B93" s="33"/>
      <c r="C93" s="32"/>
      <c r="D93" s="32"/>
      <c r="E93" s="32"/>
      <c r="F93" s="32"/>
      <c r="G93" s="32"/>
      <c r="H93" s="32"/>
      <c r="I93" s="97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4" t="s">
        <v>236</v>
      </c>
      <c r="D94" s="110"/>
      <c r="E94" s="110"/>
      <c r="F94" s="110"/>
      <c r="G94" s="110"/>
      <c r="H94" s="110"/>
      <c r="I94" s="125"/>
      <c r="J94" s="126" t="s">
        <v>237</v>
      </c>
      <c r="K94" s="110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25" customHeight="1">
      <c r="A95" s="32"/>
      <c r="B95" s="33"/>
      <c r="C95" s="32"/>
      <c r="D95" s="32"/>
      <c r="E95" s="32"/>
      <c r="F95" s="32"/>
      <c r="G95" s="32"/>
      <c r="H95" s="32"/>
      <c r="I95" s="97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75" customHeight="1">
      <c r="A96" s="32"/>
      <c r="B96" s="33"/>
      <c r="C96" s="127" t="s">
        <v>238</v>
      </c>
      <c r="D96" s="32"/>
      <c r="E96" s="32"/>
      <c r="F96" s="32"/>
      <c r="G96" s="32"/>
      <c r="H96" s="32"/>
      <c r="I96" s="97"/>
      <c r="J96" s="71">
        <f>J118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239</v>
      </c>
    </row>
    <row r="97" spans="1:31" s="9" customFormat="1" ht="25" customHeight="1">
      <c r="B97" s="128"/>
      <c r="D97" s="129" t="s">
        <v>240</v>
      </c>
      <c r="E97" s="130"/>
      <c r="F97" s="130"/>
      <c r="G97" s="130"/>
      <c r="H97" s="130"/>
      <c r="I97" s="131"/>
      <c r="J97" s="132">
        <f>J119</f>
        <v>0</v>
      </c>
      <c r="L97" s="128"/>
    </row>
    <row r="98" spans="1:31" s="10" customFormat="1" ht="19.899999999999999" customHeight="1">
      <c r="B98" s="133"/>
      <c r="D98" s="134" t="s">
        <v>2100</v>
      </c>
      <c r="E98" s="135"/>
      <c r="F98" s="135"/>
      <c r="G98" s="135"/>
      <c r="H98" s="135"/>
      <c r="I98" s="136"/>
      <c r="J98" s="137">
        <f>J120</f>
        <v>0</v>
      </c>
      <c r="L98" s="133"/>
    </row>
    <row r="99" spans="1:31" s="2" customFormat="1" ht="21.75" customHeight="1">
      <c r="A99" s="32"/>
      <c r="B99" s="33"/>
      <c r="C99" s="32"/>
      <c r="D99" s="32"/>
      <c r="E99" s="32"/>
      <c r="F99" s="32"/>
      <c r="G99" s="32"/>
      <c r="H99" s="32"/>
      <c r="I99" s="97"/>
      <c r="J99" s="32"/>
      <c r="K99" s="32"/>
      <c r="L99" s="4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31" s="2" customFormat="1" ht="7" customHeight="1">
      <c r="A100" s="32"/>
      <c r="B100" s="47"/>
      <c r="C100" s="48"/>
      <c r="D100" s="48"/>
      <c r="E100" s="48"/>
      <c r="F100" s="48"/>
      <c r="G100" s="48"/>
      <c r="H100" s="48"/>
      <c r="I100" s="122"/>
      <c r="J100" s="48"/>
      <c r="K100" s="48"/>
      <c r="L100" s="4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4" spans="1:31" s="2" customFormat="1" ht="7" customHeight="1">
      <c r="A104" s="32"/>
      <c r="B104" s="49"/>
      <c r="C104" s="50"/>
      <c r="D104" s="50"/>
      <c r="E104" s="50"/>
      <c r="F104" s="50"/>
      <c r="G104" s="50"/>
      <c r="H104" s="50"/>
      <c r="I104" s="123"/>
      <c r="J104" s="50"/>
      <c r="K104" s="50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25" customHeight="1">
      <c r="A105" s="32"/>
      <c r="B105" s="33"/>
      <c r="C105" s="21" t="s">
        <v>267</v>
      </c>
      <c r="D105" s="32"/>
      <c r="E105" s="32"/>
      <c r="F105" s="32"/>
      <c r="G105" s="32"/>
      <c r="H105" s="32"/>
      <c r="I105" s="97"/>
      <c r="J105" s="32"/>
      <c r="K105" s="32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7" customHeight="1">
      <c r="A106" s="32"/>
      <c r="B106" s="33"/>
      <c r="C106" s="32"/>
      <c r="D106" s="32"/>
      <c r="E106" s="32"/>
      <c r="F106" s="32"/>
      <c r="G106" s="32"/>
      <c r="H106" s="32"/>
      <c r="I106" s="97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12" customHeight="1">
      <c r="A107" s="32"/>
      <c r="B107" s="33"/>
      <c r="C107" s="27" t="s">
        <v>16</v>
      </c>
      <c r="D107" s="32"/>
      <c r="E107" s="32"/>
      <c r="F107" s="32"/>
      <c r="G107" s="32"/>
      <c r="H107" s="32"/>
      <c r="I107" s="97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4.5" customHeight="1">
      <c r="A108" s="32"/>
      <c r="B108" s="33"/>
      <c r="C108" s="32"/>
      <c r="D108" s="32"/>
      <c r="E108" s="268" t="str">
        <f>E7</f>
        <v>Hasičská zbrojnice</v>
      </c>
      <c r="F108" s="269"/>
      <c r="G108" s="269"/>
      <c r="H108" s="269"/>
      <c r="I108" s="97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2" customHeight="1">
      <c r="A109" s="32"/>
      <c r="B109" s="33"/>
      <c r="C109" s="27" t="s">
        <v>113</v>
      </c>
      <c r="D109" s="32"/>
      <c r="E109" s="32"/>
      <c r="F109" s="32"/>
      <c r="G109" s="32"/>
      <c r="H109" s="32"/>
      <c r="I109" s="97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4.5" customHeight="1">
      <c r="A110" s="32"/>
      <c r="B110" s="33"/>
      <c r="C110" s="32"/>
      <c r="D110" s="32"/>
      <c r="E110" s="229" t="str">
        <f>E9</f>
        <v>zti - Zdravotní technika</v>
      </c>
      <c r="F110" s="270"/>
      <c r="G110" s="270"/>
      <c r="H110" s="270"/>
      <c r="I110" s="97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7" customHeight="1">
      <c r="A111" s="32"/>
      <c r="B111" s="33"/>
      <c r="C111" s="32"/>
      <c r="D111" s="32"/>
      <c r="E111" s="32"/>
      <c r="F111" s="32"/>
      <c r="G111" s="32"/>
      <c r="H111" s="32"/>
      <c r="I111" s="97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20</v>
      </c>
      <c r="D112" s="32"/>
      <c r="E112" s="32"/>
      <c r="F112" s="25" t="str">
        <f>F12</f>
        <v>Račice nad Trotinou 44</v>
      </c>
      <c r="G112" s="32"/>
      <c r="H112" s="32"/>
      <c r="I112" s="98" t="s">
        <v>22</v>
      </c>
      <c r="J112" s="55" t="str">
        <f>IF(J12="","",J12)</f>
        <v>11. 5. 2020</v>
      </c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7" customHeight="1">
      <c r="A113" s="32"/>
      <c r="B113" s="33"/>
      <c r="C113" s="32"/>
      <c r="D113" s="32"/>
      <c r="E113" s="32"/>
      <c r="F113" s="32"/>
      <c r="G113" s="32"/>
      <c r="H113" s="32"/>
      <c r="I113" s="97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4.9" customHeight="1">
      <c r="A114" s="32"/>
      <c r="B114" s="33"/>
      <c r="C114" s="27" t="s">
        <v>24</v>
      </c>
      <c r="D114" s="32"/>
      <c r="E114" s="32"/>
      <c r="F114" s="25" t="str">
        <f>E15</f>
        <v xml:space="preserve"> </v>
      </c>
      <c r="G114" s="32"/>
      <c r="H114" s="32"/>
      <c r="I114" s="98" t="s">
        <v>30</v>
      </c>
      <c r="J114" s="30" t="str">
        <f>E21</f>
        <v xml:space="preserve"> </v>
      </c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4.9" customHeight="1">
      <c r="A115" s="32"/>
      <c r="B115" s="33"/>
      <c r="C115" s="27" t="s">
        <v>28</v>
      </c>
      <c r="D115" s="32"/>
      <c r="E115" s="32"/>
      <c r="F115" s="25" t="str">
        <f>IF(E18="","",E18)</f>
        <v>Vyplň údaj</v>
      </c>
      <c r="G115" s="32"/>
      <c r="H115" s="32"/>
      <c r="I115" s="98" t="s">
        <v>32</v>
      </c>
      <c r="J115" s="30" t="str">
        <f>E24</f>
        <v xml:space="preserve"> </v>
      </c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0.25" customHeight="1">
      <c r="A116" s="32"/>
      <c r="B116" s="33"/>
      <c r="C116" s="32"/>
      <c r="D116" s="32"/>
      <c r="E116" s="32"/>
      <c r="F116" s="32"/>
      <c r="G116" s="32"/>
      <c r="H116" s="32"/>
      <c r="I116" s="97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11" customFormat="1" ht="29.25" customHeight="1">
      <c r="A117" s="138"/>
      <c r="B117" s="139"/>
      <c r="C117" s="140" t="s">
        <v>268</v>
      </c>
      <c r="D117" s="141" t="s">
        <v>59</v>
      </c>
      <c r="E117" s="141" t="s">
        <v>55</v>
      </c>
      <c r="F117" s="141" t="s">
        <v>56</v>
      </c>
      <c r="G117" s="141" t="s">
        <v>269</v>
      </c>
      <c r="H117" s="141" t="s">
        <v>270</v>
      </c>
      <c r="I117" s="142" t="s">
        <v>271</v>
      </c>
      <c r="J117" s="141" t="s">
        <v>237</v>
      </c>
      <c r="K117" s="143" t="s">
        <v>272</v>
      </c>
      <c r="L117" s="144"/>
      <c r="M117" s="62" t="s">
        <v>1</v>
      </c>
      <c r="N117" s="63" t="s">
        <v>38</v>
      </c>
      <c r="O117" s="63" t="s">
        <v>273</v>
      </c>
      <c r="P117" s="63" t="s">
        <v>274</v>
      </c>
      <c r="Q117" s="63" t="s">
        <v>275</v>
      </c>
      <c r="R117" s="63" t="s">
        <v>276</v>
      </c>
      <c r="S117" s="63" t="s">
        <v>277</v>
      </c>
      <c r="T117" s="64" t="s">
        <v>278</v>
      </c>
      <c r="U117" s="138"/>
      <c r="V117" s="138"/>
      <c r="W117" s="138"/>
      <c r="X117" s="138"/>
      <c r="Y117" s="138"/>
      <c r="Z117" s="138"/>
      <c r="AA117" s="138"/>
      <c r="AB117" s="138"/>
      <c r="AC117" s="138"/>
      <c r="AD117" s="138"/>
      <c r="AE117" s="138"/>
    </row>
    <row r="118" spans="1:65" s="2" customFormat="1" ht="22.75" customHeight="1">
      <c r="A118" s="32"/>
      <c r="B118" s="33"/>
      <c r="C118" s="69" t="s">
        <v>279</v>
      </c>
      <c r="D118" s="32"/>
      <c r="E118" s="32"/>
      <c r="F118" s="32"/>
      <c r="G118" s="32"/>
      <c r="H118" s="32"/>
      <c r="I118" s="97"/>
      <c r="J118" s="145">
        <f>BK118</f>
        <v>0</v>
      </c>
      <c r="K118" s="32"/>
      <c r="L118" s="33"/>
      <c r="M118" s="65"/>
      <c r="N118" s="56"/>
      <c r="O118" s="66"/>
      <c r="P118" s="146">
        <f>P119</f>
        <v>0</v>
      </c>
      <c r="Q118" s="66"/>
      <c r="R118" s="146">
        <f>R119</f>
        <v>0</v>
      </c>
      <c r="S118" s="66"/>
      <c r="T118" s="147">
        <f>T119</f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T118" s="17" t="s">
        <v>73</v>
      </c>
      <c r="AU118" s="17" t="s">
        <v>239</v>
      </c>
      <c r="BK118" s="148">
        <f>BK119</f>
        <v>0</v>
      </c>
    </row>
    <row r="119" spans="1:65" s="12" customFormat="1" ht="25.9" customHeight="1">
      <c r="B119" s="149"/>
      <c r="D119" s="150" t="s">
        <v>73</v>
      </c>
      <c r="E119" s="151" t="s">
        <v>280</v>
      </c>
      <c r="F119" s="151" t="s">
        <v>281</v>
      </c>
      <c r="I119" s="152"/>
      <c r="J119" s="153">
        <f>BK119</f>
        <v>0</v>
      </c>
      <c r="L119" s="149"/>
      <c r="M119" s="154"/>
      <c r="N119" s="155"/>
      <c r="O119" s="155"/>
      <c r="P119" s="156">
        <f>P120</f>
        <v>0</v>
      </c>
      <c r="Q119" s="155"/>
      <c r="R119" s="156">
        <f>R120</f>
        <v>0</v>
      </c>
      <c r="S119" s="155"/>
      <c r="T119" s="157">
        <f>T120</f>
        <v>0</v>
      </c>
      <c r="AR119" s="150" t="s">
        <v>82</v>
      </c>
      <c r="AT119" s="158" t="s">
        <v>73</v>
      </c>
      <c r="AU119" s="158" t="s">
        <v>74</v>
      </c>
      <c r="AY119" s="150" t="s">
        <v>282</v>
      </c>
      <c r="BK119" s="159">
        <f>BK120</f>
        <v>0</v>
      </c>
    </row>
    <row r="120" spans="1:65" s="12" customFormat="1" ht="22.75" customHeight="1">
      <c r="B120" s="149"/>
      <c r="D120" s="150" t="s">
        <v>73</v>
      </c>
      <c r="E120" s="160" t="s">
        <v>344</v>
      </c>
      <c r="F120" s="160" t="s">
        <v>2101</v>
      </c>
      <c r="I120" s="152"/>
      <c r="J120" s="161">
        <f>BK120</f>
        <v>0</v>
      </c>
      <c r="L120" s="149"/>
      <c r="M120" s="154"/>
      <c r="N120" s="155"/>
      <c r="O120" s="155"/>
      <c r="P120" s="156">
        <f>SUM(P121:P122)</f>
        <v>0</v>
      </c>
      <c r="Q120" s="155"/>
      <c r="R120" s="156">
        <f>SUM(R121:R122)</f>
        <v>0</v>
      </c>
      <c r="S120" s="155"/>
      <c r="T120" s="157">
        <f>SUM(T121:T122)</f>
        <v>0</v>
      </c>
      <c r="AR120" s="150" t="s">
        <v>82</v>
      </c>
      <c r="AT120" s="158" t="s">
        <v>73</v>
      </c>
      <c r="AU120" s="158" t="s">
        <v>82</v>
      </c>
      <c r="AY120" s="150" t="s">
        <v>282</v>
      </c>
      <c r="BK120" s="159">
        <f>SUM(BK121:BK122)</f>
        <v>0</v>
      </c>
    </row>
    <row r="121" spans="1:65" s="2" customFormat="1" ht="20.5" customHeight="1">
      <c r="A121" s="32"/>
      <c r="B121" s="162"/>
      <c r="C121" s="163" t="s">
        <v>82</v>
      </c>
      <c r="D121" s="163" t="s">
        <v>284</v>
      </c>
      <c r="E121" s="164" t="s">
        <v>1043</v>
      </c>
      <c r="F121" s="165" t="s">
        <v>2102</v>
      </c>
      <c r="G121" s="166" t="s">
        <v>1517</v>
      </c>
      <c r="H121" s="167">
        <v>1</v>
      </c>
      <c r="I121" s="168"/>
      <c r="J121" s="169">
        <f>ROUND(I121*H121,2)</f>
        <v>0</v>
      </c>
      <c r="K121" s="165" t="s">
        <v>1</v>
      </c>
      <c r="L121" s="33"/>
      <c r="M121" s="170" t="s">
        <v>1</v>
      </c>
      <c r="N121" s="171" t="s">
        <v>39</v>
      </c>
      <c r="O121" s="58"/>
      <c r="P121" s="172">
        <f>O121*H121</f>
        <v>0</v>
      </c>
      <c r="Q121" s="172">
        <v>0</v>
      </c>
      <c r="R121" s="172">
        <f>Q121*H121</f>
        <v>0</v>
      </c>
      <c r="S121" s="172">
        <v>0</v>
      </c>
      <c r="T121" s="173">
        <f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74" t="s">
        <v>289</v>
      </c>
      <c r="AT121" s="174" t="s">
        <v>284</v>
      </c>
      <c r="AU121" s="174" t="s">
        <v>84</v>
      </c>
      <c r="AY121" s="17" t="s">
        <v>282</v>
      </c>
      <c r="BE121" s="175">
        <f>IF(N121="základní",J121,0)</f>
        <v>0</v>
      </c>
      <c r="BF121" s="175">
        <f>IF(N121="snížená",J121,0)</f>
        <v>0</v>
      </c>
      <c r="BG121" s="175">
        <f>IF(N121="zákl. přenesená",J121,0)</f>
        <v>0</v>
      </c>
      <c r="BH121" s="175">
        <f>IF(N121="sníž. přenesená",J121,0)</f>
        <v>0</v>
      </c>
      <c r="BI121" s="175">
        <f>IF(N121="nulová",J121,0)</f>
        <v>0</v>
      </c>
      <c r="BJ121" s="17" t="s">
        <v>82</v>
      </c>
      <c r="BK121" s="175">
        <f>ROUND(I121*H121,2)</f>
        <v>0</v>
      </c>
      <c r="BL121" s="17" t="s">
        <v>289</v>
      </c>
      <c r="BM121" s="174" t="s">
        <v>2103</v>
      </c>
    </row>
    <row r="122" spans="1:65" s="2" customFormat="1" ht="18">
      <c r="A122" s="32"/>
      <c r="B122" s="33"/>
      <c r="C122" s="32"/>
      <c r="D122" s="176" t="s">
        <v>291</v>
      </c>
      <c r="E122" s="32"/>
      <c r="F122" s="177" t="s">
        <v>2102</v>
      </c>
      <c r="G122" s="32"/>
      <c r="H122" s="32"/>
      <c r="I122" s="97"/>
      <c r="J122" s="32"/>
      <c r="K122" s="32"/>
      <c r="L122" s="33"/>
      <c r="M122" s="217"/>
      <c r="N122" s="218"/>
      <c r="O122" s="219"/>
      <c r="P122" s="219"/>
      <c r="Q122" s="219"/>
      <c r="R122" s="219"/>
      <c r="S122" s="219"/>
      <c r="T122" s="220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291</v>
      </c>
      <c r="AU122" s="17" t="s">
        <v>84</v>
      </c>
    </row>
    <row r="123" spans="1:65" s="2" customFormat="1" ht="7" customHeight="1">
      <c r="A123" s="32"/>
      <c r="B123" s="47"/>
      <c r="C123" s="48"/>
      <c r="D123" s="48"/>
      <c r="E123" s="48"/>
      <c r="F123" s="48"/>
      <c r="G123" s="48"/>
      <c r="H123" s="48"/>
      <c r="I123" s="122"/>
      <c r="J123" s="48"/>
      <c r="K123" s="48"/>
      <c r="L123" s="33"/>
      <c r="M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</sheetData>
  <autoFilter ref="C117:K122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23"/>
  <sheetViews>
    <sheetView showGridLines="0" workbookViewId="0"/>
  </sheetViews>
  <sheetFormatPr defaultRowHeight="14.5"/>
  <cols>
    <col min="1" max="1" width="5.5546875" style="1" customWidth="1"/>
    <col min="2" max="2" width="1.109375" style="1" customWidth="1"/>
    <col min="3" max="3" width="2.77734375" style="1" customWidth="1"/>
    <col min="4" max="4" width="2.88671875" style="1" customWidth="1"/>
    <col min="5" max="5" width="11.44140625" style="1" customWidth="1"/>
    <col min="6" max="6" width="33.88671875" style="1" customWidth="1"/>
    <col min="7" max="7" width="4.6640625" style="1" customWidth="1"/>
    <col min="8" max="8" width="7.6640625" style="1" customWidth="1"/>
    <col min="9" max="9" width="13.44140625" style="93" customWidth="1"/>
    <col min="10" max="11" width="13.44140625" style="1" customWidth="1"/>
    <col min="12" max="12" width="6.21875" style="1" customWidth="1"/>
    <col min="13" max="13" width="7.21875" style="1" hidden="1" customWidth="1"/>
    <col min="14" max="14" width="8.88671875" style="1" hidden="1"/>
    <col min="15" max="20" width="9.44140625" style="1" hidden="1" customWidth="1"/>
    <col min="21" max="21" width="10.88671875" style="1" hidden="1" customWidth="1"/>
    <col min="22" max="22" width="8.21875" style="1" customWidth="1"/>
    <col min="23" max="23" width="10.88671875" style="1" customWidth="1"/>
    <col min="24" max="24" width="8.21875" style="1" customWidth="1"/>
    <col min="25" max="25" width="10" style="1" customWidth="1"/>
    <col min="26" max="26" width="7.33203125" style="1" customWidth="1"/>
    <col min="27" max="27" width="10" style="1" customWidth="1"/>
    <col min="28" max="28" width="10.88671875" style="1" customWidth="1"/>
    <col min="29" max="29" width="7.33203125" style="1" customWidth="1"/>
    <col min="30" max="30" width="10" style="1" customWidth="1"/>
    <col min="31" max="31" width="10.88671875" style="1" customWidth="1"/>
    <col min="44" max="65" width="8.88671875" style="1" hidden="1"/>
  </cols>
  <sheetData>
    <row r="2" spans="1:46" s="1" customFormat="1" ht="37" customHeight="1">
      <c r="I2" s="93"/>
      <c r="L2" s="267" t="s">
        <v>5</v>
      </c>
      <c r="M2" s="252"/>
      <c r="N2" s="252"/>
      <c r="O2" s="252"/>
      <c r="P2" s="252"/>
      <c r="Q2" s="252"/>
      <c r="R2" s="252"/>
      <c r="S2" s="252"/>
      <c r="T2" s="252"/>
      <c r="U2" s="252"/>
      <c r="V2" s="252"/>
      <c r="AT2" s="17" t="s">
        <v>90</v>
      </c>
    </row>
    <row r="3" spans="1:46" s="1" customFormat="1" ht="7" customHeight="1">
      <c r="B3" s="18"/>
      <c r="C3" s="19"/>
      <c r="D3" s="19"/>
      <c r="E3" s="19"/>
      <c r="F3" s="19"/>
      <c r="G3" s="19"/>
      <c r="H3" s="19"/>
      <c r="I3" s="95"/>
      <c r="J3" s="19"/>
      <c r="K3" s="19"/>
      <c r="L3" s="20"/>
      <c r="AT3" s="17" t="s">
        <v>84</v>
      </c>
    </row>
    <row r="4" spans="1:46" s="1" customFormat="1" ht="25" customHeight="1">
      <c r="B4" s="20"/>
      <c r="D4" s="21" t="s">
        <v>104</v>
      </c>
      <c r="I4" s="93"/>
      <c r="L4" s="20"/>
      <c r="M4" s="96" t="s">
        <v>10</v>
      </c>
      <c r="AT4" s="17" t="s">
        <v>3</v>
      </c>
    </row>
    <row r="5" spans="1:46" s="1" customFormat="1" ht="7" customHeight="1">
      <c r="B5" s="20"/>
      <c r="I5" s="93"/>
      <c r="L5" s="20"/>
    </row>
    <row r="6" spans="1:46" s="1" customFormat="1" ht="12" customHeight="1">
      <c r="B6" s="20"/>
      <c r="D6" s="27" t="s">
        <v>16</v>
      </c>
      <c r="I6" s="93"/>
      <c r="L6" s="20"/>
    </row>
    <row r="7" spans="1:46" s="1" customFormat="1" ht="14.5" customHeight="1">
      <c r="B7" s="20"/>
      <c r="E7" s="268" t="str">
        <f>'Rekapitulace stavby'!K6</f>
        <v>Hasičská zbrojnice</v>
      </c>
      <c r="F7" s="269"/>
      <c r="G7" s="269"/>
      <c r="H7" s="269"/>
      <c r="I7" s="93"/>
      <c r="L7" s="20"/>
    </row>
    <row r="8" spans="1:46" s="2" customFormat="1" ht="12" customHeight="1">
      <c r="A8" s="32"/>
      <c r="B8" s="33"/>
      <c r="C8" s="32"/>
      <c r="D8" s="27" t="s">
        <v>113</v>
      </c>
      <c r="E8" s="32"/>
      <c r="F8" s="32"/>
      <c r="G8" s="32"/>
      <c r="H8" s="32"/>
      <c r="I8" s="97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4.5" customHeight="1">
      <c r="A9" s="32"/>
      <c r="B9" s="33"/>
      <c r="C9" s="32"/>
      <c r="D9" s="32"/>
      <c r="E9" s="229" t="s">
        <v>2104</v>
      </c>
      <c r="F9" s="270"/>
      <c r="G9" s="270"/>
      <c r="H9" s="270"/>
      <c r="I9" s="97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0">
      <c r="A10" s="32"/>
      <c r="B10" s="33"/>
      <c r="C10" s="32"/>
      <c r="D10" s="32"/>
      <c r="E10" s="32"/>
      <c r="F10" s="32"/>
      <c r="G10" s="32"/>
      <c r="H10" s="32"/>
      <c r="I10" s="97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8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8" t="s">
        <v>22</v>
      </c>
      <c r="J12" s="55" t="str">
        <f>'Rekapitulace stavby'!AN8</f>
        <v>11. 5. 2020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75" customHeight="1">
      <c r="A13" s="32"/>
      <c r="B13" s="33"/>
      <c r="C13" s="32"/>
      <c r="D13" s="32"/>
      <c r="E13" s="32"/>
      <c r="F13" s="32"/>
      <c r="G13" s="32"/>
      <c r="H13" s="32"/>
      <c r="I13" s="97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8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8" t="s">
        <v>27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7" customHeight="1">
      <c r="A16" s="32"/>
      <c r="B16" s="33"/>
      <c r="C16" s="32"/>
      <c r="D16" s="32"/>
      <c r="E16" s="32"/>
      <c r="F16" s="32"/>
      <c r="G16" s="32"/>
      <c r="H16" s="32"/>
      <c r="I16" s="97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98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71" t="str">
        <f>'Rekapitulace stavby'!E14</f>
        <v>Vyplň údaj</v>
      </c>
      <c r="F18" s="251"/>
      <c r="G18" s="251"/>
      <c r="H18" s="251"/>
      <c r="I18" s="98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7" customHeight="1">
      <c r="A19" s="32"/>
      <c r="B19" s="33"/>
      <c r="C19" s="32"/>
      <c r="D19" s="32"/>
      <c r="E19" s="32"/>
      <c r="F19" s="32"/>
      <c r="G19" s="32"/>
      <c r="H19" s="32"/>
      <c r="I19" s="97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98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98" t="s">
        <v>27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7" customHeight="1">
      <c r="A22" s="32"/>
      <c r="B22" s="33"/>
      <c r="C22" s="32"/>
      <c r="D22" s="32"/>
      <c r="E22" s="32"/>
      <c r="F22" s="32"/>
      <c r="G22" s="32"/>
      <c r="H22" s="32"/>
      <c r="I22" s="97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32</v>
      </c>
      <c r="E23" s="32"/>
      <c r="F23" s="32"/>
      <c r="G23" s="32"/>
      <c r="H23" s="32"/>
      <c r="I23" s="98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8" t="s">
        <v>27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7" customHeight="1">
      <c r="A25" s="32"/>
      <c r="B25" s="33"/>
      <c r="C25" s="32"/>
      <c r="D25" s="32"/>
      <c r="E25" s="32"/>
      <c r="F25" s="32"/>
      <c r="G25" s="32"/>
      <c r="H25" s="32"/>
      <c r="I25" s="97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33</v>
      </c>
      <c r="E26" s="32"/>
      <c r="F26" s="32"/>
      <c r="G26" s="32"/>
      <c r="H26" s="32"/>
      <c r="I26" s="97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4.5" customHeight="1">
      <c r="A27" s="99"/>
      <c r="B27" s="100"/>
      <c r="C27" s="99"/>
      <c r="D27" s="99"/>
      <c r="E27" s="256" t="s">
        <v>1</v>
      </c>
      <c r="F27" s="256"/>
      <c r="G27" s="256"/>
      <c r="H27" s="256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7" customHeight="1">
      <c r="A28" s="32"/>
      <c r="B28" s="33"/>
      <c r="C28" s="32"/>
      <c r="D28" s="32"/>
      <c r="E28" s="32"/>
      <c r="F28" s="32"/>
      <c r="G28" s="32"/>
      <c r="H28" s="32"/>
      <c r="I28" s="97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7" customHeight="1">
      <c r="A29" s="32"/>
      <c r="B29" s="33"/>
      <c r="C29" s="32"/>
      <c r="D29" s="66"/>
      <c r="E29" s="66"/>
      <c r="F29" s="66"/>
      <c r="G29" s="66"/>
      <c r="H29" s="66"/>
      <c r="I29" s="104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4" customHeight="1">
      <c r="A30" s="32"/>
      <c r="B30" s="33"/>
      <c r="C30" s="32"/>
      <c r="D30" s="105" t="s">
        <v>34</v>
      </c>
      <c r="E30" s="32"/>
      <c r="F30" s="32"/>
      <c r="G30" s="32"/>
      <c r="H30" s="32"/>
      <c r="I30" s="97"/>
      <c r="J30" s="71">
        <f>ROUND(J118,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7" customHeight="1">
      <c r="A31" s="32"/>
      <c r="B31" s="33"/>
      <c r="C31" s="32"/>
      <c r="D31" s="66"/>
      <c r="E31" s="66"/>
      <c r="F31" s="66"/>
      <c r="G31" s="66"/>
      <c r="H31" s="66"/>
      <c r="I31" s="104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" customHeight="1">
      <c r="A32" s="32"/>
      <c r="B32" s="33"/>
      <c r="C32" s="32"/>
      <c r="D32" s="32"/>
      <c r="E32" s="32"/>
      <c r="F32" s="36" t="s">
        <v>36</v>
      </c>
      <c r="G32" s="32"/>
      <c r="H32" s="32"/>
      <c r="I32" s="106" t="s">
        <v>35</v>
      </c>
      <c r="J32" s="36" t="s">
        <v>37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" customHeight="1">
      <c r="A33" s="32"/>
      <c r="B33" s="33"/>
      <c r="C33" s="32"/>
      <c r="D33" s="107" t="s">
        <v>38</v>
      </c>
      <c r="E33" s="27" t="s">
        <v>39</v>
      </c>
      <c r="F33" s="108">
        <f>ROUND((SUM(BE118:BE122)),  2)</f>
        <v>0</v>
      </c>
      <c r="G33" s="32"/>
      <c r="H33" s="32"/>
      <c r="I33" s="109">
        <v>0.21</v>
      </c>
      <c r="J33" s="108">
        <f>ROUND(((SUM(BE118:BE122))*I33),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3"/>
      <c r="C34" s="32"/>
      <c r="D34" s="32"/>
      <c r="E34" s="27" t="s">
        <v>40</v>
      </c>
      <c r="F34" s="108">
        <f>ROUND((SUM(BF118:BF122)),  2)</f>
        <v>0</v>
      </c>
      <c r="G34" s="32"/>
      <c r="H34" s="32"/>
      <c r="I34" s="109">
        <v>0.15</v>
      </c>
      <c r="J34" s="108">
        <f>ROUND(((SUM(BF118:BF122))*I34),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hidden="1" customHeight="1">
      <c r="A35" s="32"/>
      <c r="B35" s="33"/>
      <c r="C35" s="32"/>
      <c r="D35" s="32"/>
      <c r="E35" s="27" t="s">
        <v>41</v>
      </c>
      <c r="F35" s="108">
        <f>ROUND((SUM(BG118:BG122)),  2)</f>
        <v>0</v>
      </c>
      <c r="G35" s="32"/>
      <c r="H35" s="32"/>
      <c r="I35" s="109">
        <v>0.21</v>
      </c>
      <c r="J35" s="108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hidden="1" customHeight="1">
      <c r="A36" s="32"/>
      <c r="B36" s="33"/>
      <c r="C36" s="32"/>
      <c r="D36" s="32"/>
      <c r="E36" s="27" t="s">
        <v>42</v>
      </c>
      <c r="F36" s="108">
        <f>ROUND((SUM(BH118:BH122)),  2)</f>
        <v>0</v>
      </c>
      <c r="G36" s="32"/>
      <c r="H36" s="32"/>
      <c r="I36" s="109">
        <v>0.15</v>
      </c>
      <c r="J36" s="108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3"/>
      <c r="C37" s="32"/>
      <c r="D37" s="32"/>
      <c r="E37" s="27" t="s">
        <v>43</v>
      </c>
      <c r="F37" s="108">
        <f>ROUND((SUM(BI118:BI122)),  2)</f>
        <v>0</v>
      </c>
      <c r="G37" s="32"/>
      <c r="H37" s="32"/>
      <c r="I37" s="109">
        <v>0</v>
      </c>
      <c r="J37" s="108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7" customHeight="1">
      <c r="A38" s="32"/>
      <c r="B38" s="33"/>
      <c r="C38" s="32"/>
      <c r="D38" s="32"/>
      <c r="E38" s="32"/>
      <c r="F38" s="32"/>
      <c r="G38" s="32"/>
      <c r="H38" s="32"/>
      <c r="I38" s="97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4" customHeight="1">
      <c r="A39" s="32"/>
      <c r="B39" s="33"/>
      <c r="C39" s="110"/>
      <c r="D39" s="111" t="s">
        <v>44</v>
      </c>
      <c r="E39" s="60"/>
      <c r="F39" s="60"/>
      <c r="G39" s="112" t="s">
        <v>45</v>
      </c>
      <c r="H39" s="113" t="s">
        <v>46</v>
      </c>
      <c r="I39" s="114"/>
      <c r="J39" s="115">
        <f>SUM(J30:J37)</f>
        <v>0</v>
      </c>
      <c r="K39" s="11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" customHeight="1">
      <c r="A40" s="32"/>
      <c r="B40" s="33"/>
      <c r="C40" s="32"/>
      <c r="D40" s="32"/>
      <c r="E40" s="32"/>
      <c r="F40" s="32"/>
      <c r="G40" s="32"/>
      <c r="H40" s="32"/>
      <c r="I40" s="97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" customHeight="1">
      <c r="B41" s="20"/>
      <c r="I41" s="93"/>
      <c r="L41" s="20"/>
    </row>
    <row r="42" spans="1:31" s="1" customFormat="1" ht="14.4" customHeight="1">
      <c r="B42" s="20"/>
      <c r="I42" s="93"/>
      <c r="L42" s="20"/>
    </row>
    <row r="43" spans="1:31" s="1" customFormat="1" ht="14.4" customHeight="1">
      <c r="B43" s="20"/>
      <c r="I43" s="93"/>
      <c r="L43" s="20"/>
    </row>
    <row r="44" spans="1:31" s="1" customFormat="1" ht="14.4" customHeight="1">
      <c r="B44" s="20"/>
      <c r="I44" s="93"/>
      <c r="L44" s="20"/>
    </row>
    <row r="45" spans="1:31" s="1" customFormat="1" ht="14.4" customHeight="1">
      <c r="B45" s="20"/>
      <c r="I45" s="93"/>
      <c r="L45" s="20"/>
    </row>
    <row r="46" spans="1:31" s="1" customFormat="1" ht="14.4" customHeight="1">
      <c r="B46" s="20"/>
      <c r="I46" s="93"/>
      <c r="L46" s="20"/>
    </row>
    <row r="47" spans="1:31" s="1" customFormat="1" ht="14.4" customHeight="1">
      <c r="B47" s="20"/>
      <c r="I47" s="93"/>
      <c r="L47" s="20"/>
    </row>
    <row r="48" spans="1:31" s="1" customFormat="1" ht="14.4" customHeight="1">
      <c r="B48" s="20"/>
      <c r="I48" s="93"/>
      <c r="L48" s="20"/>
    </row>
    <row r="49" spans="1:31" s="1" customFormat="1" ht="14.4" customHeight="1">
      <c r="B49" s="20"/>
      <c r="I49" s="93"/>
      <c r="L49" s="20"/>
    </row>
    <row r="50" spans="1:31" s="2" customFormat="1" ht="14.4" customHeight="1">
      <c r="B50" s="42"/>
      <c r="D50" s="43" t="s">
        <v>47</v>
      </c>
      <c r="E50" s="44"/>
      <c r="F50" s="44"/>
      <c r="G50" s="43" t="s">
        <v>48</v>
      </c>
      <c r="H50" s="44"/>
      <c r="I50" s="117"/>
      <c r="J50" s="44"/>
      <c r="K50" s="44"/>
      <c r="L50" s="42"/>
    </row>
    <row r="51" spans="1:31" ht="10">
      <c r="B51" s="20"/>
      <c r="L51" s="20"/>
    </row>
    <row r="52" spans="1:31" ht="10">
      <c r="B52" s="20"/>
      <c r="L52" s="20"/>
    </row>
    <row r="53" spans="1:31" ht="10">
      <c r="B53" s="20"/>
      <c r="L53" s="20"/>
    </row>
    <row r="54" spans="1:31" ht="10">
      <c r="B54" s="20"/>
      <c r="L54" s="20"/>
    </row>
    <row r="55" spans="1:31" ht="10">
      <c r="B55" s="20"/>
      <c r="L55" s="20"/>
    </row>
    <row r="56" spans="1:31" ht="10">
      <c r="B56" s="20"/>
      <c r="L56" s="20"/>
    </row>
    <row r="57" spans="1:31" ht="10">
      <c r="B57" s="20"/>
      <c r="L57" s="20"/>
    </row>
    <row r="58" spans="1:31" ht="10">
      <c r="B58" s="20"/>
      <c r="L58" s="20"/>
    </row>
    <row r="59" spans="1:31" ht="10">
      <c r="B59" s="20"/>
      <c r="L59" s="20"/>
    </row>
    <row r="60" spans="1:31" ht="10">
      <c r="B60" s="20"/>
      <c r="L60" s="20"/>
    </row>
    <row r="61" spans="1:31" s="2" customFormat="1" ht="12.5">
      <c r="A61" s="32"/>
      <c r="B61" s="33"/>
      <c r="C61" s="32"/>
      <c r="D61" s="45" t="s">
        <v>49</v>
      </c>
      <c r="E61" s="35"/>
      <c r="F61" s="118" t="s">
        <v>50</v>
      </c>
      <c r="G61" s="45" t="s">
        <v>49</v>
      </c>
      <c r="H61" s="35"/>
      <c r="I61" s="119"/>
      <c r="J61" s="120" t="s">
        <v>50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0">
      <c r="B62" s="20"/>
      <c r="L62" s="20"/>
    </row>
    <row r="63" spans="1:31" ht="10">
      <c r="B63" s="20"/>
      <c r="L63" s="20"/>
    </row>
    <row r="64" spans="1:31" ht="10">
      <c r="B64" s="20"/>
      <c r="L64" s="20"/>
    </row>
    <row r="65" spans="1:31" s="2" customFormat="1" ht="13">
      <c r="A65" s="32"/>
      <c r="B65" s="33"/>
      <c r="C65" s="32"/>
      <c r="D65" s="43" t="s">
        <v>51</v>
      </c>
      <c r="E65" s="46"/>
      <c r="F65" s="46"/>
      <c r="G65" s="43" t="s">
        <v>52</v>
      </c>
      <c r="H65" s="46"/>
      <c r="I65" s="121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0">
      <c r="B66" s="20"/>
      <c r="L66" s="20"/>
    </row>
    <row r="67" spans="1:31" ht="10">
      <c r="B67" s="20"/>
      <c r="L67" s="20"/>
    </row>
    <row r="68" spans="1:31" ht="10">
      <c r="B68" s="20"/>
      <c r="L68" s="20"/>
    </row>
    <row r="69" spans="1:31" ht="10">
      <c r="B69" s="20"/>
      <c r="L69" s="20"/>
    </row>
    <row r="70" spans="1:31" ht="10">
      <c r="B70" s="20"/>
      <c r="L70" s="20"/>
    </row>
    <row r="71" spans="1:31" ht="10">
      <c r="B71" s="20"/>
      <c r="L71" s="20"/>
    </row>
    <row r="72" spans="1:31" ht="10">
      <c r="B72" s="20"/>
      <c r="L72" s="20"/>
    </row>
    <row r="73" spans="1:31" ht="10">
      <c r="B73" s="20"/>
      <c r="L73" s="20"/>
    </row>
    <row r="74" spans="1:31" ht="10">
      <c r="B74" s="20"/>
      <c r="L74" s="20"/>
    </row>
    <row r="75" spans="1:31" ht="10">
      <c r="B75" s="20"/>
      <c r="L75" s="20"/>
    </row>
    <row r="76" spans="1:31" s="2" customFormat="1" ht="12.5">
      <c r="A76" s="32"/>
      <c r="B76" s="33"/>
      <c r="C76" s="32"/>
      <c r="D76" s="45" t="s">
        <v>49</v>
      </c>
      <c r="E76" s="35"/>
      <c r="F76" s="118" t="s">
        <v>50</v>
      </c>
      <c r="G76" s="45" t="s">
        <v>49</v>
      </c>
      <c r="H76" s="35"/>
      <c r="I76" s="119"/>
      <c r="J76" s="120" t="s">
        <v>50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>
      <c r="A77" s="32"/>
      <c r="B77" s="47"/>
      <c r="C77" s="48"/>
      <c r="D77" s="48"/>
      <c r="E77" s="48"/>
      <c r="F77" s="48"/>
      <c r="G77" s="48"/>
      <c r="H77" s="48"/>
      <c r="I77" s="122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7" customHeight="1">
      <c r="A81" s="32"/>
      <c r="B81" s="49"/>
      <c r="C81" s="50"/>
      <c r="D81" s="50"/>
      <c r="E81" s="50"/>
      <c r="F81" s="50"/>
      <c r="G81" s="50"/>
      <c r="H81" s="50"/>
      <c r="I81" s="123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5" customHeight="1">
      <c r="A82" s="32"/>
      <c r="B82" s="33"/>
      <c r="C82" s="21" t="s">
        <v>235</v>
      </c>
      <c r="D82" s="32"/>
      <c r="E82" s="32"/>
      <c r="F82" s="32"/>
      <c r="G82" s="32"/>
      <c r="H82" s="32"/>
      <c r="I82" s="97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7" customHeight="1">
      <c r="A83" s="32"/>
      <c r="B83" s="33"/>
      <c r="C83" s="32"/>
      <c r="D83" s="32"/>
      <c r="E83" s="32"/>
      <c r="F83" s="32"/>
      <c r="G83" s="32"/>
      <c r="H83" s="32"/>
      <c r="I83" s="97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7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4.5" customHeight="1">
      <c r="A85" s="32"/>
      <c r="B85" s="33"/>
      <c r="C85" s="32"/>
      <c r="D85" s="32"/>
      <c r="E85" s="268" t="str">
        <f>E7</f>
        <v>Hasičská zbrojnice</v>
      </c>
      <c r="F85" s="269"/>
      <c r="G85" s="269"/>
      <c r="H85" s="269"/>
      <c r="I85" s="97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113</v>
      </c>
      <c r="D86" s="32"/>
      <c r="E86" s="32"/>
      <c r="F86" s="32"/>
      <c r="G86" s="32"/>
      <c r="H86" s="32"/>
      <c r="I86" s="97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4.5" customHeight="1">
      <c r="A87" s="32"/>
      <c r="B87" s="33"/>
      <c r="C87" s="32"/>
      <c r="D87" s="32"/>
      <c r="E87" s="229" t="str">
        <f>E9</f>
        <v>plyn - Plyn</v>
      </c>
      <c r="F87" s="270"/>
      <c r="G87" s="270"/>
      <c r="H87" s="270"/>
      <c r="I87" s="97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7" customHeight="1">
      <c r="A88" s="32"/>
      <c r="B88" s="33"/>
      <c r="C88" s="32"/>
      <c r="D88" s="32"/>
      <c r="E88" s="32"/>
      <c r="F88" s="32"/>
      <c r="G88" s="32"/>
      <c r="H88" s="32"/>
      <c r="I88" s="97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>Račice nad Trotinou 44</v>
      </c>
      <c r="G89" s="32"/>
      <c r="H89" s="32"/>
      <c r="I89" s="98" t="s">
        <v>22</v>
      </c>
      <c r="J89" s="55" t="str">
        <f>IF(J12="","",J12)</f>
        <v>11. 5. 2020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7" customHeight="1">
      <c r="A90" s="32"/>
      <c r="B90" s="33"/>
      <c r="C90" s="32"/>
      <c r="D90" s="32"/>
      <c r="E90" s="32"/>
      <c r="F90" s="32"/>
      <c r="G90" s="32"/>
      <c r="H90" s="32"/>
      <c r="I90" s="97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4.9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8" t="s">
        <v>30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4.9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98" t="s">
        <v>32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25" customHeight="1">
      <c r="A93" s="32"/>
      <c r="B93" s="33"/>
      <c r="C93" s="32"/>
      <c r="D93" s="32"/>
      <c r="E93" s="32"/>
      <c r="F93" s="32"/>
      <c r="G93" s="32"/>
      <c r="H93" s="32"/>
      <c r="I93" s="97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4" t="s">
        <v>236</v>
      </c>
      <c r="D94" s="110"/>
      <c r="E94" s="110"/>
      <c r="F94" s="110"/>
      <c r="G94" s="110"/>
      <c r="H94" s="110"/>
      <c r="I94" s="125"/>
      <c r="J94" s="126" t="s">
        <v>237</v>
      </c>
      <c r="K94" s="110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25" customHeight="1">
      <c r="A95" s="32"/>
      <c r="B95" s="33"/>
      <c r="C95" s="32"/>
      <c r="D95" s="32"/>
      <c r="E95" s="32"/>
      <c r="F95" s="32"/>
      <c r="G95" s="32"/>
      <c r="H95" s="32"/>
      <c r="I95" s="97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75" customHeight="1">
      <c r="A96" s="32"/>
      <c r="B96" s="33"/>
      <c r="C96" s="127" t="s">
        <v>238</v>
      </c>
      <c r="D96" s="32"/>
      <c r="E96" s="32"/>
      <c r="F96" s="32"/>
      <c r="G96" s="32"/>
      <c r="H96" s="32"/>
      <c r="I96" s="97"/>
      <c r="J96" s="71">
        <f>J118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239</v>
      </c>
    </row>
    <row r="97" spans="1:31" s="9" customFormat="1" ht="25" customHeight="1">
      <c r="B97" s="128"/>
      <c r="D97" s="129" t="s">
        <v>240</v>
      </c>
      <c r="E97" s="130"/>
      <c r="F97" s="130"/>
      <c r="G97" s="130"/>
      <c r="H97" s="130"/>
      <c r="I97" s="131"/>
      <c r="J97" s="132">
        <f>J119</f>
        <v>0</v>
      </c>
      <c r="L97" s="128"/>
    </row>
    <row r="98" spans="1:31" s="10" customFormat="1" ht="19.899999999999999" customHeight="1">
      <c r="B98" s="133"/>
      <c r="D98" s="134" t="s">
        <v>2100</v>
      </c>
      <c r="E98" s="135"/>
      <c r="F98" s="135"/>
      <c r="G98" s="135"/>
      <c r="H98" s="135"/>
      <c r="I98" s="136"/>
      <c r="J98" s="137">
        <f>J120</f>
        <v>0</v>
      </c>
      <c r="L98" s="133"/>
    </row>
    <row r="99" spans="1:31" s="2" customFormat="1" ht="21.75" customHeight="1">
      <c r="A99" s="32"/>
      <c r="B99" s="33"/>
      <c r="C99" s="32"/>
      <c r="D99" s="32"/>
      <c r="E99" s="32"/>
      <c r="F99" s="32"/>
      <c r="G99" s="32"/>
      <c r="H99" s="32"/>
      <c r="I99" s="97"/>
      <c r="J99" s="32"/>
      <c r="K99" s="32"/>
      <c r="L99" s="4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31" s="2" customFormat="1" ht="7" customHeight="1">
      <c r="A100" s="32"/>
      <c r="B100" s="47"/>
      <c r="C100" s="48"/>
      <c r="D100" s="48"/>
      <c r="E100" s="48"/>
      <c r="F100" s="48"/>
      <c r="G100" s="48"/>
      <c r="H100" s="48"/>
      <c r="I100" s="122"/>
      <c r="J100" s="48"/>
      <c r="K100" s="48"/>
      <c r="L100" s="4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4" spans="1:31" s="2" customFormat="1" ht="7" customHeight="1">
      <c r="A104" s="32"/>
      <c r="B104" s="49"/>
      <c r="C104" s="50"/>
      <c r="D104" s="50"/>
      <c r="E104" s="50"/>
      <c r="F104" s="50"/>
      <c r="G104" s="50"/>
      <c r="H104" s="50"/>
      <c r="I104" s="123"/>
      <c r="J104" s="50"/>
      <c r="K104" s="50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25" customHeight="1">
      <c r="A105" s="32"/>
      <c r="B105" s="33"/>
      <c r="C105" s="21" t="s">
        <v>267</v>
      </c>
      <c r="D105" s="32"/>
      <c r="E105" s="32"/>
      <c r="F105" s="32"/>
      <c r="G105" s="32"/>
      <c r="H105" s="32"/>
      <c r="I105" s="97"/>
      <c r="J105" s="32"/>
      <c r="K105" s="32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7" customHeight="1">
      <c r="A106" s="32"/>
      <c r="B106" s="33"/>
      <c r="C106" s="32"/>
      <c r="D106" s="32"/>
      <c r="E106" s="32"/>
      <c r="F106" s="32"/>
      <c r="G106" s="32"/>
      <c r="H106" s="32"/>
      <c r="I106" s="97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12" customHeight="1">
      <c r="A107" s="32"/>
      <c r="B107" s="33"/>
      <c r="C107" s="27" t="s">
        <v>16</v>
      </c>
      <c r="D107" s="32"/>
      <c r="E107" s="32"/>
      <c r="F107" s="32"/>
      <c r="G107" s="32"/>
      <c r="H107" s="32"/>
      <c r="I107" s="97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4.5" customHeight="1">
      <c r="A108" s="32"/>
      <c r="B108" s="33"/>
      <c r="C108" s="32"/>
      <c r="D108" s="32"/>
      <c r="E108" s="268" t="str">
        <f>E7</f>
        <v>Hasičská zbrojnice</v>
      </c>
      <c r="F108" s="269"/>
      <c r="G108" s="269"/>
      <c r="H108" s="269"/>
      <c r="I108" s="97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2" customHeight="1">
      <c r="A109" s="32"/>
      <c r="B109" s="33"/>
      <c r="C109" s="27" t="s">
        <v>113</v>
      </c>
      <c r="D109" s="32"/>
      <c r="E109" s="32"/>
      <c r="F109" s="32"/>
      <c r="G109" s="32"/>
      <c r="H109" s="32"/>
      <c r="I109" s="97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4.5" customHeight="1">
      <c r="A110" s="32"/>
      <c r="B110" s="33"/>
      <c r="C110" s="32"/>
      <c r="D110" s="32"/>
      <c r="E110" s="229" t="str">
        <f>E9</f>
        <v>plyn - Plyn</v>
      </c>
      <c r="F110" s="270"/>
      <c r="G110" s="270"/>
      <c r="H110" s="270"/>
      <c r="I110" s="97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7" customHeight="1">
      <c r="A111" s="32"/>
      <c r="B111" s="33"/>
      <c r="C111" s="32"/>
      <c r="D111" s="32"/>
      <c r="E111" s="32"/>
      <c r="F111" s="32"/>
      <c r="G111" s="32"/>
      <c r="H111" s="32"/>
      <c r="I111" s="97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20</v>
      </c>
      <c r="D112" s="32"/>
      <c r="E112" s="32"/>
      <c r="F112" s="25" t="str">
        <f>F12</f>
        <v>Račice nad Trotinou 44</v>
      </c>
      <c r="G112" s="32"/>
      <c r="H112" s="32"/>
      <c r="I112" s="98" t="s">
        <v>22</v>
      </c>
      <c r="J112" s="55" t="str">
        <f>IF(J12="","",J12)</f>
        <v>11. 5. 2020</v>
      </c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7" customHeight="1">
      <c r="A113" s="32"/>
      <c r="B113" s="33"/>
      <c r="C113" s="32"/>
      <c r="D113" s="32"/>
      <c r="E113" s="32"/>
      <c r="F113" s="32"/>
      <c r="G113" s="32"/>
      <c r="H113" s="32"/>
      <c r="I113" s="97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4.9" customHeight="1">
      <c r="A114" s="32"/>
      <c r="B114" s="33"/>
      <c r="C114" s="27" t="s">
        <v>24</v>
      </c>
      <c r="D114" s="32"/>
      <c r="E114" s="32"/>
      <c r="F114" s="25" t="str">
        <f>E15</f>
        <v xml:space="preserve"> </v>
      </c>
      <c r="G114" s="32"/>
      <c r="H114" s="32"/>
      <c r="I114" s="98" t="s">
        <v>30</v>
      </c>
      <c r="J114" s="30" t="str">
        <f>E21</f>
        <v xml:space="preserve"> </v>
      </c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4.9" customHeight="1">
      <c r="A115" s="32"/>
      <c r="B115" s="33"/>
      <c r="C115" s="27" t="s">
        <v>28</v>
      </c>
      <c r="D115" s="32"/>
      <c r="E115" s="32"/>
      <c r="F115" s="25" t="str">
        <f>IF(E18="","",E18)</f>
        <v>Vyplň údaj</v>
      </c>
      <c r="G115" s="32"/>
      <c r="H115" s="32"/>
      <c r="I115" s="98" t="s">
        <v>32</v>
      </c>
      <c r="J115" s="30" t="str">
        <f>E24</f>
        <v xml:space="preserve"> </v>
      </c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0.25" customHeight="1">
      <c r="A116" s="32"/>
      <c r="B116" s="33"/>
      <c r="C116" s="32"/>
      <c r="D116" s="32"/>
      <c r="E116" s="32"/>
      <c r="F116" s="32"/>
      <c r="G116" s="32"/>
      <c r="H116" s="32"/>
      <c r="I116" s="97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11" customFormat="1" ht="29.25" customHeight="1">
      <c r="A117" s="138"/>
      <c r="B117" s="139"/>
      <c r="C117" s="140" t="s">
        <v>268</v>
      </c>
      <c r="D117" s="141" t="s">
        <v>59</v>
      </c>
      <c r="E117" s="141" t="s">
        <v>55</v>
      </c>
      <c r="F117" s="141" t="s">
        <v>56</v>
      </c>
      <c r="G117" s="141" t="s">
        <v>269</v>
      </c>
      <c r="H117" s="141" t="s">
        <v>270</v>
      </c>
      <c r="I117" s="142" t="s">
        <v>271</v>
      </c>
      <c r="J117" s="141" t="s">
        <v>237</v>
      </c>
      <c r="K117" s="143" t="s">
        <v>272</v>
      </c>
      <c r="L117" s="144"/>
      <c r="M117" s="62" t="s">
        <v>1</v>
      </c>
      <c r="N117" s="63" t="s">
        <v>38</v>
      </c>
      <c r="O117" s="63" t="s">
        <v>273</v>
      </c>
      <c r="P117" s="63" t="s">
        <v>274</v>
      </c>
      <c r="Q117" s="63" t="s">
        <v>275</v>
      </c>
      <c r="R117" s="63" t="s">
        <v>276</v>
      </c>
      <c r="S117" s="63" t="s">
        <v>277</v>
      </c>
      <c r="T117" s="64" t="s">
        <v>278</v>
      </c>
      <c r="U117" s="138"/>
      <c r="V117" s="138"/>
      <c r="W117" s="138"/>
      <c r="X117" s="138"/>
      <c r="Y117" s="138"/>
      <c r="Z117" s="138"/>
      <c r="AA117" s="138"/>
      <c r="AB117" s="138"/>
      <c r="AC117" s="138"/>
      <c r="AD117" s="138"/>
      <c r="AE117" s="138"/>
    </row>
    <row r="118" spans="1:65" s="2" customFormat="1" ht="22.75" customHeight="1">
      <c r="A118" s="32"/>
      <c r="B118" s="33"/>
      <c r="C118" s="69" t="s">
        <v>279</v>
      </c>
      <c r="D118" s="32"/>
      <c r="E118" s="32"/>
      <c r="F118" s="32"/>
      <c r="G118" s="32"/>
      <c r="H118" s="32"/>
      <c r="I118" s="97"/>
      <c r="J118" s="145">
        <f>BK118</f>
        <v>0</v>
      </c>
      <c r="K118" s="32"/>
      <c r="L118" s="33"/>
      <c r="M118" s="65"/>
      <c r="N118" s="56"/>
      <c r="O118" s="66"/>
      <c r="P118" s="146">
        <f>P119</f>
        <v>0</v>
      </c>
      <c r="Q118" s="66"/>
      <c r="R118" s="146">
        <f>R119</f>
        <v>0</v>
      </c>
      <c r="S118" s="66"/>
      <c r="T118" s="147">
        <f>T119</f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T118" s="17" t="s">
        <v>73</v>
      </c>
      <c r="AU118" s="17" t="s">
        <v>239</v>
      </c>
      <c r="BK118" s="148">
        <f>BK119</f>
        <v>0</v>
      </c>
    </row>
    <row r="119" spans="1:65" s="12" customFormat="1" ht="25.9" customHeight="1">
      <c r="B119" s="149"/>
      <c r="D119" s="150" t="s">
        <v>73</v>
      </c>
      <c r="E119" s="151" t="s">
        <v>280</v>
      </c>
      <c r="F119" s="151" t="s">
        <v>281</v>
      </c>
      <c r="I119" s="152"/>
      <c r="J119" s="153">
        <f>BK119</f>
        <v>0</v>
      </c>
      <c r="L119" s="149"/>
      <c r="M119" s="154"/>
      <c r="N119" s="155"/>
      <c r="O119" s="155"/>
      <c r="P119" s="156">
        <f>P120</f>
        <v>0</v>
      </c>
      <c r="Q119" s="155"/>
      <c r="R119" s="156">
        <f>R120</f>
        <v>0</v>
      </c>
      <c r="S119" s="155"/>
      <c r="T119" s="157">
        <f>T120</f>
        <v>0</v>
      </c>
      <c r="AR119" s="150" t="s">
        <v>82</v>
      </c>
      <c r="AT119" s="158" t="s">
        <v>73</v>
      </c>
      <c r="AU119" s="158" t="s">
        <v>74</v>
      </c>
      <c r="AY119" s="150" t="s">
        <v>282</v>
      </c>
      <c r="BK119" s="159">
        <f>BK120</f>
        <v>0</v>
      </c>
    </row>
    <row r="120" spans="1:65" s="12" customFormat="1" ht="22.75" customHeight="1">
      <c r="B120" s="149"/>
      <c r="D120" s="150" t="s">
        <v>73</v>
      </c>
      <c r="E120" s="160" t="s">
        <v>344</v>
      </c>
      <c r="F120" s="160" t="s">
        <v>2101</v>
      </c>
      <c r="I120" s="152"/>
      <c r="J120" s="161">
        <f>BK120</f>
        <v>0</v>
      </c>
      <c r="L120" s="149"/>
      <c r="M120" s="154"/>
      <c r="N120" s="155"/>
      <c r="O120" s="155"/>
      <c r="P120" s="156">
        <f>SUM(P121:P122)</f>
        <v>0</v>
      </c>
      <c r="Q120" s="155"/>
      <c r="R120" s="156">
        <f>SUM(R121:R122)</f>
        <v>0</v>
      </c>
      <c r="S120" s="155"/>
      <c r="T120" s="157">
        <f>SUM(T121:T122)</f>
        <v>0</v>
      </c>
      <c r="AR120" s="150" t="s">
        <v>82</v>
      </c>
      <c r="AT120" s="158" t="s">
        <v>73</v>
      </c>
      <c r="AU120" s="158" t="s">
        <v>82</v>
      </c>
      <c r="AY120" s="150" t="s">
        <v>282</v>
      </c>
      <c r="BK120" s="159">
        <f>SUM(BK121:BK122)</f>
        <v>0</v>
      </c>
    </row>
    <row r="121" spans="1:65" s="2" customFormat="1" ht="14.5" customHeight="1">
      <c r="A121" s="32"/>
      <c r="B121" s="162"/>
      <c r="C121" s="163" t="s">
        <v>82</v>
      </c>
      <c r="D121" s="163" t="s">
        <v>284</v>
      </c>
      <c r="E121" s="164" t="s">
        <v>1043</v>
      </c>
      <c r="F121" s="165" t="s">
        <v>2105</v>
      </c>
      <c r="G121" s="166" t="s">
        <v>1517</v>
      </c>
      <c r="H121" s="167">
        <v>1</v>
      </c>
      <c r="I121" s="168"/>
      <c r="J121" s="169">
        <f>ROUND(I121*H121,2)</f>
        <v>0</v>
      </c>
      <c r="K121" s="165" t="s">
        <v>1</v>
      </c>
      <c r="L121" s="33"/>
      <c r="M121" s="170" t="s">
        <v>1</v>
      </c>
      <c r="N121" s="171" t="s">
        <v>39</v>
      </c>
      <c r="O121" s="58"/>
      <c r="P121" s="172">
        <f>O121*H121</f>
        <v>0</v>
      </c>
      <c r="Q121" s="172">
        <v>0</v>
      </c>
      <c r="R121" s="172">
        <f>Q121*H121</f>
        <v>0</v>
      </c>
      <c r="S121" s="172">
        <v>0</v>
      </c>
      <c r="T121" s="173">
        <f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74" t="s">
        <v>289</v>
      </c>
      <c r="AT121" s="174" t="s">
        <v>284</v>
      </c>
      <c r="AU121" s="174" t="s">
        <v>84</v>
      </c>
      <c r="AY121" s="17" t="s">
        <v>282</v>
      </c>
      <c r="BE121" s="175">
        <f>IF(N121="základní",J121,0)</f>
        <v>0</v>
      </c>
      <c r="BF121" s="175">
        <f>IF(N121="snížená",J121,0)</f>
        <v>0</v>
      </c>
      <c r="BG121" s="175">
        <f>IF(N121="zákl. přenesená",J121,0)</f>
        <v>0</v>
      </c>
      <c r="BH121" s="175">
        <f>IF(N121="sníž. přenesená",J121,0)</f>
        <v>0</v>
      </c>
      <c r="BI121" s="175">
        <f>IF(N121="nulová",J121,0)</f>
        <v>0</v>
      </c>
      <c r="BJ121" s="17" t="s">
        <v>82</v>
      </c>
      <c r="BK121" s="175">
        <f>ROUND(I121*H121,2)</f>
        <v>0</v>
      </c>
      <c r="BL121" s="17" t="s">
        <v>289</v>
      </c>
      <c r="BM121" s="174" t="s">
        <v>2103</v>
      </c>
    </row>
    <row r="122" spans="1:65" s="2" customFormat="1" ht="10">
      <c r="A122" s="32"/>
      <c r="B122" s="33"/>
      <c r="C122" s="32"/>
      <c r="D122" s="176" t="s">
        <v>291</v>
      </c>
      <c r="E122" s="32"/>
      <c r="F122" s="177" t="s">
        <v>2105</v>
      </c>
      <c r="G122" s="32"/>
      <c r="H122" s="32"/>
      <c r="I122" s="97"/>
      <c r="J122" s="32"/>
      <c r="K122" s="32"/>
      <c r="L122" s="33"/>
      <c r="M122" s="217"/>
      <c r="N122" s="218"/>
      <c r="O122" s="219"/>
      <c r="P122" s="219"/>
      <c r="Q122" s="219"/>
      <c r="R122" s="219"/>
      <c r="S122" s="219"/>
      <c r="T122" s="220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291</v>
      </c>
      <c r="AU122" s="17" t="s">
        <v>84</v>
      </c>
    </row>
    <row r="123" spans="1:65" s="2" customFormat="1" ht="7" customHeight="1">
      <c r="A123" s="32"/>
      <c r="B123" s="47"/>
      <c r="C123" s="48"/>
      <c r="D123" s="48"/>
      <c r="E123" s="48"/>
      <c r="F123" s="48"/>
      <c r="G123" s="48"/>
      <c r="H123" s="48"/>
      <c r="I123" s="122"/>
      <c r="J123" s="48"/>
      <c r="K123" s="48"/>
      <c r="L123" s="33"/>
      <c r="M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</sheetData>
  <autoFilter ref="C117:K122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23"/>
  <sheetViews>
    <sheetView showGridLines="0" workbookViewId="0"/>
  </sheetViews>
  <sheetFormatPr defaultRowHeight="14.5"/>
  <cols>
    <col min="1" max="1" width="5.5546875" style="1" customWidth="1"/>
    <col min="2" max="2" width="1.109375" style="1" customWidth="1"/>
    <col min="3" max="3" width="2.77734375" style="1" customWidth="1"/>
    <col min="4" max="4" width="2.88671875" style="1" customWidth="1"/>
    <col min="5" max="5" width="11.44140625" style="1" customWidth="1"/>
    <col min="6" max="6" width="33.88671875" style="1" customWidth="1"/>
    <col min="7" max="7" width="4.6640625" style="1" customWidth="1"/>
    <col min="8" max="8" width="7.6640625" style="1" customWidth="1"/>
    <col min="9" max="9" width="13.44140625" style="93" customWidth="1"/>
    <col min="10" max="11" width="13.44140625" style="1" customWidth="1"/>
    <col min="12" max="12" width="6.21875" style="1" customWidth="1"/>
    <col min="13" max="13" width="7.21875" style="1" hidden="1" customWidth="1"/>
    <col min="14" max="14" width="8.88671875" style="1" hidden="1"/>
    <col min="15" max="20" width="9.44140625" style="1" hidden="1" customWidth="1"/>
    <col min="21" max="21" width="10.88671875" style="1" hidden="1" customWidth="1"/>
    <col min="22" max="22" width="8.21875" style="1" customWidth="1"/>
    <col min="23" max="23" width="10.88671875" style="1" customWidth="1"/>
    <col min="24" max="24" width="8.21875" style="1" customWidth="1"/>
    <col min="25" max="25" width="10" style="1" customWidth="1"/>
    <col min="26" max="26" width="7.33203125" style="1" customWidth="1"/>
    <col min="27" max="27" width="10" style="1" customWidth="1"/>
    <col min="28" max="28" width="10.88671875" style="1" customWidth="1"/>
    <col min="29" max="29" width="7.33203125" style="1" customWidth="1"/>
    <col min="30" max="30" width="10" style="1" customWidth="1"/>
    <col min="31" max="31" width="10.88671875" style="1" customWidth="1"/>
    <col min="44" max="65" width="8.88671875" style="1" hidden="1"/>
  </cols>
  <sheetData>
    <row r="2" spans="1:46" s="1" customFormat="1" ht="37" customHeight="1">
      <c r="I2" s="93"/>
      <c r="L2" s="267" t="s">
        <v>5</v>
      </c>
      <c r="M2" s="252"/>
      <c r="N2" s="252"/>
      <c r="O2" s="252"/>
      <c r="P2" s="252"/>
      <c r="Q2" s="252"/>
      <c r="R2" s="252"/>
      <c r="S2" s="252"/>
      <c r="T2" s="252"/>
      <c r="U2" s="252"/>
      <c r="V2" s="252"/>
      <c r="AT2" s="17" t="s">
        <v>93</v>
      </c>
    </row>
    <row r="3" spans="1:46" s="1" customFormat="1" ht="7" customHeight="1">
      <c r="B3" s="18"/>
      <c r="C3" s="19"/>
      <c r="D3" s="19"/>
      <c r="E3" s="19"/>
      <c r="F3" s="19"/>
      <c r="G3" s="19"/>
      <c r="H3" s="19"/>
      <c r="I3" s="95"/>
      <c r="J3" s="19"/>
      <c r="K3" s="19"/>
      <c r="L3" s="20"/>
      <c r="AT3" s="17" t="s">
        <v>84</v>
      </c>
    </row>
    <row r="4" spans="1:46" s="1" customFormat="1" ht="25" customHeight="1">
      <c r="B4" s="20"/>
      <c r="D4" s="21" t="s">
        <v>104</v>
      </c>
      <c r="I4" s="93"/>
      <c r="L4" s="20"/>
      <c r="M4" s="96" t="s">
        <v>10</v>
      </c>
      <c r="AT4" s="17" t="s">
        <v>3</v>
      </c>
    </row>
    <row r="5" spans="1:46" s="1" customFormat="1" ht="7" customHeight="1">
      <c r="B5" s="20"/>
      <c r="I5" s="93"/>
      <c r="L5" s="20"/>
    </row>
    <row r="6" spans="1:46" s="1" customFormat="1" ht="12" customHeight="1">
      <c r="B6" s="20"/>
      <c r="D6" s="27" t="s">
        <v>16</v>
      </c>
      <c r="I6" s="93"/>
      <c r="L6" s="20"/>
    </row>
    <row r="7" spans="1:46" s="1" customFormat="1" ht="14.5" customHeight="1">
      <c r="B7" s="20"/>
      <c r="E7" s="268" t="str">
        <f>'Rekapitulace stavby'!K6</f>
        <v>Hasičská zbrojnice</v>
      </c>
      <c r="F7" s="269"/>
      <c r="G7" s="269"/>
      <c r="H7" s="269"/>
      <c r="I7" s="93"/>
      <c r="L7" s="20"/>
    </row>
    <row r="8" spans="1:46" s="2" customFormat="1" ht="12" customHeight="1">
      <c r="A8" s="32"/>
      <c r="B8" s="33"/>
      <c r="C8" s="32"/>
      <c r="D8" s="27" t="s">
        <v>113</v>
      </c>
      <c r="E8" s="32"/>
      <c r="F8" s="32"/>
      <c r="G8" s="32"/>
      <c r="H8" s="32"/>
      <c r="I8" s="97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4.5" customHeight="1">
      <c r="A9" s="32"/>
      <c r="B9" s="33"/>
      <c r="C9" s="32"/>
      <c r="D9" s="32"/>
      <c r="E9" s="229" t="s">
        <v>2106</v>
      </c>
      <c r="F9" s="270"/>
      <c r="G9" s="270"/>
      <c r="H9" s="270"/>
      <c r="I9" s="97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0">
      <c r="A10" s="32"/>
      <c r="B10" s="33"/>
      <c r="C10" s="32"/>
      <c r="D10" s="32"/>
      <c r="E10" s="32"/>
      <c r="F10" s="32"/>
      <c r="G10" s="32"/>
      <c r="H10" s="32"/>
      <c r="I10" s="97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8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8" t="s">
        <v>22</v>
      </c>
      <c r="J12" s="55" t="str">
        <f>'Rekapitulace stavby'!AN8</f>
        <v>11. 5. 2020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75" customHeight="1">
      <c r="A13" s="32"/>
      <c r="B13" s="33"/>
      <c r="C13" s="32"/>
      <c r="D13" s="32"/>
      <c r="E13" s="32"/>
      <c r="F13" s="32"/>
      <c r="G13" s="32"/>
      <c r="H13" s="32"/>
      <c r="I13" s="97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8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8" t="s">
        <v>27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7" customHeight="1">
      <c r="A16" s="32"/>
      <c r="B16" s="33"/>
      <c r="C16" s="32"/>
      <c r="D16" s="32"/>
      <c r="E16" s="32"/>
      <c r="F16" s="32"/>
      <c r="G16" s="32"/>
      <c r="H16" s="32"/>
      <c r="I16" s="97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98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71" t="str">
        <f>'Rekapitulace stavby'!E14</f>
        <v>Vyplň údaj</v>
      </c>
      <c r="F18" s="251"/>
      <c r="G18" s="251"/>
      <c r="H18" s="251"/>
      <c r="I18" s="98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7" customHeight="1">
      <c r="A19" s="32"/>
      <c r="B19" s="33"/>
      <c r="C19" s="32"/>
      <c r="D19" s="32"/>
      <c r="E19" s="32"/>
      <c r="F19" s="32"/>
      <c r="G19" s="32"/>
      <c r="H19" s="32"/>
      <c r="I19" s="97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98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98" t="s">
        <v>27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7" customHeight="1">
      <c r="A22" s="32"/>
      <c r="B22" s="33"/>
      <c r="C22" s="32"/>
      <c r="D22" s="32"/>
      <c r="E22" s="32"/>
      <c r="F22" s="32"/>
      <c r="G22" s="32"/>
      <c r="H22" s="32"/>
      <c r="I22" s="97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32</v>
      </c>
      <c r="E23" s="32"/>
      <c r="F23" s="32"/>
      <c r="G23" s="32"/>
      <c r="H23" s="32"/>
      <c r="I23" s="98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8" t="s">
        <v>27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7" customHeight="1">
      <c r="A25" s="32"/>
      <c r="B25" s="33"/>
      <c r="C25" s="32"/>
      <c r="D25" s="32"/>
      <c r="E25" s="32"/>
      <c r="F25" s="32"/>
      <c r="G25" s="32"/>
      <c r="H25" s="32"/>
      <c r="I25" s="97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33</v>
      </c>
      <c r="E26" s="32"/>
      <c r="F26" s="32"/>
      <c r="G26" s="32"/>
      <c r="H26" s="32"/>
      <c r="I26" s="97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4.5" customHeight="1">
      <c r="A27" s="99"/>
      <c r="B27" s="100"/>
      <c r="C27" s="99"/>
      <c r="D27" s="99"/>
      <c r="E27" s="256" t="s">
        <v>1</v>
      </c>
      <c r="F27" s="256"/>
      <c r="G27" s="256"/>
      <c r="H27" s="256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7" customHeight="1">
      <c r="A28" s="32"/>
      <c r="B28" s="33"/>
      <c r="C28" s="32"/>
      <c r="D28" s="32"/>
      <c r="E28" s="32"/>
      <c r="F28" s="32"/>
      <c r="G28" s="32"/>
      <c r="H28" s="32"/>
      <c r="I28" s="97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7" customHeight="1">
      <c r="A29" s="32"/>
      <c r="B29" s="33"/>
      <c r="C29" s="32"/>
      <c r="D29" s="66"/>
      <c r="E29" s="66"/>
      <c r="F29" s="66"/>
      <c r="G29" s="66"/>
      <c r="H29" s="66"/>
      <c r="I29" s="104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4" customHeight="1">
      <c r="A30" s="32"/>
      <c r="B30" s="33"/>
      <c r="C30" s="32"/>
      <c r="D30" s="105" t="s">
        <v>34</v>
      </c>
      <c r="E30" s="32"/>
      <c r="F30" s="32"/>
      <c r="G30" s="32"/>
      <c r="H30" s="32"/>
      <c r="I30" s="97"/>
      <c r="J30" s="71">
        <f>ROUND(J118,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7" customHeight="1">
      <c r="A31" s="32"/>
      <c r="B31" s="33"/>
      <c r="C31" s="32"/>
      <c r="D31" s="66"/>
      <c r="E31" s="66"/>
      <c r="F31" s="66"/>
      <c r="G31" s="66"/>
      <c r="H31" s="66"/>
      <c r="I31" s="104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" customHeight="1">
      <c r="A32" s="32"/>
      <c r="B32" s="33"/>
      <c r="C32" s="32"/>
      <c r="D32" s="32"/>
      <c r="E32" s="32"/>
      <c r="F32" s="36" t="s">
        <v>36</v>
      </c>
      <c r="G32" s="32"/>
      <c r="H32" s="32"/>
      <c r="I32" s="106" t="s">
        <v>35</v>
      </c>
      <c r="J32" s="36" t="s">
        <v>37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" customHeight="1">
      <c r="A33" s="32"/>
      <c r="B33" s="33"/>
      <c r="C33" s="32"/>
      <c r="D33" s="107" t="s">
        <v>38</v>
      </c>
      <c r="E33" s="27" t="s">
        <v>39</v>
      </c>
      <c r="F33" s="108">
        <f>ROUND((SUM(BE118:BE122)),  2)</f>
        <v>0</v>
      </c>
      <c r="G33" s="32"/>
      <c r="H33" s="32"/>
      <c r="I33" s="109">
        <v>0.21</v>
      </c>
      <c r="J33" s="108">
        <f>ROUND(((SUM(BE118:BE122))*I33),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3"/>
      <c r="C34" s="32"/>
      <c r="D34" s="32"/>
      <c r="E34" s="27" t="s">
        <v>40</v>
      </c>
      <c r="F34" s="108">
        <f>ROUND((SUM(BF118:BF122)),  2)</f>
        <v>0</v>
      </c>
      <c r="G34" s="32"/>
      <c r="H34" s="32"/>
      <c r="I34" s="109">
        <v>0.15</v>
      </c>
      <c r="J34" s="108">
        <f>ROUND(((SUM(BF118:BF122))*I34),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hidden="1" customHeight="1">
      <c r="A35" s="32"/>
      <c r="B35" s="33"/>
      <c r="C35" s="32"/>
      <c r="D35" s="32"/>
      <c r="E35" s="27" t="s">
        <v>41</v>
      </c>
      <c r="F35" s="108">
        <f>ROUND((SUM(BG118:BG122)),  2)</f>
        <v>0</v>
      </c>
      <c r="G35" s="32"/>
      <c r="H35" s="32"/>
      <c r="I35" s="109">
        <v>0.21</v>
      </c>
      <c r="J35" s="108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hidden="1" customHeight="1">
      <c r="A36" s="32"/>
      <c r="B36" s="33"/>
      <c r="C36" s="32"/>
      <c r="D36" s="32"/>
      <c r="E36" s="27" t="s">
        <v>42</v>
      </c>
      <c r="F36" s="108">
        <f>ROUND((SUM(BH118:BH122)),  2)</f>
        <v>0</v>
      </c>
      <c r="G36" s="32"/>
      <c r="H36" s="32"/>
      <c r="I36" s="109">
        <v>0.15</v>
      </c>
      <c r="J36" s="108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3"/>
      <c r="C37" s="32"/>
      <c r="D37" s="32"/>
      <c r="E37" s="27" t="s">
        <v>43</v>
      </c>
      <c r="F37" s="108">
        <f>ROUND((SUM(BI118:BI122)),  2)</f>
        <v>0</v>
      </c>
      <c r="G37" s="32"/>
      <c r="H37" s="32"/>
      <c r="I37" s="109">
        <v>0</v>
      </c>
      <c r="J37" s="108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7" customHeight="1">
      <c r="A38" s="32"/>
      <c r="B38" s="33"/>
      <c r="C38" s="32"/>
      <c r="D38" s="32"/>
      <c r="E38" s="32"/>
      <c r="F38" s="32"/>
      <c r="G38" s="32"/>
      <c r="H38" s="32"/>
      <c r="I38" s="97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4" customHeight="1">
      <c r="A39" s="32"/>
      <c r="B39" s="33"/>
      <c r="C39" s="110"/>
      <c r="D39" s="111" t="s">
        <v>44</v>
      </c>
      <c r="E39" s="60"/>
      <c r="F39" s="60"/>
      <c r="G39" s="112" t="s">
        <v>45</v>
      </c>
      <c r="H39" s="113" t="s">
        <v>46</v>
      </c>
      <c r="I39" s="114"/>
      <c r="J39" s="115">
        <f>SUM(J30:J37)</f>
        <v>0</v>
      </c>
      <c r="K39" s="11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" customHeight="1">
      <c r="A40" s="32"/>
      <c r="B40" s="33"/>
      <c r="C40" s="32"/>
      <c r="D40" s="32"/>
      <c r="E40" s="32"/>
      <c r="F40" s="32"/>
      <c r="G40" s="32"/>
      <c r="H40" s="32"/>
      <c r="I40" s="97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" customHeight="1">
      <c r="B41" s="20"/>
      <c r="I41" s="93"/>
      <c r="L41" s="20"/>
    </row>
    <row r="42" spans="1:31" s="1" customFormat="1" ht="14.4" customHeight="1">
      <c r="B42" s="20"/>
      <c r="I42" s="93"/>
      <c r="L42" s="20"/>
    </row>
    <row r="43" spans="1:31" s="1" customFormat="1" ht="14.4" customHeight="1">
      <c r="B43" s="20"/>
      <c r="I43" s="93"/>
      <c r="L43" s="20"/>
    </row>
    <row r="44" spans="1:31" s="1" customFormat="1" ht="14.4" customHeight="1">
      <c r="B44" s="20"/>
      <c r="I44" s="93"/>
      <c r="L44" s="20"/>
    </row>
    <row r="45" spans="1:31" s="1" customFormat="1" ht="14.4" customHeight="1">
      <c r="B45" s="20"/>
      <c r="I45" s="93"/>
      <c r="L45" s="20"/>
    </row>
    <row r="46" spans="1:31" s="1" customFormat="1" ht="14.4" customHeight="1">
      <c r="B46" s="20"/>
      <c r="I46" s="93"/>
      <c r="L46" s="20"/>
    </row>
    <row r="47" spans="1:31" s="1" customFormat="1" ht="14.4" customHeight="1">
      <c r="B47" s="20"/>
      <c r="I47" s="93"/>
      <c r="L47" s="20"/>
    </row>
    <row r="48" spans="1:31" s="1" customFormat="1" ht="14.4" customHeight="1">
      <c r="B48" s="20"/>
      <c r="I48" s="93"/>
      <c r="L48" s="20"/>
    </row>
    <row r="49" spans="1:31" s="1" customFormat="1" ht="14.4" customHeight="1">
      <c r="B49" s="20"/>
      <c r="I49" s="93"/>
      <c r="L49" s="20"/>
    </row>
    <row r="50" spans="1:31" s="2" customFormat="1" ht="14.4" customHeight="1">
      <c r="B50" s="42"/>
      <c r="D50" s="43" t="s">
        <v>47</v>
      </c>
      <c r="E50" s="44"/>
      <c r="F50" s="44"/>
      <c r="G50" s="43" t="s">
        <v>48</v>
      </c>
      <c r="H50" s="44"/>
      <c r="I50" s="117"/>
      <c r="J50" s="44"/>
      <c r="K50" s="44"/>
      <c r="L50" s="42"/>
    </row>
    <row r="51" spans="1:31" ht="10">
      <c r="B51" s="20"/>
      <c r="L51" s="20"/>
    </row>
    <row r="52" spans="1:31" ht="10">
      <c r="B52" s="20"/>
      <c r="L52" s="20"/>
    </row>
    <row r="53" spans="1:31" ht="10">
      <c r="B53" s="20"/>
      <c r="L53" s="20"/>
    </row>
    <row r="54" spans="1:31" ht="10">
      <c r="B54" s="20"/>
      <c r="L54" s="20"/>
    </row>
    <row r="55" spans="1:31" ht="10">
      <c r="B55" s="20"/>
      <c r="L55" s="20"/>
    </row>
    <row r="56" spans="1:31" ht="10">
      <c r="B56" s="20"/>
      <c r="L56" s="20"/>
    </row>
    <row r="57" spans="1:31" ht="10">
      <c r="B57" s="20"/>
      <c r="L57" s="20"/>
    </row>
    <row r="58" spans="1:31" ht="10">
      <c r="B58" s="20"/>
      <c r="L58" s="20"/>
    </row>
    <row r="59" spans="1:31" ht="10">
      <c r="B59" s="20"/>
      <c r="L59" s="20"/>
    </row>
    <row r="60" spans="1:31" ht="10">
      <c r="B60" s="20"/>
      <c r="L60" s="20"/>
    </row>
    <row r="61" spans="1:31" s="2" customFormat="1" ht="12.5">
      <c r="A61" s="32"/>
      <c r="B61" s="33"/>
      <c r="C61" s="32"/>
      <c r="D61" s="45" t="s">
        <v>49</v>
      </c>
      <c r="E61" s="35"/>
      <c r="F61" s="118" t="s">
        <v>50</v>
      </c>
      <c r="G61" s="45" t="s">
        <v>49</v>
      </c>
      <c r="H61" s="35"/>
      <c r="I61" s="119"/>
      <c r="J61" s="120" t="s">
        <v>50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0">
      <c r="B62" s="20"/>
      <c r="L62" s="20"/>
    </row>
    <row r="63" spans="1:31" ht="10">
      <c r="B63" s="20"/>
      <c r="L63" s="20"/>
    </row>
    <row r="64" spans="1:31" ht="10">
      <c r="B64" s="20"/>
      <c r="L64" s="20"/>
    </row>
    <row r="65" spans="1:31" s="2" customFormat="1" ht="13">
      <c r="A65" s="32"/>
      <c r="B65" s="33"/>
      <c r="C65" s="32"/>
      <c r="D65" s="43" t="s">
        <v>51</v>
      </c>
      <c r="E65" s="46"/>
      <c r="F65" s="46"/>
      <c r="G65" s="43" t="s">
        <v>52</v>
      </c>
      <c r="H65" s="46"/>
      <c r="I65" s="121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0">
      <c r="B66" s="20"/>
      <c r="L66" s="20"/>
    </row>
    <row r="67" spans="1:31" ht="10">
      <c r="B67" s="20"/>
      <c r="L67" s="20"/>
    </row>
    <row r="68" spans="1:31" ht="10">
      <c r="B68" s="20"/>
      <c r="L68" s="20"/>
    </row>
    <row r="69" spans="1:31" ht="10">
      <c r="B69" s="20"/>
      <c r="L69" s="20"/>
    </row>
    <row r="70" spans="1:31" ht="10">
      <c r="B70" s="20"/>
      <c r="L70" s="20"/>
    </row>
    <row r="71" spans="1:31" ht="10">
      <c r="B71" s="20"/>
      <c r="L71" s="20"/>
    </row>
    <row r="72" spans="1:31" ht="10">
      <c r="B72" s="20"/>
      <c r="L72" s="20"/>
    </row>
    <row r="73" spans="1:31" ht="10">
      <c r="B73" s="20"/>
      <c r="L73" s="20"/>
    </row>
    <row r="74" spans="1:31" ht="10">
      <c r="B74" s="20"/>
      <c r="L74" s="20"/>
    </row>
    <row r="75" spans="1:31" ht="10">
      <c r="B75" s="20"/>
      <c r="L75" s="20"/>
    </row>
    <row r="76" spans="1:31" s="2" customFormat="1" ht="12.5">
      <c r="A76" s="32"/>
      <c r="B76" s="33"/>
      <c r="C76" s="32"/>
      <c r="D76" s="45" t="s">
        <v>49</v>
      </c>
      <c r="E76" s="35"/>
      <c r="F76" s="118" t="s">
        <v>50</v>
      </c>
      <c r="G76" s="45" t="s">
        <v>49</v>
      </c>
      <c r="H76" s="35"/>
      <c r="I76" s="119"/>
      <c r="J76" s="120" t="s">
        <v>50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>
      <c r="A77" s="32"/>
      <c r="B77" s="47"/>
      <c r="C77" s="48"/>
      <c r="D77" s="48"/>
      <c r="E77" s="48"/>
      <c r="F77" s="48"/>
      <c r="G77" s="48"/>
      <c r="H77" s="48"/>
      <c r="I77" s="122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7" customHeight="1">
      <c r="A81" s="32"/>
      <c r="B81" s="49"/>
      <c r="C81" s="50"/>
      <c r="D81" s="50"/>
      <c r="E81" s="50"/>
      <c r="F81" s="50"/>
      <c r="G81" s="50"/>
      <c r="H81" s="50"/>
      <c r="I81" s="123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5" customHeight="1">
      <c r="A82" s="32"/>
      <c r="B82" s="33"/>
      <c r="C82" s="21" t="s">
        <v>235</v>
      </c>
      <c r="D82" s="32"/>
      <c r="E82" s="32"/>
      <c r="F82" s="32"/>
      <c r="G82" s="32"/>
      <c r="H82" s="32"/>
      <c r="I82" s="97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7" customHeight="1">
      <c r="A83" s="32"/>
      <c r="B83" s="33"/>
      <c r="C83" s="32"/>
      <c r="D83" s="32"/>
      <c r="E83" s="32"/>
      <c r="F83" s="32"/>
      <c r="G83" s="32"/>
      <c r="H83" s="32"/>
      <c r="I83" s="97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7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4.5" customHeight="1">
      <c r="A85" s="32"/>
      <c r="B85" s="33"/>
      <c r="C85" s="32"/>
      <c r="D85" s="32"/>
      <c r="E85" s="268" t="str">
        <f>E7</f>
        <v>Hasičská zbrojnice</v>
      </c>
      <c r="F85" s="269"/>
      <c r="G85" s="269"/>
      <c r="H85" s="269"/>
      <c r="I85" s="97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113</v>
      </c>
      <c r="D86" s="32"/>
      <c r="E86" s="32"/>
      <c r="F86" s="32"/>
      <c r="G86" s="32"/>
      <c r="H86" s="32"/>
      <c r="I86" s="97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4.5" customHeight="1">
      <c r="A87" s="32"/>
      <c r="B87" s="33"/>
      <c r="C87" s="32"/>
      <c r="D87" s="32"/>
      <c r="E87" s="229" t="str">
        <f>E9</f>
        <v>ut - Ústřední vytápění</v>
      </c>
      <c r="F87" s="270"/>
      <c r="G87" s="270"/>
      <c r="H87" s="270"/>
      <c r="I87" s="97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7" customHeight="1">
      <c r="A88" s="32"/>
      <c r="B88" s="33"/>
      <c r="C88" s="32"/>
      <c r="D88" s="32"/>
      <c r="E88" s="32"/>
      <c r="F88" s="32"/>
      <c r="G88" s="32"/>
      <c r="H88" s="32"/>
      <c r="I88" s="97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>Račice nad Trotinou 44</v>
      </c>
      <c r="G89" s="32"/>
      <c r="H89" s="32"/>
      <c r="I89" s="98" t="s">
        <v>22</v>
      </c>
      <c r="J89" s="55" t="str">
        <f>IF(J12="","",J12)</f>
        <v>11. 5. 2020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7" customHeight="1">
      <c r="A90" s="32"/>
      <c r="B90" s="33"/>
      <c r="C90" s="32"/>
      <c r="D90" s="32"/>
      <c r="E90" s="32"/>
      <c r="F90" s="32"/>
      <c r="G90" s="32"/>
      <c r="H90" s="32"/>
      <c r="I90" s="97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4.9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8" t="s">
        <v>30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4.9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98" t="s">
        <v>32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25" customHeight="1">
      <c r="A93" s="32"/>
      <c r="B93" s="33"/>
      <c r="C93" s="32"/>
      <c r="D93" s="32"/>
      <c r="E93" s="32"/>
      <c r="F93" s="32"/>
      <c r="G93" s="32"/>
      <c r="H93" s="32"/>
      <c r="I93" s="97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4" t="s">
        <v>236</v>
      </c>
      <c r="D94" s="110"/>
      <c r="E94" s="110"/>
      <c r="F94" s="110"/>
      <c r="G94" s="110"/>
      <c r="H94" s="110"/>
      <c r="I94" s="125"/>
      <c r="J94" s="126" t="s">
        <v>237</v>
      </c>
      <c r="K94" s="110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25" customHeight="1">
      <c r="A95" s="32"/>
      <c r="B95" s="33"/>
      <c r="C95" s="32"/>
      <c r="D95" s="32"/>
      <c r="E95" s="32"/>
      <c r="F95" s="32"/>
      <c r="G95" s="32"/>
      <c r="H95" s="32"/>
      <c r="I95" s="97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75" customHeight="1">
      <c r="A96" s="32"/>
      <c r="B96" s="33"/>
      <c r="C96" s="127" t="s">
        <v>238</v>
      </c>
      <c r="D96" s="32"/>
      <c r="E96" s="32"/>
      <c r="F96" s="32"/>
      <c r="G96" s="32"/>
      <c r="H96" s="32"/>
      <c r="I96" s="97"/>
      <c r="J96" s="71">
        <f>J118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239</v>
      </c>
    </row>
    <row r="97" spans="1:31" s="9" customFormat="1" ht="25" customHeight="1">
      <c r="B97" s="128"/>
      <c r="D97" s="129" t="s">
        <v>240</v>
      </c>
      <c r="E97" s="130"/>
      <c r="F97" s="130"/>
      <c r="G97" s="130"/>
      <c r="H97" s="130"/>
      <c r="I97" s="131"/>
      <c r="J97" s="132">
        <f>J119</f>
        <v>0</v>
      </c>
      <c r="L97" s="128"/>
    </row>
    <row r="98" spans="1:31" s="10" customFormat="1" ht="19.899999999999999" customHeight="1">
      <c r="B98" s="133"/>
      <c r="D98" s="134" t="s">
        <v>2100</v>
      </c>
      <c r="E98" s="135"/>
      <c r="F98" s="135"/>
      <c r="G98" s="135"/>
      <c r="H98" s="135"/>
      <c r="I98" s="136"/>
      <c r="J98" s="137">
        <f>J120</f>
        <v>0</v>
      </c>
      <c r="L98" s="133"/>
    </row>
    <row r="99" spans="1:31" s="2" customFormat="1" ht="21.75" customHeight="1">
      <c r="A99" s="32"/>
      <c r="B99" s="33"/>
      <c r="C99" s="32"/>
      <c r="D99" s="32"/>
      <c r="E99" s="32"/>
      <c r="F99" s="32"/>
      <c r="G99" s="32"/>
      <c r="H99" s="32"/>
      <c r="I99" s="97"/>
      <c r="J99" s="32"/>
      <c r="K99" s="32"/>
      <c r="L99" s="4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31" s="2" customFormat="1" ht="7" customHeight="1">
      <c r="A100" s="32"/>
      <c r="B100" s="47"/>
      <c r="C100" s="48"/>
      <c r="D100" s="48"/>
      <c r="E100" s="48"/>
      <c r="F100" s="48"/>
      <c r="G100" s="48"/>
      <c r="H100" s="48"/>
      <c r="I100" s="122"/>
      <c r="J100" s="48"/>
      <c r="K100" s="48"/>
      <c r="L100" s="4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4" spans="1:31" s="2" customFormat="1" ht="7" customHeight="1">
      <c r="A104" s="32"/>
      <c r="B104" s="49"/>
      <c r="C104" s="50"/>
      <c r="D104" s="50"/>
      <c r="E104" s="50"/>
      <c r="F104" s="50"/>
      <c r="G104" s="50"/>
      <c r="H104" s="50"/>
      <c r="I104" s="123"/>
      <c r="J104" s="50"/>
      <c r="K104" s="50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25" customHeight="1">
      <c r="A105" s="32"/>
      <c r="B105" s="33"/>
      <c r="C105" s="21" t="s">
        <v>267</v>
      </c>
      <c r="D105" s="32"/>
      <c r="E105" s="32"/>
      <c r="F105" s="32"/>
      <c r="G105" s="32"/>
      <c r="H105" s="32"/>
      <c r="I105" s="97"/>
      <c r="J105" s="32"/>
      <c r="K105" s="32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7" customHeight="1">
      <c r="A106" s="32"/>
      <c r="B106" s="33"/>
      <c r="C106" s="32"/>
      <c r="D106" s="32"/>
      <c r="E106" s="32"/>
      <c r="F106" s="32"/>
      <c r="G106" s="32"/>
      <c r="H106" s="32"/>
      <c r="I106" s="97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12" customHeight="1">
      <c r="A107" s="32"/>
      <c r="B107" s="33"/>
      <c r="C107" s="27" t="s">
        <v>16</v>
      </c>
      <c r="D107" s="32"/>
      <c r="E107" s="32"/>
      <c r="F107" s="32"/>
      <c r="G107" s="32"/>
      <c r="H107" s="32"/>
      <c r="I107" s="97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4.5" customHeight="1">
      <c r="A108" s="32"/>
      <c r="B108" s="33"/>
      <c r="C108" s="32"/>
      <c r="D108" s="32"/>
      <c r="E108" s="268" t="str">
        <f>E7</f>
        <v>Hasičská zbrojnice</v>
      </c>
      <c r="F108" s="269"/>
      <c r="G108" s="269"/>
      <c r="H108" s="269"/>
      <c r="I108" s="97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2" customHeight="1">
      <c r="A109" s="32"/>
      <c r="B109" s="33"/>
      <c r="C109" s="27" t="s">
        <v>113</v>
      </c>
      <c r="D109" s="32"/>
      <c r="E109" s="32"/>
      <c r="F109" s="32"/>
      <c r="G109" s="32"/>
      <c r="H109" s="32"/>
      <c r="I109" s="97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4.5" customHeight="1">
      <c r="A110" s="32"/>
      <c r="B110" s="33"/>
      <c r="C110" s="32"/>
      <c r="D110" s="32"/>
      <c r="E110" s="229" t="str">
        <f>E9</f>
        <v>ut - Ústřední vytápění</v>
      </c>
      <c r="F110" s="270"/>
      <c r="G110" s="270"/>
      <c r="H110" s="270"/>
      <c r="I110" s="97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7" customHeight="1">
      <c r="A111" s="32"/>
      <c r="B111" s="33"/>
      <c r="C111" s="32"/>
      <c r="D111" s="32"/>
      <c r="E111" s="32"/>
      <c r="F111" s="32"/>
      <c r="G111" s="32"/>
      <c r="H111" s="32"/>
      <c r="I111" s="97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20</v>
      </c>
      <c r="D112" s="32"/>
      <c r="E112" s="32"/>
      <c r="F112" s="25" t="str">
        <f>F12</f>
        <v>Račice nad Trotinou 44</v>
      </c>
      <c r="G112" s="32"/>
      <c r="H112" s="32"/>
      <c r="I112" s="98" t="s">
        <v>22</v>
      </c>
      <c r="J112" s="55" t="str">
        <f>IF(J12="","",J12)</f>
        <v>11. 5. 2020</v>
      </c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7" customHeight="1">
      <c r="A113" s="32"/>
      <c r="B113" s="33"/>
      <c r="C113" s="32"/>
      <c r="D113" s="32"/>
      <c r="E113" s="32"/>
      <c r="F113" s="32"/>
      <c r="G113" s="32"/>
      <c r="H113" s="32"/>
      <c r="I113" s="97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4.9" customHeight="1">
      <c r="A114" s="32"/>
      <c r="B114" s="33"/>
      <c r="C114" s="27" t="s">
        <v>24</v>
      </c>
      <c r="D114" s="32"/>
      <c r="E114" s="32"/>
      <c r="F114" s="25" t="str">
        <f>E15</f>
        <v xml:space="preserve"> </v>
      </c>
      <c r="G114" s="32"/>
      <c r="H114" s="32"/>
      <c r="I114" s="98" t="s">
        <v>30</v>
      </c>
      <c r="J114" s="30" t="str">
        <f>E21</f>
        <v xml:space="preserve"> </v>
      </c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4.9" customHeight="1">
      <c r="A115" s="32"/>
      <c r="B115" s="33"/>
      <c r="C115" s="27" t="s">
        <v>28</v>
      </c>
      <c r="D115" s="32"/>
      <c r="E115" s="32"/>
      <c r="F115" s="25" t="str">
        <f>IF(E18="","",E18)</f>
        <v>Vyplň údaj</v>
      </c>
      <c r="G115" s="32"/>
      <c r="H115" s="32"/>
      <c r="I115" s="98" t="s">
        <v>32</v>
      </c>
      <c r="J115" s="30" t="str">
        <f>E24</f>
        <v xml:space="preserve"> </v>
      </c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0.25" customHeight="1">
      <c r="A116" s="32"/>
      <c r="B116" s="33"/>
      <c r="C116" s="32"/>
      <c r="D116" s="32"/>
      <c r="E116" s="32"/>
      <c r="F116" s="32"/>
      <c r="G116" s="32"/>
      <c r="H116" s="32"/>
      <c r="I116" s="97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11" customFormat="1" ht="29.25" customHeight="1">
      <c r="A117" s="138"/>
      <c r="B117" s="139"/>
      <c r="C117" s="140" t="s">
        <v>268</v>
      </c>
      <c r="D117" s="141" t="s">
        <v>59</v>
      </c>
      <c r="E117" s="141" t="s">
        <v>55</v>
      </c>
      <c r="F117" s="141" t="s">
        <v>56</v>
      </c>
      <c r="G117" s="141" t="s">
        <v>269</v>
      </c>
      <c r="H117" s="141" t="s">
        <v>270</v>
      </c>
      <c r="I117" s="142" t="s">
        <v>271</v>
      </c>
      <c r="J117" s="141" t="s">
        <v>237</v>
      </c>
      <c r="K117" s="143" t="s">
        <v>272</v>
      </c>
      <c r="L117" s="144"/>
      <c r="M117" s="62" t="s">
        <v>1</v>
      </c>
      <c r="N117" s="63" t="s">
        <v>38</v>
      </c>
      <c r="O117" s="63" t="s">
        <v>273</v>
      </c>
      <c r="P117" s="63" t="s">
        <v>274</v>
      </c>
      <c r="Q117" s="63" t="s">
        <v>275</v>
      </c>
      <c r="R117" s="63" t="s">
        <v>276</v>
      </c>
      <c r="S117" s="63" t="s">
        <v>277</v>
      </c>
      <c r="T117" s="64" t="s">
        <v>278</v>
      </c>
      <c r="U117" s="138"/>
      <c r="V117" s="138"/>
      <c r="W117" s="138"/>
      <c r="X117" s="138"/>
      <c r="Y117" s="138"/>
      <c r="Z117" s="138"/>
      <c r="AA117" s="138"/>
      <c r="AB117" s="138"/>
      <c r="AC117" s="138"/>
      <c r="AD117" s="138"/>
      <c r="AE117" s="138"/>
    </row>
    <row r="118" spans="1:65" s="2" customFormat="1" ht="22.75" customHeight="1">
      <c r="A118" s="32"/>
      <c r="B118" s="33"/>
      <c r="C118" s="69" t="s">
        <v>279</v>
      </c>
      <c r="D118" s="32"/>
      <c r="E118" s="32"/>
      <c r="F118" s="32"/>
      <c r="G118" s="32"/>
      <c r="H118" s="32"/>
      <c r="I118" s="97"/>
      <c r="J118" s="145">
        <f>BK118</f>
        <v>0</v>
      </c>
      <c r="K118" s="32"/>
      <c r="L118" s="33"/>
      <c r="M118" s="65"/>
      <c r="N118" s="56"/>
      <c r="O118" s="66"/>
      <c r="P118" s="146">
        <f>P119</f>
        <v>0</v>
      </c>
      <c r="Q118" s="66"/>
      <c r="R118" s="146">
        <f>R119</f>
        <v>0</v>
      </c>
      <c r="S118" s="66"/>
      <c r="T118" s="147">
        <f>T119</f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T118" s="17" t="s">
        <v>73</v>
      </c>
      <c r="AU118" s="17" t="s">
        <v>239</v>
      </c>
      <c r="BK118" s="148">
        <f>BK119</f>
        <v>0</v>
      </c>
    </row>
    <row r="119" spans="1:65" s="12" customFormat="1" ht="25.9" customHeight="1">
      <c r="B119" s="149"/>
      <c r="D119" s="150" t="s">
        <v>73</v>
      </c>
      <c r="E119" s="151" t="s">
        <v>280</v>
      </c>
      <c r="F119" s="151" t="s">
        <v>281</v>
      </c>
      <c r="I119" s="152"/>
      <c r="J119" s="153">
        <f>BK119</f>
        <v>0</v>
      </c>
      <c r="L119" s="149"/>
      <c r="M119" s="154"/>
      <c r="N119" s="155"/>
      <c r="O119" s="155"/>
      <c r="P119" s="156">
        <f>P120</f>
        <v>0</v>
      </c>
      <c r="Q119" s="155"/>
      <c r="R119" s="156">
        <f>R120</f>
        <v>0</v>
      </c>
      <c r="S119" s="155"/>
      <c r="T119" s="157">
        <f>T120</f>
        <v>0</v>
      </c>
      <c r="AR119" s="150" t="s">
        <v>82</v>
      </c>
      <c r="AT119" s="158" t="s">
        <v>73</v>
      </c>
      <c r="AU119" s="158" t="s">
        <v>74</v>
      </c>
      <c r="AY119" s="150" t="s">
        <v>282</v>
      </c>
      <c r="BK119" s="159">
        <f>BK120</f>
        <v>0</v>
      </c>
    </row>
    <row r="120" spans="1:65" s="12" customFormat="1" ht="22.75" customHeight="1">
      <c r="B120" s="149"/>
      <c r="D120" s="150" t="s">
        <v>73</v>
      </c>
      <c r="E120" s="160" t="s">
        <v>344</v>
      </c>
      <c r="F120" s="160" t="s">
        <v>2101</v>
      </c>
      <c r="I120" s="152"/>
      <c r="J120" s="161">
        <f>BK120</f>
        <v>0</v>
      </c>
      <c r="L120" s="149"/>
      <c r="M120" s="154"/>
      <c r="N120" s="155"/>
      <c r="O120" s="155"/>
      <c r="P120" s="156">
        <f>SUM(P121:P122)</f>
        <v>0</v>
      </c>
      <c r="Q120" s="155"/>
      <c r="R120" s="156">
        <f>SUM(R121:R122)</f>
        <v>0</v>
      </c>
      <c r="S120" s="155"/>
      <c r="T120" s="157">
        <f>SUM(T121:T122)</f>
        <v>0</v>
      </c>
      <c r="AR120" s="150" t="s">
        <v>82</v>
      </c>
      <c r="AT120" s="158" t="s">
        <v>73</v>
      </c>
      <c r="AU120" s="158" t="s">
        <v>82</v>
      </c>
      <c r="AY120" s="150" t="s">
        <v>282</v>
      </c>
      <c r="BK120" s="159">
        <f>SUM(BK121:BK122)</f>
        <v>0</v>
      </c>
    </row>
    <row r="121" spans="1:65" s="2" customFormat="1" ht="20.5" customHeight="1">
      <c r="A121" s="32"/>
      <c r="B121" s="162"/>
      <c r="C121" s="163" t="s">
        <v>82</v>
      </c>
      <c r="D121" s="163" t="s">
        <v>284</v>
      </c>
      <c r="E121" s="164" t="s">
        <v>1043</v>
      </c>
      <c r="F121" s="165" t="s">
        <v>2107</v>
      </c>
      <c r="G121" s="166" t="s">
        <v>1517</v>
      </c>
      <c r="H121" s="167">
        <v>1</v>
      </c>
      <c r="I121" s="168"/>
      <c r="J121" s="169">
        <f>ROUND(I121*H121,2)</f>
        <v>0</v>
      </c>
      <c r="K121" s="165" t="s">
        <v>1</v>
      </c>
      <c r="L121" s="33"/>
      <c r="M121" s="170" t="s">
        <v>1</v>
      </c>
      <c r="N121" s="171" t="s">
        <v>39</v>
      </c>
      <c r="O121" s="58"/>
      <c r="P121" s="172">
        <f>O121*H121</f>
        <v>0</v>
      </c>
      <c r="Q121" s="172">
        <v>0</v>
      </c>
      <c r="R121" s="172">
        <f>Q121*H121</f>
        <v>0</v>
      </c>
      <c r="S121" s="172">
        <v>0</v>
      </c>
      <c r="T121" s="173">
        <f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74" t="s">
        <v>289</v>
      </c>
      <c r="AT121" s="174" t="s">
        <v>284</v>
      </c>
      <c r="AU121" s="174" t="s">
        <v>84</v>
      </c>
      <c r="AY121" s="17" t="s">
        <v>282</v>
      </c>
      <c r="BE121" s="175">
        <f>IF(N121="základní",J121,0)</f>
        <v>0</v>
      </c>
      <c r="BF121" s="175">
        <f>IF(N121="snížená",J121,0)</f>
        <v>0</v>
      </c>
      <c r="BG121" s="175">
        <f>IF(N121="zákl. přenesená",J121,0)</f>
        <v>0</v>
      </c>
      <c r="BH121" s="175">
        <f>IF(N121="sníž. přenesená",J121,0)</f>
        <v>0</v>
      </c>
      <c r="BI121" s="175">
        <f>IF(N121="nulová",J121,0)</f>
        <v>0</v>
      </c>
      <c r="BJ121" s="17" t="s">
        <v>82</v>
      </c>
      <c r="BK121" s="175">
        <f>ROUND(I121*H121,2)</f>
        <v>0</v>
      </c>
      <c r="BL121" s="17" t="s">
        <v>289</v>
      </c>
      <c r="BM121" s="174" t="s">
        <v>2103</v>
      </c>
    </row>
    <row r="122" spans="1:65" s="2" customFormat="1" ht="18">
      <c r="A122" s="32"/>
      <c r="B122" s="33"/>
      <c r="C122" s="32"/>
      <c r="D122" s="176" t="s">
        <v>291</v>
      </c>
      <c r="E122" s="32"/>
      <c r="F122" s="177" t="s">
        <v>2107</v>
      </c>
      <c r="G122" s="32"/>
      <c r="H122" s="32"/>
      <c r="I122" s="97"/>
      <c r="J122" s="32"/>
      <c r="K122" s="32"/>
      <c r="L122" s="33"/>
      <c r="M122" s="217"/>
      <c r="N122" s="218"/>
      <c r="O122" s="219"/>
      <c r="P122" s="219"/>
      <c r="Q122" s="219"/>
      <c r="R122" s="219"/>
      <c r="S122" s="219"/>
      <c r="T122" s="220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291</v>
      </c>
      <c r="AU122" s="17" t="s">
        <v>84</v>
      </c>
    </row>
    <row r="123" spans="1:65" s="2" customFormat="1" ht="7" customHeight="1">
      <c r="A123" s="32"/>
      <c r="B123" s="47"/>
      <c r="C123" s="48"/>
      <c r="D123" s="48"/>
      <c r="E123" s="48"/>
      <c r="F123" s="48"/>
      <c r="G123" s="48"/>
      <c r="H123" s="48"/>
      <c r="I123" s="122"/>
      <c r="J123" s="48"/>
      <c r="K123" s="48"/>
      <c r="L123" s="33"/>
      <c r="M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</sheetData>
  <autoFilter ref="C117:K122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23"/>
  <sheetViews>
    <sheetView showGridLines="0" workbookViewId="0"/>
  </sheetViews>
  <sheetFormatPr defaultRowHeight="14.5"/>
  <cols>
    <col min="1" max="1" width="5.5546875" style="1" customWidth="1"/>
    <col min="2" max="2" width="1.109375" style="1" customWidth="1"/>
    <col min="3" max="3" width="2.77734375" style="1" customWidth="1"/>
    <col min="4" max="4" width="2.88671875" style="1" customWidth="1"/>
    <col min="5" max="5" width="11.44140625" style="1" customWidth="1"/>
    <col min="6" max="6" width="33.88671875" style="1" customWidth="1"/>
    <col min="7" max="7" width="4.6640625" style="1" customWidth="1"/>
    <col min="8" max="8" width="7.6640625" style="1" customWidth="1"/>
    <col min="9" max="9" width="13.44140625" style="93" customWidth="1"/>
    <col min="10" max="11" width="13.44140625" style="1" customWidth="1"/>
    <col min="12" max="12" width="6.21875" style="1" customWidth="1"/>
    <col min="13" max="13" width="7.21875" style="1" hidden="1" customWidth="1"/>
    <col min="14" max="14" width="8.88671875" style="1" hidden="1"/>
    <col min="15" max="20" width="9.44140625" style="1" hidden="1" customWidth="1"/>
    <col min="21" max="21" width="10.88671875" style="1" hidden="1" customWidth="1"/>
    <col min="22" max="22" width="8.21875" style="1" customWidth="1"/>
    <col min="23" max="23" width="10.88671875" style="1" customWidth="1"/>
    <col min="24" max="24" width="8.21875" style="1" customWidth="1"/>
    <col min="25" max="25" width="10" style="1" customWidth="1"/>
    <col min="26" max="26" width="7.33203125" style="1" customWidth="1"/>
    <col min="27" max="27" width="10" style="1" customWidth="1"/>
    <col min="28" max="28" width="10.88671875" style="1" customWidth="1"/>
    <col min="29" max="29" width="7.33203125" style="1" customWidth="1"/>
    <col min="30" max="30" width="10" style="1" customWidth="1"/>
    <col min="31" max="31" width="10.88671875" style="1" customWidth="1"/>
    <col min="44" max="65" width="8.88671875" style="1" hidden="1"/>
  </cols>
  <sheetData>
    <row r="2" spans="1:46" s="1" customFormat="1" ht="37" customHeight="1">
      <c r="I2" s="93"/>
      <c r="L2" s="267" t="s">
        <v>5</v>
      </c>
      <c r="M2" s="252"/>
      <c r="N2" s="252"/>
      <c r="O2" s="252"/>
      <c r="P2" s="252"/>
      <c r="Q2" s="252"/>
      <c r="R2" s="252"/>
      <c r="S2" s="252"/>
      <c r="T2" s="252"/>
      <c r="U2" s="252"/>
      <c r="V2" s="252"/>
      <c r="AT2" s="17" t="s">
        <v>96</v>
      </c>
    </row>
    <row r="3" spans="1:46" s="1" customFormat="1" ht="7" customHeight="1">
      <c r="B3" s="18"/>
      <c r="C3" s="19"/>
      <c r="D3" s="19"/>
      <c r="E3" s="19"/>
      <c r="F3" s="19"/>
      <c r="G3" s="19"/>
      <c r="H3" s="19"/>
      <c r="I3" s="95"/>
      <c r="J3" s="19"/>
      <c r="K3" s="19"/>
      <c r="L3" s="20"/>
      <c r="AT3" s="17" t="s">
        <v>84</v>
      </c>
    </row>
    <row r="4" spans="1:46" s="1" customFormat="1" ht="25" customHeight="1">
      <c r="B4" s="20"/>
      <c r="D4" s="21" t="s">
        <v>104</v>
      </c>
      <c r="I4" s="93"/>
      <c r="L4" s="20"/>
      <c r="M4" s="96" t="s">
        <v>10</v>
      </c>
      <c r="AT4" s="17" t="s">
        <v>3</v>
      </c>
    </row>
    <row r="5" spans="1:46" s="1" customFormat="1" ht="7" customHeight="1">
      <c r="B5" s="20"/>
      <c r="I5" s="93"/>
      <c r="L5" s="20"/>
    </row>
    <row r="6" spans="1:46" s="1" customFormat="1" ht="12" customHeight="1">
      <c r="B6" s="20"/>
      <c r="D6" s="27" t="s">
        <v>16</v>
      </c>
      <c r="I6" s="93"/>
      <c r="L6" s="20"/>
    </row>
    <row r="7" spans="1:46" s="1" customFormat="1" ht="14.5" customHeight="1">
      <c r="B7" s="20"/>
      <c r="E7" s="268" t="str">
        <f>'Rekapitulace stavby'!K6</f>
        <v>Hasičská zbrojnice</v>
      </c>
      <c r="F7" s="269"/>
      <c r="G7" s="269"/>
      <c r="H7" s="269"/>
      <c r="I7" s="93"/>
      <c r="L7" s="20"/>
    </row>
    <row r="8" spans="1:46" s="2" customFormat="1" ht="12" customHeight="1">
      <c r="A8" s="32"/>
      <c r="B8" s="33"/>
      <c r="C8" s="32"/>
      <c r="D8" s="27" t="s">
        <v>113</v>
      </c>
      <c r="E8" s="32"/>
      <c r="F8" s="32"/>
      <c r="G8" s="32"/>
      <c r="H8" s="32"/>
      <c r="I8" s="97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4.5" customHeight="1">
      <c r="A9" s="32"/>
      <c r="B9" s="33"/>
      <c r="C9" s="32"/>
      <c r="D9" s="32"/>
      <c r="E9" s="229" t="s">
        <v>2108</v>
      </c>
      <c r="F9" s="270"/>
      <c r="G9" s="270"/>
      <c r="H9" s="270"/>
      <c r="I9" s="97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0">
      <c r="A10" s="32"/>
      <c r="B10" s="33"/>
      <c r="C10" s="32"/>
      <c r="D10" s="32"/>
      <c r="E10" s="32"/>
      <c r="F10" s="32"/>
      <c r="G10" s="32"/>
      <c r="H10" s="32"/>
      <c r="I10" s="97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8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8" t="s">
        <v>22</v>
      </c>
      <c r="J12" s="55" t="str">
        <f>'Rekapitulace stavby'!AN8</f>
        <v>11. 5. 2020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75" customHeight="1">
      <c r="A13" s="32"/>
      <c r="B13" s="33"/>
      <c r="C13" s="32"/>
      <c r="D13" s="32"/>
      <c r="E13" s="32"/>
      <c r="F13" s="32"/>
      <c r="G13" s="32"/>
      <c r="H13" s="32"/>
      <c r="I13" s="97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8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8" t="s">
        <v>27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7" customHeight="1">
      <c r="A16" s="32"/>
      <c r="B16" s="33"/>
      <c r="C16" s="32"/>
      <c r="D16" s="32"/>
      <c r="E16" s="32"/>
      <c r="F16" s="32"/>
      <c r="G16" s="32"/>
      <c r="H16" s="32"/>
      <c r="I16" s="97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98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71" t="str">
        <f>'Rekapitulace stavby'!E14</f>
        <v>Vyplň údaj</v>
      </c>
      <c r="F18" s="251"/>
      <c r="G18" s="251"/>
      <c r="H18" s="251"/>
      <c r="I18" s="98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7" customHeight="1">
      <c r="A19" s="32"/>
      <c r="B19" s="33"/>
      <c r="C19" s="32"/>
      <c r="D19" s="32"/>
      <c r="E19" s="32"/>
      <c r="F19" s="32"/>
      <c r="G19" s="32"/>
      <c r="H19" s="32"/>
      <c r="I19" s="97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98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98" t="s">
        <v>27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7" customHeight="1">
      <c r="A22" s="32"/>
      <c r="B22" s="33"/>
      <c r="C22" s="32"/>
      <c r="D22" s="32"/>
      <c r="E22" s="32"/>
      <c r="F22" s="32"/>
      <c r="G22" s="32"/>
      <c r="H22" s="32"/>
      <c r="I22" s="97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32</v>
      </c>
      <c r="E23" s="32"/>
      <c r="F23" s="32"/>
      <c r="G23" s="32"/>
      <c r="H23" s="32"/>
      <c r="I23" s="98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8" t="s">
        <v>27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7" customHeight="1">
      <c r="A25" s="32"/>
      <c r="B25" s="33"/>
      <c r="C25" s="32"/>
      <c r="D25" s="32"/>
      <c r="E25" s="32"/>
      <c r="F25" s="32"/>
      <c r="G25" s="32"/>
      <c r="H25" s="32"/>
      <c r="I25" s="97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33</v>
      </c>
      <c r="E26" s="32"/>
      <c r="F26" s="32"/>
      <c r="G26" s="32"/>
      <c r="H26" s="32"/>
      <c r="I26" s="97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4.5" customHeight="1">
      <c r="A27" s="99"/>
      <c r="B27" s="100"/>
      <c r="C27" s="99"/>
      <c r="D27" s="99"/>
      <c r="E27" s="256" t="s">
        <v>1</v>
      </c>
      <c r="F27" s="256"/>
      <c r="G27" s="256"/>
      <c r="H27" s="256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7" customHeight="1">
      <c r="A28" s="32"/>
      <c r="B28" s="33"/>
      <c r="C28" s="32"/>
      <c r="D28" s="32"/>
      <c r="E28" s="32"/>
      <c r="F28" s="32"/>
      <c r="G28" s="32"/>
      <c r="H28" s="32"/>
      <c r="I28" s="97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7" customHeight="1">
      <c r="A29" s="32"/>
      <c r="B29" s="33"/>
      <c r="C29" s="32"/>
      <c r="D29" s="66"/>
      <c r="E29" s="66"/>
      <c r="F29" s="66"/>
      <c r="G29" s="66"/>
      <c r="H29" s="66"/>
      <c r="I29" s="104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4" customHeight="1">
      <c r="A30" s="32"/>
      <c r="B30" s="33"/>
      <c r="C30" s="32"/>
      <c r="D30" s="105" t="s">
        <v>34</v>
      </c>
      <c r="E30" s="32"/>
      <c r="F30" s="32"/>
      <c r="G30" s="32"/>
      <c r="H30" s="32"/>
      <c r="I30" s="97"/>
      <c r="J30" s="71">
        <f>ROUND(J118,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7" customHeight="1">
      <c r="A31" s="32"/>
      <c r="B31" s="33"/>
      <c r="C31" s="32"/>
      <c r="D31" s="66"/>
      <c r="E31" s="66"/>
      <c r="F31" s="66"/>
      <c r="G31" s="66"/>
      <c r="H31" s="66"/>
      <c r="I31" s="104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" customHeight="1">
      <c r="A32" s="32"/>
      <c r="B32" s="33"/>
      <c r="C32" s="32"/>
      <c r="D32" s="32"/>
      <c r="E32" s="32"/>
      <c r="F32" s="36" t="s">
        <v>36</v>
      </c>
      <c r="G32" s="32"/>
      <c r="H32" s="32"/>
      <c r="I32" s="106" t="s">
        <v>35</v>
      </c>
      <c r="J32" s="36" t="s">
        <v>37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" customHeight="1">
      <c r="A33" s="32"/>
      <c r="B33" s="33"/>
      <c r="C33" s="32"/>
      <c r="D33" s="107" t="s">
        <v>38</v>
      </c>
      <c r="E33" s="27" t="s">
        <v>39</v>
      </c>
      <c r="F33" s="108">
        <f>ROUND((SUM(BE118:BE122)),  2)</f>
        <v>0</v>
      </c>
      <c r="G33" s="32"/>
      <c r="H33" s="32"/>
      <c r="I33" s="109">
        <v>0.21</v>
      </c>
      <c r="J33" s="108">
        <f>ROUND(((SUM(BE118:BE122))*I33),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3"/>
      <c r="C34" s="32"/>
      <c r="D34" s="32"/>
      <c r="E34" s="27" t="s">
        <v>40</v>
      </c>
      <c r="F34" s="108">
        <f>ROUND((SUM(BF118:BF122)),  2)</f>
        <v>0</v>
      </c>
      <c r="G34" s="32"/>
      <c r="H34" s="32"/>
      <c r="I34" s="109">
        <v>0.15</v>
      </c>
      <c r="J34" s="108">
        <f>ROUND(((SUM(BF118:BF122))*I34),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hidden="1" customHeight="1">
      <c r="A35" s="32"/>
      <c r="B35" s="33"/>
      <c r="C35" s="32"/>
      <c r="D35" s="32"/>
      <c r="E35" s="27" t="s">
        <v>41</v>
      </c>
      <c r="F35" s="108">
        <f>ROUND((SUM(BG118:BG122)),  2)</f>
        <v>0</v>
      </c>
      <c r="G35" s="32"/>
      <c r="H35" s="32"/>
      <c r="I35" s="109">
        <v>0.21</v>
      </c>
      <c r="J35" s="108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hidden="1" customHeight="1">
      <c r="A36" s="32"/>
      <c r="B36" s="33"/>
      <c r="C36" s="32"/>
      <c r="D36" s="32"/>
      <c r="E36" s="27" t="s">
        <v>42</v>
      </c>
      <c r="F36" s="108">
        <f>ROUND((SUM(BH118:BH122)),  2)</f>
        <v>0</v>
      </c>
      <c r="G36" s="32"/>
      <c r="H36" s="32"/>
      <c r="I36" s="109">
        <v>0.15</v>
      </c>
      <c r="J36" s="108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3"/>
      <c r="C37" s="32"/>
      <c r="D37" s="32"/>
      <c r="E37" s="27" t="s">
        <v>43</v>
      </c>
      <c r="F37" s="108">
        <f>ROUND((SUM(BI118:BI122)),  2)</f>
        <v>0</v>
      </c>
      <c r="G37" s="32"/>
      <c r="H37" s="32"/>
      <c r="I37" s="109">
        <v>0</v>
      </c>
      <c r="J37" s="108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7" customHeight="1">
      <c r="A38" s="32"/>
      <c r="B38" s="33"/>
      <c r="C38" s="32"/>
      <c r="D38" s="32"/>
      <c r="E38" s="32"/>
      <c r="F38" s="32"/>
      <c r="G38" s="32"/>
      <c r="H38" s="32"/>
      <c r="I38" s="97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4" customHeight="1">
      <c r="A39" s="32"/>
      <c r="B39" s="33"/>
      <c r="C39" s="110"/>
      <c r="D39" s="111" t="s">
        <v>44</v>
      </c>
      <c r="E39" s="60"/>
      <c r="F39" s="60"/>
      <c r="G39" s="112" t="s">
        <v>45</v>
      </c>
      <c r="H39" s="113" t="s">
        <v>46</v>
      </c>
      <c r="I39" s="114"/>
      <c r="J39" s="115">
        <f>SUM(J30:J37)</f>
        <v>0</v>
      </c>
      <c r="K39" s="11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" customHeight="1">
      <c r="A40" s="32"/>
      <c r="B40" s="33"/>
      <c r="C40" s="32"/>
      <c r="D40" s="32"/>
      <c r="E40" s="32"/>
      <c r="F40" s="32"/>
      <c r="G40" s="32"/>
      <c r="H40" s="32"/>
      <c r="I40" s="97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" customHeight="1">
      <c r="B41" s="20"/>
      <c r="I41" s="93"/>
      <c r="L41" s="20"/>
    </row>
    <row r="42" spans="1:31" s="1" customFormat="1" ht="14.4" customHeight="1">
      <c r="B42" s="20"/>
      <c r="I42" s="93"/>
      <c r="L42" s="20"/>
    </row>
    <row r="43" spans="1:31" s="1" customFormat="1" ht="14.4" customHeight="1">
      <c r="B43" s="20"/>
      <c r="I43" s="93"/>
      <c r="L43" s="20"/>
    </row>
    <row r="44" spans="1:31" s="1" customFormat="1" ht="14.4" customHeight="1">
      <c r="B44" s="20"/>
      <c r="I44" s="93"/>
      <c r="L44" s="20"/>
    </row>
    <row r="45" spans="1:31" s="1" customFormat="1" ht="14.4" customHeight="1">
      <c r="B45" s="20"/>
      <c r="I45" s="93"/>
      <c r="L45" s="20"/>
    </row>
    <row r="46" spans="1:31" s="1" customFormat="1" ht="14.4" customHeight="1">
      <c r="B46" s="20"/>
      <c r="I46" s="93"/>
      <c r="L46" s="20"/>
    </row>
    <row r="47" spans="1:31" s="1" customFormat="1" ht="14.4" customHeight="1">
      <c r="B47" s="20"/>
      <c r="I47" s="93"/>
      <c r="L47" s="20"/>
    </row>
    <row r="48" spans="1:31" s="1" customFormat="1" ht="14.4" customHeight="1">
      <c r="B48" s="20"/>
      <c r="I48" s="93"/>
      <c r="L48" s="20"/>
    </row>
    <row r="49" spans="1:31" s="1" customFormat="1" ht="14.4" customHeight="1">
      <c r="B49" s="20"/>
      <c r="I49" s="93"/>
      <c r="L49" s="20"/>
    </row>
    <row r="50" spans="1:31" s="2" customFormat="1" ht="14.4" customHeight="1">
      <c r="B50" s="42"/>
      <c r="D50" s="43" t="s">
        <v>47</v>
      </c>
      <c r="E50" s="44"/>
      <c r="F50" s="44"/>
      <c r="G50" s="43" t="s">
        <v>48</v>
      </c>
      <c r="H50" s="44"/>
      <c r="I50" s="117"/>
      <c r="J50" s="44"/>
      <c r="K50" s="44"/>
      <c r="L50" s="42"/>
    </row>
    <row r="51" spans="1:31" ht="10">
      <c r="B51" s="20"/>
      <c r="L51" s="20"/>
    </row>
    <row r="52" spans="1:31" ht="10">
      <c r="B52" s="20"/>
      <c r="L52" s="20"/>
    </row>
    <row r="53" spans="1:31" ht="10">
      <c r="B53" s="20"/>
      <c r="L53" s="20"/>
    </row>
    <row r="54" spans="1:31" ht="10">
      <c r="B54" s="20"/>
      <c r="L54" s="20"/>
    </row>
    <row r="55" spans="1:31" ht="10">
      <c r="B55" s="20"/>
      <c r="L55" s="20"/>
    </row>
    <row r="56" spans="1:31" ht="10">
      <c r="B56" s="20"/>
      <c r="L56" s="20"/>
    </row>
    <row r="57" spans="1:31" ht="10">
      <c r="B57" s="20"/>
      <c r="L57" s="20"/>
    </row>
    <row r="58" spans="1:31" ht="10">
      <c r="B58" s="20"/>
      <c r="L58" s="20"/>
    </row>
    <row r="59" spans="1:31" ht="10">
      <c r="B59" s="20"/>
      <c r="L59" s="20"/>
    </row>
    <row r="60" spans="1:31" ht="10">
      <c r="B60" s="20"/>
      <c r="L60" s="20"/>
    </row>
    <row r="61" spans="1:31" s="2" customFormat="1" ht="12.5">
      <c r="A61" s="32"/>
      <c r="B61" s="33"/>
      <c r="C61" s="32"/>
      <c r="D61" s="45" t="s">
        <v>49</v>
      </c>
      <c r="E61" s="35"/>
      <c r="F61" s="118" t="s">
        <v>50</v>
      </c>
      <c r="G61" s="45" t="s">
        <v>49</v>
      </c>
      <c r="H61" s="35"/>
      <c r="I61" s="119"/>
      <c r="J61" s="120" t="s">
        <v>50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0">
      <c r="B62" s="20"/>
      <c r="L62" s="20"/>
    </row>
    <row r="63" spans="1:31" ht="10">
      <c r="B63" s="20"/>
      <c r="L63" s="20"/>
    </row>
    <row r="64" spans="1:31" ht="10">
      <c r="B64" s="20"/>
      <c r="L64" s="20"/>
    </row>
    <row r="65" spans="1:31" s="2" customFormat="1" ht="13">
      <c r="A65" s="32"/>
      <c r="B65" s="33"/>
      <c r="C65" s="32"/>
      <c r="D65" s="43" t="s">
        <v>51</v>
      </c>
      <c r="E65" s="46"/>
      <c r="F65" s="46"/>
      <c r="G65" s="43" t="s">
        <v>52</v>
      </c>
      <c r="H65" s="46"/>
      <c r="I65" s="121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0">
      <c r="B66" s="20"/>
      <c r="L66" s="20"/>
    </row>
    <row r="67" spans="1:31" ht="10">
      <c r="B67" s="20"/>
      <c r="L67" s="20"/>
    </row>
    <row r="68" spans="1:31" ht="10">
      <c r="B68" s="20"/>
      <c r="L68" s="20"/>
    </row>
    <row r="69" spans="1:31" ht="10">
      <c r="B69" s="20"/>
      <c r="L69" s="20"/>
    </row>
    <row r="70" spans="1:31" ht="10">
      <c r="B70" s="20"/>
      <c r="L70" s="20"/>
    </row>
    <row r="71" spans="1:31" ht="10">
      <c r="B71" s="20"/>
      <c r="L71" s="20"/>
    </row>
    <row r="72" spans="1:31" ht="10">
      <c r="B72" s="20"/>
      <c r="L72" s="20"/>
    </row>
    <row r="73" spans="1:31" ht="10">
      <c r="B73" s="20"/>
      <c r="L73" s="20"/>
    </row>
    <row r="74" spans="1:31" ht="10">
      <c r="B74" s="20"/>
      <c r="L74" s="20"/>
    </row>
    <row r="75" spans="1:31" ht="10">
      <c r="B75" s="20"/>
      <c r="L75" s="20"/>
    </row>
    <row r="76" spans="1:31" s="2" customFormat="1" ht="12.5">
      <c r="A76" s="32"/>
      <c r="B76" s="33"/>
      <c r="C76" s="32"/>
      <c r="D76" s="45" t="s">
        <v>49</v>
      </c>
      <c r="E76" s="35"/>
      <c r="F76" s="118" t="s">
        <v>50</v>
      </c>
      <c r="G76" s="45" t="s">
        <v>49</v>
      </c>
      <c r="H76" s="35"/>
      <c r="I76" s="119"/>
      <c r="J76" s="120" t="s">
        <v>50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>
      <c r="A77" s="32"/>
      <c r="B77" s="47"/>
      <c r="C77" s="48"/>
      <c r="D77" s="48"/>
      <c r="E77" s="48"/>
      <c r="F77" s="48"/>
      <c r="G77" s="48"/>
      <c r="H77" s="48"/>
      <c r="I77" s="122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7" customHeight="1">
      <c r="A81" s="32"/>
      <c r="B81" s="49"/>
      <c r="C81" s="50"/>
      <c r="D81" s="50"/>
      <c r="E81" s="50"/>
      <c r="F81" s="50"/>
      <c r="G81" s="50"/>
      <c r="H81" s="50"/>
      <c r="I81" s="123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5" customHeight="1">
      <c r="A82" s="32"/>
      <c r="B82" s="33"/>
      <c r="C82" s="21" t="s">
        <v>235</v>
      </c>
      <c r="D82" s="32"/>
      <c r="E82" s="32"/>
      <c r="F82" s="32"/>
      <c r="G82" s="32"/>
      <c r="H82" s="32"/>
      <c r="I82" s="97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7" customHeight="1">
      <c r="A83" s="32"/>
      <c r="B83" s="33"/>
      <c r="C83" s="32"/>
      <c r="D83" s="32"/>
      <c r="E83" s="32"/>
      <c r="F83" s="32"/>
      <c r="G83" s="32"/>
      <c r="H83" s="32"/>
      <c r="I83" s="97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7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4.5" customHeight="1">
      <c r="A85" s="32"/>
      <c r="B85" s="33"/>
      <c r="C85" s="32"/>
      <c r="D85" s="32"/>
      <c r="E85" s="268" t="str">
        <f>E7</f>
        <v>Hasičská zbrojnice</v>
      </c>
      <c r="F85" s="269"/>
      <c r="G85" s="269"/>
      <c r="H85" s="269"/>
      <c r="I85" s="97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113</v>
      </c>
      <c r="D86" s="32"/>
      <c r="E86" s="32"/>
      <c r="F86" s="32"/>
      <c r="G86" s="32"/>
      <c r="H86" s="32"/>
      <c r="I86" s="97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4.5" customHeight="1">
      <c r="A87" s="32"/>
      <c r="B87" s="33"/>
      <c r="C87" s="32"/>
      <c r="D87" s="32"/>
      <c r="E87" s="229" t="str">
        <f>E9</f>
        <v>el - Elektroinstalace</v>
      </c>
      <c r="F87" s="270"/>
      <c r="G87" s="270"/>
      <c r="H87" s="270"/>
      <c r="I87" s="97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7" customHeight="1">
      <c r="A88" s="32"/>
      <c r="B88" s="33"/>
      <c r="C88" s="32"/>
      <c r="D88" s="32"/>
      <c r="E88" s="32"/>
      <c r="F88" s="32"/>
      <c r="G88" s="32"/>
      <c r="H88" s="32"/>
      <c r="I88" s="97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>Račice nad Trotinou 44</v>
      </c>
      <c r="G89" s="32"/>
      <c r="H89" s="32"/>
      <c r="I89" s="98" t="s">
        <v>22</v>
      </c>
      <c r="J89" s="55" t="str">
        <f>IF(J12="","",J12)</f>
        <v>11. 5. 2020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7" customHeight="1">
      <c r="A90" s="32"/>
      <c r="B90" s="33"/>
      <c r="C90" s="32"/>
      <c r="D90" s="32"/>
      <c r="E90" s="32"/>
      <c r="F90" s="32"/>
      <c r="G90" s="32"/>
      <c r="H90" s="32"/>
      <c r="I90" s="97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4.9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8" t="s">
        <v>30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4.9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98" t="s">
        <v>32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25" customHeight="1">
      <c r="A93" s="32"/>
      <c r="B93" s="33"/>
      <c r="C93" s="32"/>
      <c r="D93" s="32"/>
      <c r="E93" s="32"/>
      <c r="F93" s="32"/>
      <c r="G93" s="32"/>
      <c r="H93" s="32"/>
      <c r="I93" s="97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4" t="s">
        <v>236</v>
      </c>
      <c r="D94" s="110"/>
      <c r="E94" s="110"/>
      <c r="F94" s="110"/>
      <c r="G94" s="110"/>
      <c r="H94" s="110"/>
      <c r="I94" s="125"/>
      <c r="J94" s="126" t="s">
        <v>237</v>
      </c>
      <c r="K94" s="110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25" customHeight="1">
      <c r="A95" s="32"/>
      <c r="B95" s="33"/>
      <c r="C95" s="32"/>
      <c r="D95" s="32"/>
      <c r="E95" s="32"/>
      <c r="F95" s="32"/>
      <c r="G95" s="32"/>
      <c r="H95" s="32"/>
      <c r="I95" s="97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75" customHeight="1">
      <c r="A96" s="32"/>
      <c r="B96" s="33"/>
      <c r="C96" s="127" t="s">
        <v>238</v>
      </c>
      <c r="D96" s="32"/>
      <c r="E96" s="32"/>
      <c r="F96" s="32"/>
      <c r="G96" s="32"/>
      <c r="H96" s="32"/>
      <c r="I96" s="97"/>
      <c r="J96" s="71">
        <f>J118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239</v>
      </c>
    </row>
    <row r="97" spans="1:31" s="9" customFormat="1" ht="25" customHeight="1">
      <c r="B97" s="128"/>
      <c r="D97" s="129" t="s">
        <v>240</v>
      </c>
      <c r="E97" s="130"/>
      <c r="F97" s="130"/>
      <c r="G97" s="130"/>
      <c r="H97" s="130"/>
      <c r="I97" s="131"/>
      <c r="J97" s="132">
        <f>J119</f>
        <v>0</v>
      </c>
      <c r="L97" s="128"/>
    </row>
    <row r="98" spans="1:31" s="10" customFormat="1" ht="19.899999999999999" customHeight="1">
      <c r="B98" s="133"/>
      <c r="D98" s="134" t="s">
        <v>2100</v>
      </c>
      <c r="E98" s="135"/>
      <c r="F98" s="135"/>
      <c r="G98" s="135"/>
      <c r="H98" s="135"/>
      <c r="I98" s="136"/>
      <c r="J98" s="137">
        <f>J120</f>
        <v>0</v>
      </c>
      <c r="L98" s="133"/>
    </row>
    <row r="99" spans="1:31" s="2" customFormat="1" ht="21.75" customHeight="1">
      <c r="A99" s="32"/>
      <c r="B99" s="33"/>
      <c r="C99" s="32"/>
      <c r="D99" s="32"/>
      <c r="E99" s="32"/>
      <c r="F99" s="32"/>
      <c r="G99" s="32"/>
      <c r="H99" s="32"/>
      <c r="I99" s="97"/>
      <c r="J99" s="32"/>
      <c r="K99" s="32"/>
      <c r="L99" s="4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31" s="2" customFormat="1" ht="7" customHeight="1">
      <c r="A100" s="32"/>
      <c r="B100" s="47"/>
      <c r="C100" s="48"/>
      <c r="D100" s="48"/>
      <c r="E100" s="48"/>
      <c r="F100" s="48"/>
      <c r="G100" s="48"/>
      <c r="H100" s="48"/>
      <c r="I100" s="122"/>
      <c r="J100" s="48"/>
      <c r="K100" s="48"/>
      <c r="L100" s="4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4" spans="1:31" s="2" customFormat="1" ht="7" customHeight="1">
      <c r="A104" s="32"/>
      <c r="B104" s="49"/>
      <c r="C104" s="50"/>
      <c r="D104" s="50"/>
      <c r="E104" s="50"/>
      <c r="F104" s="50"/>
      <c r="G104" s="50"/>
      <c r="H104" s="50"/>
      <c r="I104" s="123"/>
      <c r="J104" s="50"/>
      <c r="K104" s="50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25" customHeight="1">
      <c r="A105" s="32"/>
      <c r="B105" s="33"/>
      <c r="C105" s="21" t="s">
        <v>267</v>
      </c>
      <c r="D105" s="32"/>
      <c r="E105" s="32"/>
      <c r="F105" s="32"/>
      <c r="G105" s="32"/>
      <c r="H105" s="32"/>
      <c r="I105" s="97"/>
      <c r="J105" s="32"/>
      <c r="K105" s="32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7" customHeight="1">
      <c r="A106" s="32"/>
      <c r="B106" s="33"/>
      <c r="C106" s="32"/>
      <c r="D106" s="32"/>
      <c r="E106" s="32"/>
      <c r="F106" s="32"/>
      <c r="G106" s="32"/>
      <c r="H106" s="32"/>
      <c r="I106" s="97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12" customHeight="1">
      <c r="A107" s="32"/>
      <c r="B107" s="33"/>
      <c r="C107" s="27" t="s">
        <v>16</v>
      </c>
      <c r="D107" s="32"/>
      <c r="E107" s="32"/>
      <c r="F107" s="32"/>
      <c r="G107" s="32"/>
      <c r="H107" s="32"/>
      <c r="I107" s="97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4.5" customHeight="1">
      <c r="A108" s="32"/>
      <c r="B108" s="33"/>
      <c r="C108" s="32"/>
      <c r="D108" s="32"/>
      <c r="E108" s="268" t="str">
        <f>E7</f>
        <v>Hasičská zbrojnice</v>
      </c>
      <c r="F108" s="269"/>
      <c r="G108" s="269"/>
      <c r="H108" s="269"/>
      <c r="I108" s="97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2" customHeight="1">
      <c r="A109" s="32"/>
      <c r="B109" s="33"/>
      <c r="C109" s="27" t="s">
        <v>113</v>
      </c>
      <c r="D109" s="32"/>
      <c r="E109" s="32"/>
      <c r="F109" s="32"/>
      <c r="G109" s="32"/>
      <c r="H109" s="32"/>
      <c r="I109" s="97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4.5" customHeight="1">
      <c r="A110" s="32"/>
      <c r="B110" s="33"/>
      <c r="C110" s="32"/>
      <c r="D110" s="32"/>
      <c r="E110" s="229" t="str">
        <f>E9</f>
        <v>el - Elektroinstalace</v>
      </c>
      <c r="F110" s="270"/>
      <c r="G110" s="270"/>
      <c r="H110" s="270"/>
      <c r="I110" s="97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7" customHeight="1">
      <c r="A111" s="32"/>
      <c r="B111" s="33"/>
      <c r="C111" s="32"/>
      <c r="D111" s="32"/>
      <c r="E111" s="32"/>
      <c r="F111" s="32"/>
      <c r="G111" s="32"/>
      <c r="H111" s="32"/>
      <c r="I111" s="97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20</v>
      </c>
      <c r="D112" s="32"/>
      <c r="E112" s="32"/>
      <c r="F112" s="25" t="str">
        <f>F12</f>
        <v>Račice nad Trotinou 44</v>
      </c>
      <c r="G112" s="32"/>
      <c r="H112" s="32"/>
      <c r="I112" s="98" t="s">
        <v>22</v>
      </c>
      <c r="J112" s="55" t="str">
        <f>IF(J12="","",J12)</f>
        <v>11. 5. 2020</v>
      </c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7" customHeight="1">
      <c r="A113" s="32"/>
      <c r="B113" s="33"/>
      <c r="C113" s="32"/>
      <c r="D113" s="32"/>
      <c r="E113" s="32"/>
      <c r="F113" s="32"/>
      <c r="G113" s="32"/>
      <c r="H113" s="32"/>
      <c r="I113" s="97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4.9" customHeight="1">
      <c r="A114" s="32"/>
      <c r="B114" s="33"/>
      <c r="C114" s="27" t="s">
        <v>24</v>
      </c>
      <c r="D114" s="32"/>
      <c r="E114" s="32"/>
      <c r="F114" s="25" t="str">
        <f>E15</f>
        <v xml:space="preserve"> </v>
      </c>
      <c r="G114" s="32"/>
      <c r="H114" s="32"/>
      <c r="I114" s="98" t="s">
        <v>30</v>
      </c>
      <c r="J114" s="30" t="str">
        <f>E21</f>
        <v xml:space="preserve"> </v>
      </c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4.9" customHeight="1">
      <c r="A115" s="32"/>
      <c r="B115" s="33"/>
      <c r="C115" s="27" t="s">
        <v>28</v>
      </c>
      <c r="D115" s="32"/>
      <c r="E115" s="32"/>
      <c r="F115" s="25" t="str">
        <f>IF(E18="","",E18)</f>
        <v>Vyplň údaj</v>
      </c>
      <c r="G115" s="32"/>
      <c r="H115" s="32"/>
      <c r="I115" s="98" t="s">
        <v>32</v>
      </c>
      <c r="J115" s="30" t="str">
        <f>E24</f>
        <v xml:space="preserve"> </v>
      </c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0.25" customHeight="1">
      <c r="A116" s="32"/>
      <c r="B116" s="33"/>
      <c r="C116" s="32"/>
      <c r="D116" s="32"/>
      <c r="E116" s="32"/>
      <c r="F116" s="32"/>
      <c r="G116" s="32"/>
      <c r="H116" s="32"/>
      <c r="I116" s="97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11" customFormat="1" ht="29.25" customHeight="1">
      <c r="A117" s="138"/>
      <c r="B117" s="139"/>
      <c r="C117" s="140" t="s">
        <v>268</v>
      </c>
      <c r="D117" s="141" t="s">
        <v>59</v>
      </c>
      <c r="E117" s="141" t="s">
        <v>55</v>
      </c>
      <c r="F117" s="141" t="s">
        <v>56</v>
      </c>
      <c r="G117" s="141" t="s">
        <v>269</v>
      </c>
      <c r="H117" s="141" t="s">
        <v>270</v>
      </c>
      <c r="I117" s="142" t="s">
        <v>271</v>
      </c>
      <c r="J117" s="141" t="s">
        <v>237</v>
      </c>
      <c r="K117" s="143" t="s">
        <v>272</v>
      </c>
      <c r="L117" s="144"/>
      <c r="M117" s="62" t="s">
        <v>1</v>
      </c>
      <c r="N117" s="63" t="s">
        <v>38</v>
      </c>
      <c r="O117" s="63" t="s">
        <v>273</v>
      </c>
      <c r="P117" s="63" t="s">
        <v>274</v>
      </c>
      <c r="Q117" s="63" t="s">
        <v>275</v>
      </c>
      <c r="R117" s="63" t="s">
        <v>276</v>
      </c>
      <c r="S117" s="63" t="s">
        <v>277</v>
      </c>
      <c r="T117" s="64" t="s">
        <v>278</v>
      </c>
      <c r="U117" s="138"/>
      <c r="V117" s="138"/>
      <c r="W117" s="138"/>
      <c r="X117" s="138"/>
      <c r="Y117" s="138"/>
      <c r="Z117" s="138"/>
      <c r="AA117" s="138"/>
      <c r="AB117" s="138"/>
      <c r="AC117" s="138"/>
      <c r="AD117" s="138"/>
      <c r="AE117" s="138"/>
    </row>
    <row r="118" spans="1:65" s="2" customFormat="1" ht="22.75" customHeight="1">
      <c r="A118" s="32"/>
      <c r="B118" s="33"/>
      <c r="C118" s="69" t="s">
        <v>279</v>
      </c>
      <c r="D118" s="32"/>
      <c r="E118" s="32"/>
      <c r="F118" s="32"/>
      <c r="G118" s="32"/>
      <c r="H118" s="32"/>
      <c r="I118" s="97"/>
      <c r="J118" s="145">
        <f>BK118</f>
        <v>0</v>
      </c>
      <c r="K118" s="32"/>
      <c r="L118" s="33"/>
      <c r="M118" s="65"/>
      <c r="N118" s="56"/>
      <c r="O118" s="66"/>
      <c r="P118" s="146">
        <f>P119</f>
        <v>0</v>
      </c>
      <c r="Q118" s="66"/>
      <c r="R118" s="146">
        <f>R119</f>
        <v>0</v>
      </c>
      <c r="S118" s="66"/>
      <c r="T118" s="147">
        <f>T119</f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T118" s="17" t="s">
        <v>73</v>
      </c>
      <c r="AU118" s="17" t="s">
        <v>239</v>
      </c>
      <c r="BK118" s="148">
        <f>BK119</f>
        <v>0</v>
      </c>
    </row>
    <row r="119" spans="1:65" s="12" customFormat="1" ht="25.9" customHeight="1">
      <c r="B119" s="149"/>
      <c r="D119" s="150" t="s">
        <v>73</v>
      </c>
      <c r="E119" s="151" t="s">
        <v>280</v>
      </c>
      <c r="F119" s="151" t="s">
        <v>281</v>
      </c>
      <c r="I119" s="152"/>
      <c r="J119" s="153">
        <f>BK119</f>
        <v>0</v>
      </c>
      <c r="L119" s="149"/>
      <c r="M119" s="154"/>
      <c r="N119" s="155"/>
      <c r="O119" s="155"/>
      <c r="P119" s="156">
        <f>P120</f>
        <v>0</v>
      </c>
      <c r="Q119" s="155"/>
      <c r="R119" s="156">
        <f>R120</f>
        <v>0</v>
      </c>
      <c r="S119" s="155"/>
      <c r="T119" s="157">
        <f>T120</f>
        <v>0</v>
      </c>
      <c r="AR119" s="150" t="s">
        <v>82</v>
      </c>
      <c r="AT119" s="158" t="s">
        <v>73</v>
      </c>
      <c r="AU119" s="158" t="s">
        <v>74</v>
      </c>
      <c r="AY119" s="150" t="s">
        <v>282</v>
      </c>
      <c r="BK119" s="159">
        <f>BK120</f>
        <v>0</v>
      </c>
    </row>
    <row r="120" spans="1:65" s="12" customFormat="1" ht="22.75" customHeight="1">
      <c r="B120" s="149"/>
      <c r="D120" s="150" t="s">
        <v>73</v>
      </c>
      <c r="E120" s="160" t="s">
        <v>344</v>
      </c>
      <c r="F120" s="160" t="s">
        <v>2101</v>
      </c>
      <c r="I120" s="152"/>
      <c r="J120" s="161">
        <f>BK120</f>
        <v>0</v>
      </c>
      <c r="L120" s="149"/>
      <c r="M120" s="154"/>
      <c r="N120" s="155"/>
      <c r="O120" s="155"/>
      <c r="P120" s="156">
        <f>SUM(P121:P122)</f>
        <v>0</v>
      </c>
      <c r="Q120" s="155"/>
      <c r="R120" s="156">
        <f>SUM(R121:R122)</f>
        <v>0</v>
      </c>
      <c r="S120" s="155"/>
      <c r="T120" s="157">
        <f>SUM(T121:T122)</f>
        <v>0</v>
      </c>
      <c r="AR120" s="150" t="s">
        <v>82</v>
      </c>
      <c r="AT120" s="158" t="s">
        <v>73</v>
      </c>
      <c r="AU120" s="158" t="s">
        <v>82</v>
      </c>
      <c r="AY120" s="150" t="s">
        <v>282</v>
      </c>
      <c r="BK120" s="159">
        <f>SUM(BK121:BK122)</f>
        <v>0</v>
      </c>
    </row>
    <row r="121" spans="1:65" s="2" customFormat="1" ht="20.5" customHeight="1">
      <c r="A121" s="32"/>
      <c r="B121" s="162"/>
      <c r="C121" s="163" t="s">
        <v>82</v>
      </c>
      <c r="D121" s="163" t="s">
        <v>284</v>
      </c>
      <c r="E121" s="164" t="s">
        <v>1043</v>
      </c>
      <c r="F121" s="165" t="s">
        <v>2109</v>
      </c>
      <c r="G121" s="166" t="s">
        <v>1517</v>
      </c>
      <c r="H121" s="167">
        <v>1</v>
      </c>
      <c r="I121" s="168"/>
      <c r="J121" s="169">
        <f>ROUND(I121*H121,2)</f>
        <v>0</v>
      </c>
      <c r="K121" s="165" t="s">
        <v>1</v>
      </c>
      <c r="L121" s="33"/>
      <c r="M121" s="170" t="s">
        <v>1</v>
      </c>
      <c r="N121" s="171" t="s">
        <v>39</v>
      </c>
      <c r="O121" s="58"/>
      <c r="P121" s="172">
        <f>O121*H121</f>
        <v>0</v>
      </c>
      <c r="Q121" s="172">
        <v>0</v>
      </c>
      <c r="R121" s="172">
        <f>Q121*H121</f>
        <v>0</v>
      </c>
      <c r="S121" s="172">
        <v>0</v>
      </c>
      <c r="T121" s="173">
        <f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74" t="s">
        <v>289</v>
      </c>
      <c r="AT121" s="174" t="s">
        <v>284</v>
      </c>
      <c r="AU121" s="174" t="s">
        <v>84</v>
      </c>
      <c r="AY121" s="17" t="s">
        <v>282</v>
      </c>
      <c r="BE121" s="175">
        <f>IF(N121="základní",J121,0)</f>
        <v>0</v>
      </c>
      <c r="BF121" s="175">
        <f>IF(N121="snížená",J121,0)</f>
        <v>0</v>
      </c>
      <c r="BG121" s="175">
        <f>IF(N121="zákl. přenesená",J121,0)</f>
        <v>0</v>
      </c>
      <c r="BH121" s="175">
        <f>IF(N121="sníž. přenesená",J121,0)</f>
        <v>0</v>
      </c>
      <c r="BI121" s="175">
        <f>IF(N121="nulová",J121,0)</f>
        <v>0</v>
      </c>
      <c r="BJ121" s="17" t="s">
        <v>82</v>
      </c>
      <c r="BK121" s="175">
        <f>ROUND(I121*H121,2)</f>
        <v>0</v>
      </c>
      <c r="BL121" s="17" t="s">
        <v>289</v>
      </c>
      <c r="BM121" s="174" t="s">
        <v>2103</v>
      </c>
    </row>
    <row r="122" spans="1:65" s="2" customFormat="1" ht="18">
      <c r="A122" s="32"/>
      <c r="B122" s="33"/>
      <c r="C122" s="32"/>
      <c r="D122" s="176" t="s">
        <v>291</v>
      </c>
      <c r="E122" s="32"/>
      <c r="F122" s="177" t="s">
        <v>2109</v>
      </c>
      <c r="G122" s="32"/>
      <c r="H122" s="32"/>
      <c r="I122" s="97"/>
      <c r="J122" s="32"/>
      <c r="K122" s="32"/>
      <c r="L122" s="33"/>
      <c r="M122" s="217"/>
      <c r="N122" s="218"/>
      <c r="O122" s="219"/>
      <c r="P122" s="219"/>
      <c r="Q122" s="219"/>
      <c r="R122" s="219"/>
      <c r="S122" s="219"/>
      <c r="T122" s="220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291</v>
      </c>
      <c r="AU122" s="17" t="s">
        <v>84</v>
      </c>
    </row>
    <row r="123" spans="1:65" s="2" customFormat="1" ht="7" customHeight="1">
      <c r="A123" s="32"/>
      <c r="B123" s="47"/>
      <c r="C123" s="48"/>
      <c r="D123" s="48"/>
      <c r="E123" s="48"/>
      <c r="F123" s="48"/>
      <c r="G123" s="48"/>
      <c r="H123" s="48"/>
      <c r="I123" s="122"/>
      <c r="J123" s="48"/>
      <c r="K123" s="48"/>
      <c r="L123" s="33"/>
      <c r="M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</sheetData>
  <autoFilter ref="C117:K122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45"/>
  <sheetViews>
    <sheetView showGridLines="0" workbookViewId="0"/>
  </sheetViews>
  <sheetFormatPr defaultRowHeight="14.5"/>
  <cols>
    <col min="1" max="1" width="5.5546875" style="1" customWidth="1"/>
    <col min="2" max="2" width="1.109375" style="1" customWidth="1"/>
    <col min="3" max="3" width="2.77734375" style="1" customWidth="1"/>
    <col min="4" max="4" width="2.88671875" style="1" customWidth="1"/>
    <col min="5" max="5" width="11.44140625" style="1" customWidth="1"/>
    <col min="6" max="6" width="33.88671875" style="1" customWidth="1"/>
    <col min="7" max="7" width="4.6640625" style="1" customWidth="1"/>
    <col min="8" max="8" width="7.6640625" style="1" customWidth="1"/>
    <col min="9" max="9" width="13.44140625" style="93" customWidth="1"/>
    <col min="10" max="11" width="13.44140625" style="1" customWidth="1"/>
    <col min="12" max="12" width="6.21875" style="1" customWidth="1"/>
    <col min="13" max="13" width="7.21875" style="1" hidden="1" customWidth="1"/>
    <col min="14" max="14" width="8.88671875" style="1" hidden="1"/>
    <col min="15" max="20" width="9.44140625" style="1" hidden="1" customWidth="1"/>
    <col min="21" max="21" width="10.88671875" style="1" hidden="1" customWidth="1"/>
    <col min="22" max="22" width="8.21875" style="1" customWidth="1"/>
    <col min="23" max="23" width="10.88671875" style="1" customWidth="1"/>
    <col min="24" max="24" width="8.21875" style="1" customWidth="1"/>
    <col min="25" max="25" width="10" style="1" customWidth="1"/>
    <col min="26" max="26" width="7.33203125" style="1" customWidth="1"/>
    <col min="27" max="27" width="10" style="1" customWidth="1"/>
    <col min="28" max="28" width="10.88671875" style="1" customWidth="1"/>
    <col min="29" max="29" width="7.33203125" style="1" customWidth="1"/>
    <col min="30" max="30" width="10" style="1" customWidth="1"/>
    <col min="31" max="31" width="10.88671875" style="1" customWidth="1"/>
    <col min="44" max="65" width="8.88671875" style="1" hidden="1"/>
  </cols>
  <sheetData>
    <row r="2" spans="1:46" s="1" customFormat="1" ht="37" customHeight="1">
      <c r="I2" s="93"/>
      <c r="L2" s="267" t="s">
        <v>5</v>
      </c>
      <c r="M2" s="252"/>
      <c r="N2" s="252"/>
      <c r="O2" s="252"/>
      <c r="P2" s="252"/>
      <c r="Q2" s="252"/>
      <c r="R2" s="252"/>
      <c r="S2" s="252"/>
      <c r="T2" s="252"/>
      <c r="U2" s="252"/>
      <c r="V2" s="252"/>
      <c r="AT2" s="17" t="s">
        <v>99</v>
      </c>
    </row>
    <row r="3" spans="1:46" s="1" customFormat="1" ht="7" customHeight="1">
      <c r="B3" s="18"/>
      <c r="C3" s="19"/>
      <c r="D3" s="19"/>
      <c r="E3" s="19"/>
      <c r="F3" s="19"/>
      <c r="G3" s="19"/>
      <c r="H3" s="19"/>
      <c r="I3" s="95"/>
      <c r="J3" s="19"/>
      <c r="K3" s="19"/>
      <c r="L3" s="20"/>
      <c r="AT3" s="17" t="s">
        <v>84</v>
      </c>
    </row>
    <row r="4" spans="1:46" s="1" customFormat="1" ht="25" customHeight="1">
      <c r="B4" s="20"/>
      <c r="D4" s="21" t="s">
        <v>104</v>
      </c>
      <c r="I4" s="93"/>
      <c r="L4" s="20"/>
      <c r="M4" s="96" t="s">
        <v>10</v>
      </c>
      <c r="AT4" s="17" t="s">
        <v>3</v>
      </c>
    </row>
    <row r="5" spans="1:46" s="1" customFormat="1" ht="7" customHeight="1">
      <c r="B5" s="20"/>
      <c r="I5" s="93"/>
      <c r="L5" s="20"/>
    </row>
    <row r="6" spans="1:46" s="1" customFormat="1" ht="12" customHeight="1">
      <c r="B6" s="20"/>
      <c r="D6" s="27" t="s">
        <v>16</v>
      </c>
      <c r="I6" s="93"/>
      <c r="L6" s="20"/>
    </row>
    <row r="7" spans="1:46" s="1" customFormat="1" ht="14.5" customHeight="1">
      <c r="B7" s="20"/>
      <c r="E7" s="268" t="str">
        <f>'Rekapitulace stavby'!K6</f>
        <v>Hasičská zbrojnice</v>
      </c>
      <c r="F7" s="269"/>
      <c r="G7" s="269"/>
      <c r="H7" s="269"/>
      <c r="I7" s="93"/>
      <c r="L7" s="20"/>
    </row>
    <row r="8" spans="1:46" s="2" customFormat="1" ht="12" customHeight="1">
      <c r="A8" s="32"/>
      <c r="B8" s="33"/>
      <c r="C8" s="32"/>
      <c r="D8" s="27" t="s">
        <v>113</v>
      </c>
      <c r="E8" s="32"/>
      <c r="F8" s="32"/>
      <c r="G8" s="32"/>
      <c r="H8" s="32"/>
      <c r="I8" s="97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4.5" customHeight="1">
      <c r="A9" s="32"/>
      <c r="B9" s="33"/>
      <c r="C9" s="32"/>
      <c r="D9" s="32"/>
      <c r="E9" s="229" t="s">
        <v>2110</v>
      </c>
      <c r="F9" s="270"/>
      <c r="G9" s="270"/>
      <c r="H9" s="270"/>
      <c r="I9" s="97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0">
      <c r="A10" s="32"/>
      <c r="B10" s="33"/>
      <c r="C10" s="32"/>
      <c r="D10" s="32"/>
      <c r="E10" s="32"/>
      <c r="F10" s="32"/>
      <c r="G10" s="32"/>
      <c r="H10" s="32"/>
      <c r="I10" s="97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8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8" t="s">
        <v>22</v>
      </c>
      <c r="J12" s="55" t="str">
        <f>'Rekapitulace stavby'!AN8</f>
        <v>11. 5. 2020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75" customHeight="1">
      <c r="A13" s="32"/>
      <c r="B13" s="33"/>
      <c r="C13" s="32"/>
      <c r="D13" s="32"/>
      <c r="E13" s="32"/>
      <c r="F13" s="32"/>
      <c r="G13" s="32"/>
      <c r="H13" s="32"/>
      <c r="I13" s="97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8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8" t="s">
        <v>27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7" customHeight="1">
      <c r="A16" s="32"/>
      <c r="B16" s="33"/>
      <c r="C16" s="32"/>
      <c r="D16" s="32"/>
      <c r="E16" s="32"/>
      <c r="F16" s="32"/>
      <c r="G16" s="32"/>
      <c r="H16" s="32"/>
      <c r="I16" s="97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98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71" t="str">
        <f>'Rekapitulace stavby'!E14</f>
        <v>Vyplň údaj</v>
      </c>
      <c r="F18" s="251"/>
      <c r="G18" s="251"/>
      <c r="H18" s="251"/>
      <c r="I18" s="98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7" customHeight="1">
      <c r="A19" s="32"/>
      <c r="B19" s="33"/>
      <c r="C19" s="32"/>
      <c r="D19" s="32"/>
      <c r="E19" s="32"/>
      <c r="F19" s="32"/>
      <c r="G19" s="32"/>
      <c r="H19" s="32"/>
      <c r="I19" s="97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98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98" t="s">
        <v>27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7" customHeight="1">
      <c r="A22" s="32"/>
      <c r="B22" s="33"/>
      <c r="C22" s="32"/>
      <c r="D22" s="32"/>
      <c r="E22" s="32"/>
      <c r="F22" s="32"/>
      <c r="G22" s="32"/>
      <c r="H22" s="32"/>
      <c r="I22" s="97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32</v>
      </c>
      <c r="E23" s="32"/>
      <c r="F23" s="32"/>
      <c r="G23" s="32"/>
      <c r="H23" s="32"/>
      <c r="I23" s="98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8" t="s">
        <v>27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7" customHeight="1">
      <c r="A25" s="32"/>
      <c r="B25" s="33"/>
      <c r="C25" s="32"/>
      <c r="D25" s="32"/>
      <c r="E25" s="32"/>
      <c r="F25" s="32"/>
      <c r="G25" s="32"/>
      <c r="H25" s="32"/>
      <c r="I25" s="97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33</v>
      </c>
      <c r="E26" s="32"/>
      <c r="F26" s="32"/>
      <c r="G26" s="32"/>
      <c r="H26" s="32"/>
      <c r="I26" s="97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4.5" customHeight="1">
      <c r="A27" s="99"/>
      <c r="B27" s="100"/>
      <c r="C27" s="99"/>
      <c r="D27" s="99"/>
      <c r="E27" s="256" t="s">
        <v>1</v>
      </c>
      <c r="F27" s="256"/>
      <c r="G27" s="256"/>
      <c r="H27" s="256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7" customHeight="1">
      <c r="A28" s="32"/>
      <c r="B28" s="33"/>
      <c r="C28" s="32"/>
      <c r="D28" s="32"/>
      <c r="E28" s="32"/>
      <c r="F28" s="32"/>
      <c r="G28" s="32"/>
      <c r="H28" s="32"/>
      <c r="I28" s="97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7" customHeight="1">
      <c r="A29" s="32"/>
      <c r="B29" s="33"/>
      <c r="C29" s="32"/>
      <c r="D29" s="66"/>
      <c r="E29" s="66"/>
      <c r="F29" s="66"/>
      <c r="G29" s="66"/>
      <c r="H29" s="66"/>
      <c r="I29" s="104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4" customHeight="1">
      <c r="A30" s="32"/>
      <c r="B30" s="33"/>
      <c r="C30" s="32"/>
      <c r="D30" s="105" t="s">
        <v>34</v>
      </c>
      <c r="E30" s="32"/>
      <c r="F30" s="32"/>
      <c r="G30" s="32"/>
      <c r="H30" s="32"/>
      <c r="I30" s="97"/>
      <c r="J30" s="71">
        <f>ROUND(J121,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7" customHeight="1">
      <c r="A31" s="32"/>
      <c r="B31" s="33"/>
      <c r="C31" s="32"/>
      <c r="D31" s="66"/>
      <c r="E31" s="66"/>
      <c r="F31" s="66"/>
      <c r="G31" s="66"/>
      <c r="H31" s="66"/>
      <c r="I31" s="104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" customHeight="1">
      <c r="A32" s="32"/>
      <c r="B32" s="33"/>
      <c r="C32" s="32"/>
      <c r="D32" s="32"/>
      <c r="E32" s="32"/>
      <c r="F32" s="36" t="s">
        <v>36</v>
      </c>
      <c r="G32" s="32"/>
      <c r="H32" s="32"/>
      <c r="I32" s="106" t="s">
        <v>35</v>
      </c>
      <c r="J32" s="36" t="s">
        <v>37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" customHeight="1">
      <c r="A33" s="32"/>
      <c r="B33" s="33"/>
      <c r="C33" s="32"/>
      <c r="D33" s="107" t="s">
        <v>38</v>
      </c>
      <c r="E33" s="27" t="s">
        <v>39</v>
      </c>
      <c r="F33" s="108">
        <f>ROUND((SUM(BE121:BE144)),  2)</f>
        <v>0</v>
      </c>
      <c r="G33" s="32"/>
      <c r="H33" s="32"/>
      <c r="I33" s="109">
        <v>0.21</v>
      </c>
      <c r="J33" s="108">
        <f>ROUND(((SUM(BE121:BE144))*I33),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3"/>
      <c r="C34" s="32"/>
      <c r="D34" s="32"/>
      <c r="E34" s="27" t="s">
        <v>40</v>
      </c>
      <c r="F34" s="108">
        <f>ROUND((SUM(BF121:BF144)),  2)</f>
        <v>0</v>
      </c>
      <c r="G34" s="32"/>
      <c r="H34" s="32"/>
      <c r="I34" s="109">
        <v>0.15</v>
      </c>
      <c r="J34" s="108">
        <f>ROUND(((SUM(BF121:BF144))*I34),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hidden="1" customHeight="1">
      <c r="A35" s="32"/>
      <c r="B35" s="33"/>
      <c r="C35" s="32"/>
      <c r="D35" s="32"/>
      <c r="E35" s="27" t="s">
        <v>41</v>
      </c>
      <c r="F35" s="108">
        <f>ROUND((SUM(BG121:BG144)),  2)</f>
        <v>0</v>
      </c>
      <c r="G35" s="32"/>
      <c r="H35" s="32"/>
      <c r="I35" s="109">
        <v>0.21</v>
      </c>
      <c r="J35" s="108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hidden="1" customHeight="1">
      <c r="A36" s="32"/>
      <c r="B36" s="33"/>
      <c r="C36" s="32"/>
      <c r="D36" s="32"/>
      <c r="E36" s="27" t="s">
        <v>42</v>
      </c>
      <c r="F36" s="108">
        <f>ROUND((SUM(BH121:BH144)),  2)</f>
        <v>0</v>
      </c>
      <c r="G36" s="32"/>
      <c r="H36" s="32"/>
      <c r="I36" s="109">
        <v>0.15</v>
      </c>
      <c r="J36" s="108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3"/>
      <c r="C37" s="32"/>
      <c r="D37" s="32"/>
      <c r="E37" s="27" t="s">
        <v>43</v>
      </c>
      <c r="F37" s="108">
        <f>ROUND((SUM(BI121:BI144)),  2)</f>
        <v>0</v>
      </c>
      <c r="G37" s="32"/>
      <c r="H37" s="32"/>
      <c r="I37" s="109">
        <v>0</v>
      </c>
      <c r="J37" s="108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7" customHeight="1">
      <c r="A38" s="32"/>
      <c r="B38" s="33"/>
      <c r="C38" s="32"/>
      <c r="D38" s="32"/>
      <c r="E38" s="32"/>
      <c r="F38" s="32"/>
      <c r="G38" s="32"/>
      <c r="H38" s="32"/>
      <c r="I38" s="97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4" customHeight="1">
      <c r="A39" s="32"/>
      <c r="B39" s="33"/>
      <c r="C39" s="110"/>
      <c r="D39" s="111" t="s">
        <v>44</v>
      </c>
      <c r="E39" s="60"/>
      <c r="F39" s="60"/>
      <c r="G39" s="112" t="s">
        <v>45</v>
      </c>
      <c r="H39" s="113" t="s">
        <v>46</v>
      </c>
      <c r="I39" s="114"/>
      <c r="J39" s="115">
        <f>SUM(J30:J37)</f>
        <v>0</v>
      </c>
      <c r="K39" s="11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" customHeight="1">
      <c r="A40" s="32"/>
      <c r="B40" s="33"/>
      <c r="C40" s="32"/>
      <c r="D40" s="32"/>
      <c r="E40" s="32"/>
      <c r="F40" s="32"/>
      <c r="G40" s="32"/>
      <c r="H40" s="32"/>
      <c r="I40" s="97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" customHeight="1">
      <c r="B41" s="20"/>
      <c r="I41" s="93"/>
      <c r="L41" s="20"/>
    </row>
    <row r="42" spans="1:31" s="1" customFormat="1" ht="14.4" customHeight="1">
      <c r="B42" s="20"/>
      <c r="I42" s="93"/>
      <c r="L42" s="20"/>
    </row>
    <row r="43" spans="1:31" s="1" customFormat="1" ht="14.4" customHeight="1">
      <c r="B43" s="20"/>
      <c r="I43" s="93"/>
      <c r="L43" s="20"/>
    </row>
    <row r="44" spans="1:31" s="1" customFormat="1" ht="14.4" customHeight="1">
      <c r="B44" s="20"/>
      <c r="I44" s="93"/>
      <c r="L44" s="20"/>
    </row>
    <row r="45" spans="1:31" s="1" customFormat="1" ht="14.4" customHeight="1">
      <c r="B45" s="20"/>
      <c r="I45" s="93"/>
      <c r="L45" s="20"/>
    </row>
    <row r="46" spans="1:31" s="1" customFormat="1" ht="14.4" customHeight="1">
      <c r="B46" s="20"/>
      <c r="I46" s="93"/>
      <c r="L46" s="20"/>
    </row>
    <row r="47" spans="1:31" s="1" customFormat="1" ht="14.4" customHeight="1">
      <c r="B47" s="20"/>
      <c r="I47" s="93"/>
      <c r="L47" s="20"/>
    </row>
    <row r="48" spans="1:31" s="1" customFormat="1" ht="14.4" customHeight="1">
      <c r="B48" s="20"/>
      <c r="I48" s="93"/>
      <c r="L48" s="20"/>
    </row>
    <row r="49" spans="1:31" s="1" customFormat="1" ht="14.4" customHeight="1">
      <c r="B49" s="20"/>
      <c r="I49" s="93"/>
      <c r="L49" s="20"/>
    </row>
    <row r="50" spans="1:31" s="2" customFormat="1" ht="14.4" customHeight="1">
      <c r="B50" s="42"/>
      <c r="D50" s="43" t="s">
        <v>47</v>
      </c>
      <c r="E50" s="44"/>
      <c r="F50" s="44"/>
      <c r="G50" s="43" t="s">
        <v>48</v>
      </c>
      <c r="H50" s="44"/>
      <c r="I50" s="117"/>
      <c r="J50" s="44"/>
      <c r="K50" s="44"/>
      <c r="L50" s="42"/>
    </row>
    <row r="51" spans="1:31" ht="10">
      <c r="B51" s="20"/>
      <c r="L51" s="20"/>
    </row>
    <row r="52" spans="1:31" ht="10">
      <c r="B52" s="20"/>
      <c r="L52" s="20"/>
    </row>
    <row r="53" spans="1:31" ht="10">
      <c r="B53" s="20"/>
      <c r="L53" s="20"/>
    </row>
    <row r="54" spans="1:31" ht="10">
      <c r="B54" s="20"/>
      <c r="L54" s="20"/>
    </row>
    <row r="55" spans="1:31" ht="10">
      <c r="B55" s="20"/>
      <c r="L55" s="20"/>
    </row>
    <row r="56" spans="1:31" ht="10">
      <c r="B56" s="20"/>
      <c r="L56" s="20"/>
    </row>
    <row r="57" spans="1:31" ht="10">
      <c r="B57" s="20"/>
      <c r="L57" s="20"/>
    </row>
    <row r="58" spans="1:31" ht="10">
      <c r="B58" s="20"/>
      <c r="L58" s="20"/>
    </row>
    <row r="59" spans="1:31" ht="10">
      <c r="B59" s="20"/>
      <c r="L59" s="20"/>
    </row>
    <row r="60" spans="1:31" ht="10">
      <c r="B60" s="20"/>
      <c r="L60" s="20"/>
    </row>
    <row r="61" spans="1:31" s="2" customFormat="1" ht="12.5">
      <c r="A61" s="32"/>
      <c r="B61" s="33"/>
      <c r="C61" s="32"/>
      <c r="D61" s="45" t="s">
        <v>49</v>
      </c>
      <c r="E61" s="35"/>
      <c r="F61" s="118" t="s">
        <v>50</v>
      </c>
      <c r="G61" s="45" t="s">
        <v>49</v>
      </c>
      <c r="H61" s="35"/>
      <c r="I61" s="119"/>
      <c r="J61" s="120" t="s">
        <v>50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0">
      <c r="B62" s="20"/>
      <c r="L62" s="20"/>
    </row>
    <row r="63" spans="1:31" ht="10">
      <c r="B63" s="20"/>
      <c r="L63" s="20"/>
    </row>
    <row r="64" spans="1:31" ht="10">
      <c r="B64" s="20"/>
      <c r="L64" s="20"/>
    </row>
    <row r="65" spans="1:31" s="2" customFormat="1" ht="13">
      <c r="A65" s="32"/>
      <c r="B65" s="33"/>
      <c r="C65" s="32"/>
      <c r="D65" s="43" t="s">
        <v>51</v>
      </c>
      <c r="E65" s="46"/>
      <c r="F65" s="46"/>
      <c r="G65" s="43" t="s">
        <v>52</v>
      </c>
      <c r="H65" s="46"/>
      <c r="I65" s="121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0">
      <c r="B66" s="20"/>
      <c r="L66" s="20"/>
    </row>
    <row r="67" spans="1:31" ht="10">
      <c r="B67" s="20"/>
      <c r="L67" s="20"/>
    </row>
    <row r="68" spans="1:31" ht="10">
      <c r="B68" s="20"/>
      <c r="L68" s="20"/>
    </row>
    <row r="69" spans="1:31" ht="10">
      <c r="B69" s="20"/>
      <c r="L69" s="20"/>
    </row>
    <row r="70" spans="1:31" ht="10">
      <c r="B70" s="20"/>
      <c r="L70" s="20"/>
    </row>
    <row r="71" spans="1:31" ht="10">
      <c r="B71" s="20"/>
      <c r="L71" s="20"/>
    </row>
    <row r="72" spans="1:31" ht="10">
      <c r="B72" s="20"/>
      <c r="L72" s="20"/>
    </row>
    <row r="73" spans="1:31" ht="10">
      <c r="B73" s="20"/>
      <c r="L73" s="20"/>
    </row>
    <row r="74" spans="1:31" ht="10">
      <c r="B74" s="20"/>
      <c r="L74" s="20"/>
    </row>
    <row r="75" spans="1:31" ht="10">
      <c r="B75" s="20"/>
      <c r="L75" s="20"/>
    </row>
    <row r="76" spans="1:31" s="2" customFormat="1" ht="12.5">
      <c r="A76" s="32"/>
      <c r="B76" s="33"/>
      <c r="C76" s="32"/>
      <c r="D76" s="45" t="s">
        <v>49</v>
      </c>
      <c r="E76" s="35"/>
      <c r="F76" s="118" t="s">
        <v>50</v>
      </c>
      <c r="G76" s="45" t="s">
        <v>49</v>
      </c>
      <c r="H76" s="35"/>
      <c r="I76" s="119"/>
      <c r="J76" s="120" t="s">
        <v>50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>
      <c r="A77" s="32"/>
      <c r="B77" s="47"/>
      <c r="C77" s="48"/>
      <c r="D77" s="48"/>
      <c r="E77" s="48"/>
      <c r="F77" s="48"/>
      <c r="G77" s="48"/>
      <c r="H77" s="48"/>
      <c r="I77" s="122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7" customHeight="1">
      <c r="A81" s="32"/>
      <c r="B81" s="49"/>
      <c r="C81" s="50"/>
      <c r="D81" s="50"/>
      <c r="E81" s="50"/>
      <c r="F81" s="50"/>
      <c r="G81" s="50"/>
      <c r="H81" s="50"/>
      <c r="I81" s="123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5" customHeight="1">
      <c r="A82" s="32"/>
      <c r="B82" s="33"/>
      <c r="C82" s="21" t="s">
        <v>235</v>
      </c>
      <c r="D82" s="32"/>
      <c r="E82" s="32"/>
      <c r="F82" s="32"/>
      <c r="G82" s="32"/>
      <c r="H82" s="32"/>
      <c r="I82" s="97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7" customHeight="1">
      <c r="A83" s="32"/>
      <c r="B83" s="33"/>
      <c r="C83" s="32"/>
      <c r="D83" s="32"/>
      <c r="E83" s="32"/>
      <c r="F83" s="32"/>
      <c r="G83" s="32"/>
      <c r="H83" s="32"/>
      <c r="I83" s="97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7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4.5" customHeight="1">
      <c r="A85" s="32"/>
      <c r="B85" s="33"/>
      <c r="C85" s="32"/>
      <c r="D85" s="32"/>
      <c r="E85" s="268" t="str">
        <f>E7</f>
        <v>Hasičská zbrojnice</v>
      </c>
      <c r="F85" s="269"/>
      <c r="G85" s="269"/>
      <c r="H85" s="269"/>
      <c r="I85" s="97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113</v>
      </c>
      <c r="D86" s="32"/>
      <c r="E86" s="32"/>
      <c r="F86" s="32"/>
      <c r="G86" s="32"/>
      <c r="H86" s="32"/>
      <c r="I86" s="97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4.5" customHeight="1">
      <c r="A87" s="32"/>
      <c r="B87" s="33"/>
      <c r="C87" s="32"/>
      <c r="D87" s="32"/>
      <c r="E87" s="229" t="str">
        <f>E9</f>
        <v>vrn - Vedlejší a ostatní náklady</v>
      </c>
      <c r="F87" s="270"/>
      <c r="G87" s="270"/>
      <c r="H87" s="270"/>
      <c r="I87" s="97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7" customHeight="1">
      <c r="A88" s="32"/>
      <c r="B88" s="33"/>
      <c r="C88" s="32"/>
      <c r="D88" s="32"/>
      <c r="E88" s="32"/>
      <c r="F88" s="32"/>
      <c r="G88" s="32"/>
      <c r="H88" s="32"/>
      <c r="I88" s="97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>Račice nad Trotinou 44</v>
      </c>
      <c r="G89" s="32"/>
      <c r="H89" s="32"/>
      <c r="I89" s="98" t="s">
        <v>22</v>
      </c>
      <c r="J89" s="55" t="str">
        <f>IF(J12="","",J12)</f>
        <v>11. 5. 2020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7" customHeight="1">
      <c r="A90" s="32"/>
      <c r="B90" s="33"/>
      <c r="C90" s="32"/>
      <c r="D90" s="32"/>
      <c r="E90" s="32"/>
      <c r="F90" s="32"/>
      <c r="G90" s="32"/>
      <c r="H90" s="32"/>
      <c r="I90" s="97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4.9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8" t="s">
        <v>30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4.9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98" t="s">
        <v>32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25" customHeight="1">
      <c r="A93" s="32"/>
      <c r="B93" s="33"/>
      <c r="C93" s="32"/>
      <c r="D93" s="32"/>
      <c r="E93" s="32"/>
      <c r="F93" s="32"/>
      <c r="G93" s="32"/>
      <c r="H93" s="32"/>
      <c r="I93" s="97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4" t="s">
        <v>236</v>
      </c>
      <c r="D94" s="110"/>
      <c r="E94" s="110"/>
      <c r="F94" s="110"/>
      <c r="G94" s="110"/>
      <c r="H94" s="110"/>
      <c r="I94" s="125"/>
      <c r="J94" s="126" t="s">
        <v>237</v>
      </c>
      <c r="K94" s="110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25" customHeight="1">
      <c r="A95" s="32"/>
      <c r="B95" s="33"/>
      <c r="C95" s="32"/>
      <c r="D95" s="32"/>
      <c r="E95" s="32"/>
      <c r="F95" s="32"/>
      <c r="G95" s="32"/>
      <c r="H95" s="32"/>
      <c r="I95" s="97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75" customHeight="1">
      <c r="A96" s="32"/>
      <c r="B96" s="33"/>
      <c r="C96" s="127" t="s">
        <v>238</v>
      </c>
      <c r="D96" s="32"/>
      <c r="E96" s="32"/>
      <c r="F96" s="32"/>
      <c r="G96" s="32"/>
      <c r="H96" s="32"/>
      <c r="I96" s="97"/>
      <c r="J96" s="71">
        <f>J121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239</v>
      </c>
    </row>
    <row r="97" spans="1:31" s="9" customFormat="1" ht="25" customHeight="1">
      <c r="B97" s="128"/>
      <c r="D97" s="129" t="s">
        <v>2111</v>
      </c>
      <c r="E97" s="130"/>
      <c r="F97" s="130"/>
      <c r="G97" s="130"/>
      <c r="H97" s="130"/>
      <c r="I97" s="131"/>
      <c r="J97" s="132">
        <f>J122</f>
        <v>0</v>
      </c>
      <c r="L97" s="128"/>
    </row>
    <row r="98" spans="1:31" s="10" customFormat="1" ht="19.899999999999999" customHeight="1">
      <c r="B98" s="133"/>
      <c r="D98" s="134" t="s">
        <v>2112</v>
      </c>
      <c r="E98" s="135"/>
      <c r="F98" s="135"/>
      <c r="G98" s="135"/>
      <c r="H98" s="135"/>
      <c r="I98" s="136"/>
      <c r="J98" s="137">
        <f>J123</f>
        <v>0</v>
      </c>
      <c r="L98" s="133"/>
    </row>
    <row r="99" spans="1:31" s="10" customFormat="1" ht="19.899999999999999" customHeight="1">
      <c r="B99" s="133"/>
      <c r="D99" s="134" t="s">
        <v>2113</v>
      </c>
      <c r="E99" s="135"/>
      <c r="F99" s="135"/>
      <c r="G99" s="135"/>
      <c r="H99" s="135"/>
      <c r="I99" s="136"/>
      <c r="J99" s="137">
        <f>J134</f>
        <v>0</v>
      </c>
      <c r="L99" s="133"/>
    </row>
    <row r="100" spans="1:31" s="10" customFormat="1" ht="19.899999999999999" customHeight="1">
      <c r="B100" s="133"/>
      <c r="D100" s="134" t="s">
        <v>2114</v>
      </c>
      <c r="E100" s="135"/>
      <c r="F100" s="135"/>
      <c r="G100" s="135"/>
      <c r="H100" s="135"/>
      <c r="I100" s="136"/>
      <c r="J100" s="137">
        <f>J137</f>
        <v>0</v>
      </c>
      <c r="L100" s="133"/>
    </row>
    <row r="101" spans="1:31" s="10" customFormat="1" ht="19.899999999999999" customHeight="1">
      <c r="B101" s="133"/>
      <c r="D101" s="134" t="s">
        <v>2115</v>
      </c>
      <c r="E101" s="135"/>
      <c r="F101" s="135"/>
      <c r="G101" s="135"/>
      <c r="H101" s="135"/>
      <c r="I101" s="136"/>
      <c r="J101" s="137">
        <f>J140</f>
        <v>0</v>
      </c>
      <c r="L101" s="133"/>
    </row>
    <row r="102" spans="1:31" s="2" customFormat="1" ht="21.75" customHeight="1">
      <c r="A102" s="32"/>
      <c r="B102" s="33"/>
      <c r="C102" s="32"/>
      <c r="D102" s="32"/>
      <c r="E102" s="32"/>
      <c r="F102" s="32"/>
      <c r="G102" s="32"/>
      <c r="H102" s="32"/>
      <c r="I102" s="97"/>
      <c r="J102" s="32"/>
      <c r="K102" s="32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:31" s="2" customFormat="1" ht="7" customHeight="1">
      <c r="A103" s="32"/>
      <c r="B103" s="47"/>
      <c r="C103" s="48"/>
      <c r="D103" s="48"/>
      <c r="E103" s="48"/>
      <c r="F103" s="48"/>
      <c r="G103" s="48"/>
      <c r="H103" s="48"/>
      <c r="I103" s="122"/>
      <c r="J103" s="48"/>
      <c r="K103" s="48"/>
      <c r="L103" s="4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7" spans="1:31" s="2" customFormat="1" ht="7" customHeight="1">
      <c r="A107" s="32"/>
      <c r="B107" s="49"/>
      <c r="C107" s="50"/>
      <c r="D107" s="50"/>
      <c r="E107" s="50"/>
      <c r="F107" s="50"/>
      <c r="G107" s="50"/>
      <c r="H107" s="50"/>
      <c r="I107" s="123"/>
      <c r="J107" s="50"/>
      <c r="K107" s="50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25" customHeight="1">
      <c r="A108" s="32"/>
      <c r="B108" s="33"/>
      <c r="C108" s="21" t="s">
        <v>267</v>
      </c>
      <c r="D108" s="32"/>
      <c r="E108" s="32"/>
      <c r="F108" s="32"/>
      <c r="G108" s="32"/>
      <c r="H108" s="32"/>
      <c r="I108" s="97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7" customHeight="1">
      <c r="A109" s="32"/>
      <c r="B109" s="33"/>
      <c r="C109" s="32"/>
      <c r="D109" s="32"/>
      <c r="E109" s="32"/>
      <c r="F109" s="32"/>
      <c r="G109" s="32"/>
      <c r="H109" s="32"/>
      <c r="I109" s="97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2" customHeight="1">
      <c r="A110" s="32"/>
      <c r="B110" s="33"/>
      <c r="C110" s="27" t="s">
        <v>16</v>
      </c>
      <c r="D110" s="32"/>
      <c r="E110" s="32"/>
      <c r="F110" s="32"/>
      <c r="G110" s="32"/>
      <c r="H110" s="32"/>
      <c r="I110" s="97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4.5" customHeight="1">
      <c r="A111" s="32"/>
      <c r="B111" s="33"/>
      <c r="C111" s="32"/>
      <c r="D111" s="32"/>
      <c r="E111" s="268" t="str">
        <f>E7</f>
        <v>Hasičská zbrojnice</v>
      </c>
      <c r="F111" s="269"/>
      <c r="G111" s="269"/>
      <c r="H111" s="269"/>
      <c r="I111" s="97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113</v>
      </c>
      <c r="D112" s="32"/>
      <c r="E112" s="32"/>
      <c r="F112" s="32"/>
      <c r="G112" s="32"/>
      <c r="H112" s="32"/>
      <c r="I112" s="97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4.5" customHeight="1">
      <c r="A113" s="32"/>
      <c r="B113" s="33"/>
      <c r="C113" s="32"/>
      <c r="D113" s="32"/>
      <c r="E113" s="229" t="str">
        <f>E9</f>
        <v>vrn - Vedlejší a ostatní náklady</v>
      </c>
      <c r="F113" s="270"/>
      <c r="G113" s="270"/>
      <c r="H113" s="270"/>
      <c r="I113" s="97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7" customHeight="1">
      <c r="A114" s="32"/>
      <c r="B114" s="33"/>
      <c r="C114" s="32"/>
      <c r="D114" s="32"/>
      <c r="E114" s="32"/>
      <c r="F114" s="32"/>
      <c r="G114" s="32"/>
      <c r="H114" s="32"/>
      <c r="I114" s="97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2" customHeight="1">
      <c r="A115" s="32"/>
      <c r="B115" s="33"/>
      <c r="C115" s="27" t="s">
        <v>20</v>
      </c>
      <c r="D115" s="32"/>
      <c r="E115" s="32"/>
      <c r="F115" s="25" t="str">
        <f>F12</f>
        <v>Račice nad Trotinou 44</v>
      </c>
      <c r="G115" s="32"/>
      <c r="H115" s="32"/>
      <c r="I115" s="98" t="s">
        <v>22</v>
      </c>
      <c r="J115" s="55" t="str">
        <f>IF(J12="","",J12)</f>
        <v>11. 5. 2020</v>
      </c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7" customHeight="1">
      <c r="A116" s="32"/>
      <c r="B116" s="33"/>
      <c r="C116" s="32"/>
      <c r="D116" s="32"/>
      <c r="E116" s="32"/>
      <c r="F116" s="32"/>
      <c r="G116" s="32"/>
      <c r="H116" s="32"/>
      <c r="I116" s="97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4.9" customHeight="1">
      <c r="A117" s="32"/>
      <c r="B117" s="33"/>
      <c r="C117" s="27" t="s">
        <v>24</v>
      </c>
      <c r="D117" s="32"/>
      <c r="E117" s="32"/>
      <c r="F117" s="25" t="str">
        <f>E15</f>
        <v xml:space="preserve"> </v>
      </c>
      <c r="G117" s="32"/>
      <c r="H117" s="32"/>
      <c r="I117" s="98" t="s">
        <v>30</v>
      </c>
      <c r="J117" s="30" t="str">
        <f>E21</f>
        <v xml:space="preserve"> </v>
      </c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4.9" customHeight="1">
      <c r="A118" s="32"/>
      <c r="B118" s="33"/>
      <c r="C118" s="27" t="s">
        <v>28</v>
      </c>
      <c r="D118" s="32"/>
      <c r="E118" s="32"/>
      <c r="F118" s="25" t="str">
        <f>IF(E18="","",E18)</f>
        <v>Vyplň údaj</v>
      </c>
      <c r="G118" s="32"/>
      <c r="H118" s="32"/>
      <c r="I118" s="98" t="s">
        <v>32</v>
      </c>
      <c r="J118" s="30" t="str">
        <f>E24</f>
        <v xml:space="preserve"> 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0.25" customHeight="1">
      <c r="A119" s="32"/>
      <c r="B119" s="33"/>
      <c r="C119" s="32"/>
      <c r="D119" s="32"/>
      <c r="E119" s="32"/>
      <c r="F119" s="32"/>
      <c r="G119" s="32"/>
      <c r="H119" s="32"/>
      <c r="I119" s="97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11" customFormat="1" ht="29.25" customHeight="1">
      <c r="A120" s="138"/>
      <c r="B120" s="139"/>
      <c r="C120" s="140" t="s">
        <v>268</v>
      </c>
      <c r="D120" s="141" t="s">
        <v>59</v>
      </c>
      <c r="E120" s="141" t="s">
        <v>55</v>
      </c>
      <c r="F120" s="141" t="s">
        <v>56</v>
      </c>
      <c r="G120" s="141" t="s">
        <v>269</v>
      </c>
      <c r="H120" s="141" t="s">
        <v>270</v>
      </c>
      <c r="I120" s="142" t="s">
        <v>271</v>
      </c>
      <c r="J120" s="141" t="s">
        <v>237</v>
      </c>
      <c r="K120" s="143" t="s">
        <v>272</v>
      </c>
      <c r="L120" s="144"/>
      <c r="M120" s="62" t="s">
        <v>1</v>
      </c>
      <c r="N120" s="63" t="s">
        <v>38</v>
      </c>
      <c r="O120" s="63" t="s">
        <v>273</v>
      </c>
      <c r="P120" s="63" t="s">
        <v>274</v>
      </c>
      <c r="Q120" s="63" t="s">
        <v>275</v>
      </c>
      <c r="R120" s="63" t="s">
        <v>276</v>
      </c>
      <c r="S120" s="63" t="s">
        <v>277</v>
      </c>
      <c r="T120" s="64" t="s">
        <v>278</v>
      </c>
      <c r="U120" s="138"/>
      <c r="V120" s="138"/>
      <c r="W120" s="138"/>
      <c r="X120" s="138"/>
      <c r="Y120" s="138"/>
      <c r="Z120" s="138"/>
      <c r="AA120" s="138"/>
      <c r="AB120" s="138"/>
      <c r="AC120" s="138"/>
      <c r="AD120" s="138"/>
      <c r="AE120" s="138"/>
    </row>
    <row r="121" spans="1:65" s="2" customFormat="1" ht="22.75" customHeight="1">
      <c r="A121" s="32"/>
      <c r="B121" s="33"/>
      <c r="C121" s="69" t="s">
        <v>279</v>
      </c>
      <c r="D121" s="32"/>
      <c r="E121" s="32"/>
      <c r="F121" s="32"/>
      <c r="G121" s="32"/>
      <c r="H121" s="32"/>
      <c r="I121" s="97"/>
      <c r="J121" s="145">
        <f>BK121</f>
        <v>0</v>
      </c>
      <c r="K121" s="32"/>
      <c r="L121" s="33"/>
      <c r="M121" s="65"/>
      <c r="N121" s="56"/>
      <c r="O121" s="66"/>
      <c r="P121" s="146">
        <f>P122</f>
        <v>0</v>
      </c>
      <c r="Q121" s="66"/>
      <c r="R121" s="146">
        <f>R122</f>
        <v>0</v>
      </c>
      <c r="S121" s="66"/>
      <c r="T121" s="147">
        <f>T122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T121" s="17" t="s">
        <v>73</v>
      </c>
      <c r="AU121" s="17" t="s">
        <v>239</v>
      </c>
      <c r="BK121" s="148">
        <f>BK122</f>
        <v>0</v>
      </c>
    </row>
    <row r="122" spans="1:65" s="12" customFormat="1" ht="25.9" customHeight="1">
      <c r="B122" s="149"/>
      <c r="D122" s="150" t="s">
        <v>73</v>
      </c>
      <c r="E122" s="151" t="s">
        <v>2116</v>
      </c>
      <c r="F122" s="151" t="s">
        <v>2117</v>
      </c>
      <c r="I122" s="152"/>
      <c r="J122" s="153">
        <f>BK122</f>
        <v>0</v>
      </c>
      <c r="L122" s="149"/>
      <c r="M122" s="154"/>
      <c r="N122" s="155"/>
      <c r="O122" s="155"/>
      <c r="P122" s="156">
        <f>P123+P134+P137+P140</f>
        <v>0</v>
      </c>
      <c r="Q122" s="155"/>
      <c r="R122" s="156">
        <f>R123+R134+R137+R140</f>
        <v>0</v>
      </c>
      <c r="S122" s="155"/>
      <c r="T122" s="157">
        <f>T123+T134+T137+T140</f>
        <v>0</v>
      </c>
      <c r="AR122" s="150" t="s">
        <v>317</v>
      </c>
      <c r="AT122" s="158" t="s">
        <v>73</v>
      </c>
      <c r="AU122" s="158" t="s">
        <v>74</v>
      </c>
      <c r="AY122" s="150" t="s">
        <v>282</v>
      </c>
      <c r="BK122" s="159">
        <f>BK123+BK134+BK137+BK140</f>
        <v>0</v>
      </c>
    </row>
    <row r="123" spans="1:65" s="12" customFormat="1" ht="22.75" customHeight="1">
      <c r="B123" s="149"/>
      <c r="D123" s="150" t="s">
        <v>73</v>
      </c>
      <c r="E123" s="160" t="s">
        <v>2118</v>
      </c>
      <c r="F123" s="160" t="s">
        <v>2119</v>
      </c>
      <c r="I123" s="152"/>
      <c r="J123" s="161">
        <f>BK123</f>
        <v>0</v>
      </c>
      <c r="L123" s="149"/>
      <c r="M123" s="154"/>
      <c r="N123" s="155"/>
      <c r="O123" s="155"/>
      <c r="P123" s="156">
        <f>SUM(P124:P133)</f>
        <v>0</v>
      </c>
      <c r="Q123" s="155"/>
      <c r="R123" s="156">
        <f>SUM(R124:R133)</f>
        <v>0</v>
      </c>
      <c r="S123" s="155"/>
      <c r="T123" s="157">
        <f>SUM(T124:T133)</f>
        <v>0</v>
      </c>
      <c r="AR123" s="150" t="s">
        <v>317</v>
      </c>
      <c r="AT123" s="158" t="s">
        <v>73</v>
      </c>
      <c r="AU123" s="158" t="s">
        <v>82</v>
      </c>
      <c r="AY123" s="150" t="s">
        <v>282</v>
      </c>
      <c r="BK123" s="159">
        <f>SUM(BK124:BK133)</f>
        <v>0</v>
      </c>
    </row>
    <row r="124" spans="1:65" s="2" customFormat="1" ht="20.5" customHeight="1">
      <c r="A124" s="32"/>
      <c r="B124" s="162"/>
      <c r="C124" s="163" t="s">
        <v>82</v>
      </c>
      <c r="D124" s="163" t="s">
        <v>284</v>
      </c>
      <c r="E124" s="164" t="s">
        <v>2120</v>
      </c>
      <c r="F124" s="165" t="s">
        <v>2121</v>
      </c>
      <c r="G124" s="166" t="s">
        <v>1517</v>
      </c>
      <c r="H124" s="167">
        <v>1</v>
      </c>
      <c r="I124" s="168"/>
      <c r="J124" s="169">
        <f>ROUND(I124*H124,2)</f>
        <v>0</v>
      </c>
      <c r="K124" s="165" t="s">
        <v>2122</v>
      </c>
      <c r="L124" s="33"/>
      <c r="M124" s="170" t="s">
        <v>1</v>
      </c>
      <c r="N124" s="171" t="s">
        <v>39</v>
      </c>
      <c r="O124" s="58"/>
      <c r="P124" s="172">
        <f>O124*H124</f>
        <v>0</v>
      </c>
      <c r="Q124" s="172">
        <v>0</v>
      </c>
      <c r="R124" s="172">
        <f>Q124*H124</f>
        <v>0</v>
      </c>
      <c r="S124" s="172">
        <v>0</v>
      </c>
      <c r="T124" s="173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74" t="s">
        <v>2123</v>
      </c>
      <c r="AT124" s="174" t="s">
        <v>284</v>
      </c>
      <c r="AU124" s="174" t="s">
        <v>84</v>
      </c>
      <c r="AY124" s="17" t="s">
        <v>282</v>
      </c>
      <c r="BE124" s="175">
        <f>IF(N124="základní",J124,0)</f>
        <v>0</v>
      </c>
      <c r="BF124" s="175">
        <f>IF(N124="snížená",J124,0)</f>
        <v>0</v>
      </c>
      <c r="BG124" s="175">
        <f>IF(N124="zákl. přenesená",J124,0)</f>
        <v>0</v>
      </c>
      <c r="BH124" s="175">
        <f>IF(N124="sníž. přenesená",J124,0)</f>
        <v>0</v>
      </c>
      <c r="BI124" s="175">
        <f>IF(N124="nulová",J124,0)</f>
        <v>0</v>
      </c>
      <c r="BJ124" s="17" t="s">
        <v>82</v>
      </c>
      <c r="BK124" s="175">
        <f>ROUND(I124*H124,2)</f>
        <v>0</v>
      </c>
      <c r="BL124" s="17" t="s">
        <v>2123</v>
      </c>
      <c r="BM124" s="174" t="s">
        <v>2124</v>
      </c>
    </row>
    <row r="125" spans="1:65" s="2" customFormat="1" ht="10">
      <c r="A125" s="32"/>
      <c r="B125" s="33"/>
      <c r="C125" s="32"/>
      <c r="D125" s="176" t="s">
        <v>291</v>
      </c>
      <c r="E125" s="32"/>
      <c r="F125" s="177" t="s">
        <v>2121</v>
      </c>
      <c r="G125" s="32"/>
      <c r="H125" s="32"/>
      <c r="I125" s="97"/>
      <c r="J125" s="32"/>
      <c r="K125" s="32"/>
      <c r="L125" s="33"/>
      <c r="M125" s="178"/>
      <c r="N125" s="179"/>
      <c r="O125" s="58"/>
      <c r="P125" s="58"/>
      <c r="Q125" s="58"/>
      <c r="R125" s="58"/>
      <c r="S125" s="58"/>
      <c r="T125" s="59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291</v>
      </c>
      <c r="AU125" s="17" t="s">
        <v>84</v>
      </c>
    </row>
    <row r="126" spans="1:65" s="2" customFormat="1" ht="20.5" customHeight="1">
      <c r="A126" s="32"/>
      <c r="B126" s="162"/>
      <c r="C126" s="163" t="s">
        <v>84</v>
      </c>
      <c r="D126" s="163" t="s">
        <v>284</v>
      </c>
      <c r="E126" s="164" t="s">
        <v>2125</v>
      </c>
      <c r="F126" s="165" t="s">
        <v>2126</v>
      </c>
      <c r="G126" s="166" t="s">
        <v>1517</v>
      </c>
      <c r="H126" s="167">
        <v>1</v>
      </c>
      <c r="I126" s="168"/>
      <c r="J126" s="169">
        <f>ROUND(I126*H126,2)</f>
        <v>0</v>
      </c>
      <c r="K126" s="165" t="s">
        <v>2122</v>
      </c>
      <c r="L126" s="33"/>
      <c r="M126" s="170" t="s">
        <v>1</v>
      </c>
      <c r="N126" s="171" t="s">
        <v>39</v>
      </c>
      <c r="O126" s="58"/>
      <c r="P126" s="172">
        <f>O126*H126</f>
        <v>0</v>
      </c>
      <c r="Q126" s="172">
        <v>0</v>
      </c>
      <c r="R126" s="172">
        <f>Q126*H126</f>
        <v>0</v>
      </c>
      <c r="S126" s="172">
        <v>0</v>
      </c>
      <c r="T126" s="173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74" t="s">
        <v>2123</v>
      </c>
      <c r="AT126" s="174" t="s">
        <v>284</v>
      </c>
      <c r="AU126" s="174" t="s">
        <v>84</v>
      </c>
      <c r="AY126" s="17" t="s">
        <v>282</v>
      </c>
      <c r="BE126" s="175">
        <f>IF(N126="základní",J126,0)</f>
        <v>0</v>
      </c>
      <c r="BF126" s="175">
        <f>IF(N126="snížená",J126,0)</f>
        <v>0</v>
      </c>
      <c r="BG126" s="175">
        <f>IF(N126="zákl. přenesená",J126,0)</f>
        <v>0</v>
      </c>
      <c r="BH126" s="175">
        <f>IF(N126="sníž. přenesená",J126,0)</f>
        <v>0</v>
      </c>
      <c r="BI126" s="175">
        <f>IF(N126="nulová",J126,0)</f>
        <v>0</v>
      </c>
      <c r="BJ126" s="17" t="s">
        <v>82</v>
      </c>
      <c r="BK126" s="175">
        <f>ROUND(I126*H126,2)</f>
        <v>0</v>
      </c>
      <c r="BL126" s="17" t="s">
        <v>2123</v>
      </c>
      <c r="BM126" s="174" t="s">
        <v>2127</v>
      </c>
    </row>
    <row r="127" spans="1:65" s="2" customFormat="1" ht="10">
      <c r="A127" s="32"/>
      <c r="B127" s="33"/>
      <c r="C127" s="32"/>
      <c r="D127" s="176" t="s">
        <v>291</v>
      </c>
      <c r="E127" s="32"/>
      <c r="F127" s="177" t="s">
        <v>2126</v>
      </c>
      <c r="G127" s="32"/>
      <c r="H127" s="32"/>
      <c r="I127" s="97"/>
      <c r="J127" s="32"/>
      <c r="K127" s="32"/>
      <c r="L127" s="33"/>
      <c r="M127" s="178"/>
      <c r="N127" s="179"/>
      <c r="O127" s="58"/>
      <c r="P127" s="58"/>
      <c r="Q127" s="58"/>
      <c r="R127" s="58"/>
      <c r="S127" s="58"/>
      <c r="T127" s="59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7" t="s">
        <v>291</v>
      </c>
      <c r="AU127" s="17" t="s">
        <v>84</v>
      </c>
    </row>
    <row r="128" spans="1:65" s="2" customFormat="1" ht="20.5" customHeight="1">
      <c r="A128" s="32"/>
      <c r="B128" s="162"/>
      <c r="C128" s="163" t="s">
        <v>300</v>
      </c>
      <c r="D128" s="163" t="s">
        <v>284</v>
      </c>
      <c r="E128" s="164" t="s">
        <v>2128</v>
      </c>
      <c r="F128" s="165" t="s">
        <v>2129</v>
      </c>
      <c r="G128" s="166" t="s">
        <v>1517</v>
      </c>
      <c r="H128" s="167">
        <v>1</v>
      </c>
      <c r="I128" s="168"/>
      <c r="J128" s="169">
        <f>ROUND(I128*H128,2)</f>
        <v>0</v>
      </c>
      <c r="K128" s="165" t="s">
        <v>2122</v>
      </c>
      <c r="L128" s="33"/>
      <c r="M128" s="170" t="s">
        <v>1</v>
      </c>
      <c r="N128" s="171" t="s">
        <v>39</v>
      </c>
      <c r="O128" s="58"/>
      <c r="P128" s="172">
        <f>O128*H128</f>
        <v>0</v>
      </c>
      <c r="Q128" s="172">
        <v>0</v>
      </c>
      <c r="R128" s="172">
        <f>Q128*H128</f>
        <v>0</v>
      </c>
      <c r="S128" s="172">
        <v>0</v>
      </c>
      <c r="T128" s="173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74" t="s">
        <v>2123</v>
      </c>
      <c r="AT128" s="174" t="s">
        <v>284</v>
      </c>
      <c r="AU128" s="174" t="s">
        <v>84</v>
      </c>
      <c r="AY128" s="17" t="s">
        <v>282</v>
      </c>
      <c r="BE128" s="175">
        <f>IF(N128="základní",J128,0)</f>
        <v>0</v>
      </c>
      <c r="BF128" s="175">
        <f>IF(N128="snížená",J128,0)</f>
        <v>0</v>
      </c>
      <c r="BG128" s="175">
        <f>IF(N128="zákl. přenesená",J128,0)</f>
        <v>0</v>
      </c>
      <c r="BH128" s="175">
        <f>IF(N128="sníž. přenesená",J128,0)</f>
        <v>0</v>
      </c>
      <c r="BI128" s="175">
        <f>IF(N128="nulová",J128,0)</f>
        <v>0</v>
      </c>
      <c r="BJ128" s="17" t="s">
        <v>82</v>
      </c>
      <c r="BK128" s="175">
        <f>ROUND(I128*H128,2)</f>
        <v>0</v>
      </c>
      <c r="BL128" s="17" t="s">
        <v>2123</v>
      </c>
      <c r="BM128" s="174" t="s">
        <v>2130</v>
      </c>
    </row>
    <row r="129" spans="1:65" s="2" customFormat="1" ht="10">
      <c r="A129" s="32"/>
      <c r="B129" s="33"/>
      <c r="C129" s="32"/>
      <c r="D129" s="176" t="s">
        <v>291</v>
      </c>
      <c r="E129" s="32"/>
      <c r="F129" s="177" t="s">
        <v>2129</v>
      </c>
      <c r="G129" s="32"/>
      <c r="H129" s="32"/>
      <c r="I129" s="97"/>
      <c r="J129" s="32"/>
      <c r="K129" s="32"/>
      <c r="L129" s="33"/>
      <c r="M129" s="178"/>
      <c r="N129" s="179"/>
      <c r="O129" s="58"/>
      <c r="P129" s="58"/>
      <c r="Q129" s="58"/>
      <c r="R129" s="58"/>
      <c r="S129" s="58"/>
      <c r="T129" s="59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T129" s="17" t="s">
        <v>291</v>
      </c>
      <c r="AU129" s="17" t="s">
        <v>84</v>
      </c>
    </row>
    <row r="130" spans="1:65" s="2" customFormat="1" ht="20.5" customHeight="1">
      <c r="A130" s="32"/>
      <c r="B130" s="162"/>
      <c r="C130" s="163" t="s">
        <v>289</v>
      </c>
      <c r="D130" s="163" t="s">
        <v>284</v>
      </c>
      <c r="E130" s="164" t="s">
        <v>2131</v>
      </c>
      <c r="F130" s="165" t="s">
        <v>2132</v>
      </c>
      <c r="G130" s="166" t="s">
        <v>1517</v>
      </c>
      <c r="H130" s="167">
        <v>1</v>
      </c>
      <c r="I130" s="168"/>
      <c r="J130" s="169">
        <f>ROUND(I130*H130,2)</f>
        <v>0</v>
      </c>
      <c r="K130" s="165" t="s">
        <v>2122</v>
      </c>
      <c r="L130" s="33"/>
      <c r="M130" s="170" t="s">
        <v>1</v>
      </c>
      <c r="N130" s="171" t="s">
        <v>39</v>
      </c>
      <c r="O130" s="58"/>
      <c r="P130" s="172">
        <f>O130*H130</f>
        <v>0</v>
      </c>
      <c r="Q130" s="172">
        <v>0</v>
      </c>
      <c r="R130" s="172">
        <f>Q130*H130</f>
        <v>0</v>
      </c>
      <c r="S130" s="172">
        <v>0</v>
      </c>
      <c r="T130" s="173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74" t="s">
        <v>2123</v>
      </c>
      <c r="AT130" s="174" t="s">
        <v>284</v>
      </c>
      <c r="AU130" s="174" t="s">
        <v>84</v>
      </c>
      <c r="AY130" s="17" t="s">
        <v>282</v>
      </c>
      <c r="BE130" s="175">
        <f>IF(N130="základní",J130,0)</f>
        <v>0</v>
      </c>
      <c r="BF130" s="175">
        <f>IF(N130="snížená",J130,0)</f>
        <v>0</v>
      </c>
      <c r="BG130" s="175">
        <f>IF(N130="zákl. přenesená",J130,0)</f>
        <v>0</v>
      </c>
      <c r="BH130" s="175">
        <f>IF(N130="sníž. přenesená",J130,0)</f>
        <v>0</v>
      </c>
      <c r="BI130" s="175">
        <f>IF(N130="nulová",J130,0)</f>
        <v>0</v>
      </c>
      <c r="BJ130" s="17" t="s">
        <v>82</v>
      </c>
      <c r="BK130" s="175">
        <f>ROUND(I130*H130,2)</f>
        <v>0</v>
      </c>
      <c r="BL130" s="17" t="s">
        <v>2123</v>
      </c>
      <c r="BM130" s="174" t="s">
        <v>2133</v>
      </c>
    </row>
    <row r="131" spans="1:65" s="2" customFormat="1" ht="10">
      <c r="A131" s="32"/>
      <c r="B131" s="33"/>
      <c r="C131" s="32"/>
      <c r="D131" s="176" t="s">
        <v>291</v>
      </c>
      <c r="E131" s="32"/>
      <c r="F131" s="177" t="s">
        <v>2132</v>
      </c>
      <c r="G131" s="32"/>
      <c r="H131" s="32"/>
      <c r="I131" s="97"/>
      <c r="J131" s="32"/>
      <c r="K131" s="32"/>
      <c r="L131" s="33"/>
      <c r="M131" s="178"/>
      <c r="N131" s="179"/>
      <c r="O131" s="58"/>
      <c r="P131" s="58"/>
      <c r="Q131" s="58"/>
      <c r="R131" s="58"/>
      <c r="S131" s="58"/>
      <c r="T131" s="59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291</v>
      </c>
      <c r="AU131" s="17" t="s">
        <v>84</v>
      </c>
    </row>
    <row r="132" spans="1:65" s="2" customFormat="1" ht="20.5" customHeight="1">
      <c r="A132" s="32"/>
      <c r="B132" s="162"/>
      <c r="C132" s="163" t="s">
        <v>317</v>
      </c>
      <c r="D132" s="163" t="s">
        <v>284</v>
      </c>
      <c r="E132" s="164" t="s">
        <v>2134</v>
      </c>
      <c r="F132" s="165" t="s">
        <v>2135</v>
      </c>
      <c r="G132" s="166" t="s">
        <v>1517</v>
      </c>
      <c r="H132" s="167">
        <v>1</v>
      </c>
      <c r="I132" s="168"/>
      <c r="J132" s="169">
        <f>ROUND(I132*H132,2)</f>
        <v>0</v>
      </c>
      <c r="K132" s="165" t="s">
        <v>288</v>
      </c>
      <c r="L132" s="33"/>
      <c r="M132" s="170" t="s">
        <v>1</v>
      </c>
      <c r="N132" s="171" t="s">
        <v>39</v>
      </c>
      <c r="O132" s="58"/>
      <c r="P132" s="172">
        <f>O132*H132</f>
        <v>0</v>
      </c>
      <c r="Q132" s="172">
        <v>0</v>
      </c>
      <c r="R132" s="172">
        <f>Q132*H132</f>
        <v>0</v>
      </c>
      <c r="S132" s="172">
        <v>0</v>
      </c>
      <c r="T132" s="173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74" t="s">
        <v>2123</v>
      </c>
      <c r="AT132" s="174" t="s">
        <v>284</v>
      </c>
      <c r="AU132" s="174" t="s">
        <v>84</v>
      </c>
      <c r="AY132" s="17" t="s">
        <v>282</v>
      </c>
      <c r="BE132" s="175">
        <f>IF(N132="základní",J132,0)</f>
        <v>0</v>
      </c>
      <c r="BF132" s="175">
        <f>IF(N132="snížená",J132,0)</f>
        <v>0</v>
      </c>
      <c r="BG132" s="175">
        <f>IF(N132="zákl. přenesená",J132,0)</f>
        <v>0</v>
      </c>
      <c r="BH132" s="175">
        <f>IF(N132="sníž. přenesená",J132,0)</f>
        <v>0</v>
      </c>
      <c r="BI132" s="175">
        <f>IF(N132="nulová",J132,0)</f>
        <v>0</v>
      </c>
      <c r="BJ132" s="17" t="s">
        <v>82</v>
      </c>
      <c r="BK132" s="175">
        <f>ROUND(I132*H132,2)</f>
        <v>0</v>
      </c>
      <c r="BL132" s="17" t="s">
        <v>2123</v>
      </c>
      <c r="BM132" s="174" t="s">
        <v>2136</v>
      </c>
    </row>
    <row r="133" spans="1:65" s="2" customFormat="1" ht="10">
      <c r="A133" s="32"/>
      <c r="B133" s="33"/>
      <c r="C133" s="32"/>
      <c r="D133" s="176" t="s">
        <v>291</v>
      </c>
      <c r="E133" s="32"/>
      <c r="F133" s="177" t="s">
        <v>2135</v>
      </c>
      <c r="G133" s="32"/>
      <c r="H133" s="32"/>
      <c r="I133" s="97"/>
      <c r="J133" s="32"/>
      <c r="K133" s="32"/>
      <c r="L133" s="33"/>
      <c r="M133" s="178"/>
      <c r="N133" s="179"/>
      <c r="O133" s="58"/>
      <c r="P133" s="58"/>
      <c r="Q133" s="58"/>
      <c r="R133" s="58"/>
      <c r="S133" s="58"/>
      <c r="T133" s="59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7" t="s">
        <v>291</v>
      </c>
      <c r="AU133" s="17" t="s">
        <v>84</v>
      </c>
    </row>
    <row r="134" spans="1:65" s="12" customFormat="1" ht="22.75" customHeight="1">
      <c r="B134" s="149"/>
      <c r="D134" s="150" t="s">
        <v>73</v>
      </c>
      <c r="E134" s="160" t="s">
        <v>2137</v>
      </c>
      <c r="F134" s="160" t="s">
        <v>2138</v>
      </c>
      <c r="I134" s="152"/>
      <c r="J134" s="161">
        <f>BK134</f>
        <v>0</v>
      </c>
      <c r="L134" s="149"/>
      <c r="M134" s="154"/>
      <c r="N134" s="155"/>
      <c r="O134" s="155"/>
      <c r="P134" s="156">
        <f>SUM(P135:P136)</f>
        <v>0</v>
      </c>
      <c r="Q134" s="155"/>
      <c r="R134" s="156">
        <f>SUM(R135:R136)</f>
        <v>0</v>
      </c>
      <c r="S134" s="155"/>
      <c r="T134" s="157">
        <f>SUM(T135:T136)</f>
        <v>0</v>
      </c>
      <c r="AR134" s="150" t="s">
        <v>317</v>
      </c>
      <c r="AT134" s="158" t="s">
        <v>73</v>
      </c>
      <c r="AU134" s="158" t="s">
        <v>82</v>
      </c>
      <c r="AY134" s="150" t="s">
        <v>282</v>
      </c>
      <c r="BK134" s="159">
        <f>SUM(BK135:BK136)</f>
        <v>0</v>
      </c>
    </row>
    <row r="135" spans="1:65" s="2" customFormat="1" ht="20.5" customHeight="1">
      <c r="A135" s="32"/>
      <c r="B135" s="162"/>
      <c r="C135" s="163" t="s">
        <v>323</v>
      </c>
      <c r="D135" s="163" t="s">
        <v>284</v>
      </c>
      <c r="E135" s="164" t="s">
        <v>2139</v>
      </c>
      <c r="F135" s="165" t="s">
        <v>2138</v>
      </c>
      <c r="G135" s="166" t="s">
        <v>1517</v>
      </c>
      <c r="H135" s="167">
        <v>1</v>
      </c>
      <c r="I135" s="168"/>
      <c r="J135" s="169">
        <f>ROUND(I135*H135,2)</f>
        <v>0</v>
      </c>
      <c r="K135" s="165" t="s">
        <v>2122</v>
      </c>
      <c r="L135" s="33"/>
      <c r="M135" s="170" t="s">
        <v>1</v>
      </c>
      <c r="N135" s="171" t="s">
        <v>39</v>
      </c>
      <c r="O135" s="58"/>
      <c r="P135" s="172">
        <f>O135*H135</f>
        <v>0</v>
      </c>
      <c r="Q135" s="172">
        <v>0</v>
      </c>
      <c r="R135" s="172">
        <f>Q135*H135</f>
        <v>0</v>
      </c>
      <c r="S135" s="172">
        <v>0</v>
      </c>
      <c r="T135" s="173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74" t="s">
        <v>2123</v>
      </c>
      <c r="AT135" s="174" t="s">
        <v>284</v>
      </c>
      <c r="AU135" s="174" t="s">
        <v>84</v>
      </c>
      <c r="AY135" s="17" t="s">
        <v>282</v>
      </c>
      <c r="BE135" s="175">
        <f>IF(N135="základní",J135,0)</f>
        <v>0</v>
      </c>
      <c r="BF135" s="175">
        <f>IF(N135="snížená",J135,0)</f>
        <v>0</v>
      </c>
      <c r="BG135" s="175">
        <f>IF(N135="zákl. přenesená",J135,0)</f>
        <v>0</v>
      </c>
      <c r="BH135" s="175">
        <f>IF(N135="sníž. přenesená",J135,0)</f>
        <v>0</v>
      </c>
      <c r="BI135" s="175">
        <f>IF(N135="nulová",J135,0)</f>
        <v>0</v>
      </c>
      <c r="BJ135" s="17" t="s">
        <v>82</v>
      </c>
      <c r="BK135" s="175">
        <f>ROUND(I135*H135,2)</f>
        <v>0</v>
      </c>
      <c r="BL135" s="17" t="s">
        <v>2123</v>
      </c>
      <c r="BM135" s="174" t="s">
        <v>2140</v>
      </c>
    </row>
    <row r="136" spans="1:65" s="2" customFormat="1" ht="10">
      <c r="A136" s="32"/>
      <c r="B136" s="33"/>
      <c r="C136" s="32"/>
      <c r="D136" s="176" t="s">
        <v>291</v>
      </c>
      <c r="E136" s="32"/>
      <c r="F136" s="177" t="s">
        <v>2138</v>
      </c>
      <c r="G136" s="32"/>
      <c r="H136" s="32"/>
      <c r="I136" s="97"/>
      <c r="J136" s="32"/>
      <c r="K136" s="32"/>
      <c r="L136" s="33"/>
      <c r="M136" s="178"/>
      <c r="N136" s="179"/>
      <c r="O136" s="58"/>
      <c r="P136" s="58"/>
      <c r="Q136" s="58"/>
      <c r="R136" s="58"/>
      <c r="S136" s="58"/>
      <c r="T136" s="59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7" t="s">
        <v>291</v>
      </c>
      <c r="AU136" s="17" t="s">
        <v>84</v>
      </c>
    </row>
    <row r="137" spans="1:65" s="12" customFormat="1" ht="22.75" customHeight="1">
      <c r="B137" s="149"/>
      <c r="D137" s="150" t="s">
        <v>73</v>
      </c>
      <c r="E137" s="160" t="s">
        <v>2141</v>
      </c>
      <c r="F137" s="160" t="s">
        <v>2142</v>
      </c>
      <c r="I137" s="152"/>
      <c r="J137" s="161">
        <f>BK137</f>
        <v>0</v>
      </c>
      <c r="L137" s="149"/>
      <c r="M137" s="154"/>
      <c r="N137" s="155"/>
      <c r="O137" s="155"/>
      <c r="P137" s="156">
        <f>SUM(P138:P139)</f>
        <v>0</v>
      </c>
      <c r="Q137" s="155"/>
      <c r="R137" s="156">
        <f>SUM(R138:R139)</f>
        <v>0</v>
      </c>
      <c r="S137" s="155"/>
      <c r="T137" s="157">
        <f>SUM(T138:T139)</f>
        <v>0</v>
      </c>
      <c r="AR137" s="150" t="s">
        <v>317</v>
      </c>
      <c r="AT137" s="158" t="s">
        <v>73</v>
      </c>
      <c r="AU137" s="158" t="s">
        <v>82</v>
      </c>
      <c r="AY137" s="150" t="s">
        <v>282</v>
      </c>
      <c r="BK137" s="159">
        <f>SUM(BK138:BK139)</f>
        <v>0</v>
      </c>
    </row>
    <row r="138" spans="1:65" s="2" customFormat="1" ht="20.5" customHeight="1">
      <c r="A138" s="32"/>
      <c r="B138" s="162"/>
      <c r="C138" s="163" t="s">
        <v>332</v>
      </c>
      <c r="D138" s="163" t="s">
        <v>284</v>
      </c>
      <c r="E138" s="164" t="s">
        <v>2143</v>
      </c>
      <c r="F138" s="165" t="s">
        <v>2144</v>
      </c>
      <c r="G138" s="166" t="s">
        <v>1517</v>
      </c>
      <c r="H138" s="167">
        <v>1</v>
      </c>
      <c r="I138" s="168"/>
      <c r="J138" s="169">
        <f>ROUND(I138*H138,2)</f>
        <v>0</v>
      </c>
      <c r="K138" s="165" t="s">
        <v>2122</v>
      </c>
      <c r="L138" s="33"/>
      <c r="M138" s="170" t="s">
        <v>1</v>
      </c>
      <c r="N138" s="171" t="s">
        <v>39</v>
      </c>
      <c r="O138" s="58"/>
      <c r="P138" s="172">
        <f>O138*H138</f>
        <v>0</v>
      </c>
      <c r="Q138" s="172">
        <v>0</v>
      </c>
      <c r="R138" s="172">
        <f>Q138*H138</f>
        <v>0</v>
      </c>
      <c r="S138" s="172">
        <v>0</v>
      </c>
      <c r="T138" s="173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74" t="s">
        <v>2123</v>
      </c>
      <c r="AT138" s="174" t="s">
        <v>284</v>
      </c>
      <c r="AU138" s="174" t="s">
        <v>84</v>
      </c>
      <c r="AY138" s="17" t="s">
        <v>282</v>
      </c>
      <c r="BE138" s="175">
        <f>IF(N138="základní",J138,0)</f>
        <v>0</v>
      </c>
      <c r="BF138" s="175">
        <f>IF(N138="snížená",J138,0)</f>
        <v>0</v>
      </c>
      <c r="BG138" s="175">
        <f>IF(N138="zákl. přenesená",J138,0)</f>
        <v>0</v>
      </c>
      <c r="BH138" s="175">
        <f>IF(N138="sníž. přenesená",J138,0)</f>
        <v>0</v>
      </c>
      <c r="BI138" s="175">
        <f>IF(N138="nulová",J138,0)</f>
        <v>0</v>
      </c>
      <c r="BJ138" s="17" t="s">
        <v>82</v>
      </c>
      <c r="BK138" s="175">
        <f>ROUND(I138*H138,2)</f>
        <v>0</v>
      </c>
      <c r="BL138" s="17" t="s">
        <v>2123</v>
      </c>
      <c r="BM138" s="174" t="s">
        <v>2145</v>
      </c>
    </row>
    <row r="139" spans="1:65" s="2" customFormat="1" ht="10">
      <c r="A139" s="32"/>
      <c r="B139" s="33"/>
      <c r="C139" s="32"/>
      <c r="D139" s="176" t="s">
        <v>291</v>
      </c>
      <c r="E139" s="32"/>
      <c r="F139" s="177" t="s">
        <v>2144</v>
      </c>
      <c r="G139" s="32"/>
      <c r="H139" s="32"/>
      <c r="I139" s="97"/>
      <c r="J139" s="32"/>
      <c r="K139" s="32"/>
      <c r="L139" s="33"/>
      <c r="M139" s="178"/>
      <c r="N139" s="179"/>
      <c r="O139" s="58"/>
      <c r="P139" s="58"/>
      <c r="Q139" s="58"/>
      <c r="R139" s="58"/>
      <c r="S139" s="58"/>
      <c r="T139" s="59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7" t="s">
        <v>291</v>
      </c>
      <c r="AU139" s="17" t="s">
        <v>84</v>
      </c>
    </row>
    <row r="140" spans="1:65" s="12" customFormat="1" ht="22.75" customHeight="1">
      <c r="B140" s="149"/>
      <c r="D140" s="150" t="s">
        <v>73</v>
      </c>
      <c r="E140" s="160" t="s">
        <v>2146</v>
      </c>
      <c r="F140" s="160" t="s">
        <v>2147</v>
      </c>
      <c r="I140" s="152"/>
      <c r="J140" s="161">
        <f>BK140</f>
        <v>0</v>
      </c>
      <c r="L140" s="149"/>
      <c r="M140" s="154"/>
      <c r="N140" s="155"/>
      <c r="O140" s="155"/>
      <c r="P140" s="156">
        <f>SUM(P141:P144)</f>
        <v>0</v>
      </c>
      <c r="Q140" s="155"/>
      <c r="R140" s="156">
        <f>SUM(R141:R144)</f>
        <v>0</v>
      </c>
      <c r="S140" s="155"/>
      <c r="T140" s="157">
        <f>SUM(T141:T144)</f>
        <v>0</v>
      </c>
      <c r="AR140" s="150" t="s">
        <v>317</v>
      </c>
      <c r="AT140" s="158" t="s">
        <v>73</v>
      </c>
      <c r="AU140" s="158" t="s">
        <v>82</v>
      </c>
      <c r="AY140" s="150" t="s">
        <v>282</v>
      </c>
      <c r="BK140" s="159">
        <f>SUM(BK141:BK144)</f>
        <v>0</v>
      </c>
    </row>
    <row r="141" spans="1:65" s="2" customFormat="1" ht="20.5" customHeight="1">
      <c r="A141" s="32"/>
      <c r="B141" s="162"/>
      <c r="C141" s="163" t="s">
        <v>338</v>
      </c>
      <c r="D141" s="163" t="s">
        <v>284</v>
      </c>
      <c r="E141" s="164" t="s">
        <v>2148</v>
      </c>
      <c r="F141" s="165" t="s">
        <v>2149</v>
      </c>
      <c r="G141" s="166" t="s">
        <v>1517</v>
      </c>
      <c r="H141" s="167">
        <v>1</v>
      </c>
      <c r="I141" s="168"/>
      <c r="J141" s="169">
        <f>ROUND(I141*H141,2)</f>
        <v>0</v>
      </c>
      <c r="K141" s="165" t="s">
        <v>2122</v>
      </c>
      <c r="L141" s="33"/>
      <c r="M141" s="170" t="s">
        <v>1</v>
      </c>
      <c r="N141" s="171" t="s">
        <v>39</v>
      </c>
      <c r="O141" s="58"/>
      <c r="P141" s="172">
        <f>O141*H141</f>
        <v>0</v>
      </c>
      <c r="Q141" s="172">
        <v>0</v>
      </c>
      <c r="R141" s="172">
        <f>Q141*H141</f>
        <v>0</v>
      </c>
      <c r="S141" s="172">
        <v>0</v>
      </c>
      <c r="T141" s="173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74" t="s">
        <v>2123</v>
      </c>
      <c r="AT141" s="174" t="s">
        <v>284</v>
      </c>
      <c r="AU141" s="174" t="s">
        <v>84</v>
      </c>
      <c r="AY141" s="17" t="s">
        <v>282</v>
      </c>
      <c r="BE141" s="175">
        <f>IF(N141="základní",J141,0)</f>
        <v>0</v>
      </c>
      <c r="BF141" s="175">
        <f>IF(N141="snížená",J141,0)</f>
        <v>0</v>
      </c>
      <c r="BG141" s="175">
        <f>IF(N141="zákl. přenesená",J141,0)</f>
        <v>0</v>
      </c>
      <c r="BH141" s="175">
        <f>IF(N141="sníž. přenesená",J141,0)</f>
        <v>0</v>
      </c>
      <c r="BI141" s="175">
        <f>IF(N141="nulová",J141,0)</f>
        <v>0</v>
      </c>
      <c r="BJ141" s="17" t="s">
        <v>82</v>
      </c>
      <c r="BK141" s="175">
        <f>ROUND(I141*H141,2)</f>
        <v>0</v>
      </c>
      <c r="BL141" s="17" t="s">
        <v>2123</v>
      </c>
      <c r="BM141" s="174" t="s">
        <v>2150</v>
      </c>
    </row>
    <row r="142" spans="1:65" s="2" customFormat="1" ht="10">
      <c r="A142" s="32"/>
      <c r="B142" s="33"/>
      <c r="C142" s="32"/>
      <c r="D142" s="176" t="s">
        <v>291</v>
      </c>
      <c r="E142" s="32"/>
      <c r="F142" s="177" t="s">
        <v>2151</v>
      </c>
      <c r="G142" s="32"/>
      <c r="H142" s="32"/>
      <c r="I142" s="97"/>
      <c r="J142" s="32"/>
      <c r="K142" s="32"/>
      <c r="L142" s="33"/>
      <c r="M142" s="178"/>
      <c r="N142" s="179"/>
      <c r="O142" s="58"/>
      <c r="P142" s="58"/>
      <c r="Q142" s="58"/>
      <c r="R142" s="58"/>
      <c r="S142" s="58"/>
      <c r="T142" s="59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291</v>
      </c>
      <c r="AU142" s="17" t="s">
        <v>84</v>
      </c>
    </row>
    <row r="143" spans="1:65" s="2" customFormat="1" ht="20.5" customHeight="1">
      <c r="A143" s="32"/>
      <c r="B143" s="162"/>
      <c r="C143" s="163" t="s">
        <v>344</v>
      </c>
      <c r="D143" s="163" t="s">
        <v>284</v>
      </c>
      <c r="E143" s="164" t="s">
        <v>2152</v>
      </c>
      <c r="F143" s="165" t="s">
        <v>2153</v>
      </c>
      <c r="G143" s="166" t="s">
        <v>1517</v>
      </c>
      <c r="H143" s="167">
        <v>1</v>
      </c>
      <c r="I143" s="168"/>
      <c r="J143" s="169">
        <f>ROUND(I143*H143,2)</f>
        <v>0</v>
      </c>
      <c r="K143" s="165" t="s">
        <v>1</v>
      </c>
      <c r="L143" s="33"/>
      <c r="M143" s="170" t="s">
        <v>1</v>
      </c>
      <c r="N143" s="171" t="s">
        <v>39</v>
      </c>
      <c r="O143" s="58"/>
      <c r="P143" s="172">
        <f>O143*H143</f>
        <v>0</v>
      </c>
      <c r="Q143" s="172">
        <v>0</v>
      </c>
      <c r="R143" s="172">
        <f>Q143*H143</f>
        <v>0</v>
      </c>
      <c r="S143" s="172">
        <v>0</v>
      </c>
      <c r="T143" s="173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74" t="s">
        <v>2123</v>
      </c>
      <c r="AT143" s="174" t="s">
        <v>284</v>
      </c>
      <c r="AU143" s="174" t="s">
        <v>84</v>
      </c>
      <c r="AY143" s="17" t="s">
        <v>282</v>
      </c>
      <c r="BE143" s="175">
        <f>IF(N143="základní",J143,0)</f>
        <v>0</v>
      </c>
      <c r="BF143" s="175">
        <f>IF(N143="snížená",J143,0)</f>
        <v>0</v>
      </c>
      <c r="BG143" s="175">
        <f>IF(N143="zákl. přenesená",J143,0)</f>
        <v>0</v>
      </c>
      <c r="BH143" s="175">
        <f>IF(N143="sníž. přenesená",J143,0)</f>
        <v>0</v>
      </c>
      <c r="BI143" s="175">
        <f>IF(N143="nulová",J143,0)</f>
        <v>0</v>
      </c>
      <c r="BJ143" s="17" t="s">
        <v>82</v>
      </c>
      <c r="BK143" s="175">
        <f>ROUND(I143*H143,2)</f>
        <v>0</v>
      </c>
      <c r="BL143" s="17" t="s">
        <v>2123</v>
      </c>
      <c r="BM143" s="174" t="s">
        <v>2154</v>
      </c>
    </row>
    <row r="144" spans="1:65" s="2" customFormat="1" ht="10">
      <c r="A144" s="32"/>
      <c r="B144" s="33"/>
      <c r="C144" s="32"/>
      <c r="D144" s="176" t="s">
        <v>291</v>
      </c>
      <c r="E144" s="32"/>
      <c r="F144" s="177" t="s">
        <v>2155</v>
      </c>
      <c r="G144" s="32"/>
      <c r="H144" s="32"/>
      <c r="I144" s="97"/>
      <c r="J144" s="32"/>
      <c r="K144" s="32"/>
      <c r="L144" s="33"/>
      <c r="M144" s="217"/>
      <c r="N144" s="218"/>
      <c r="O144" s="219"/>
      <c r="P144" s="219"/>
      <c r="Q144" s="219"/>
      <c r="R144" s="219"/>
      <c r="S144" s="219"/>
      <c r="T144" s="220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7" t="s">
        <v>291</v>
      </c>
      <c r="AU144" s="17" t="s">
        <v>84</v>
      </c>
    </row>
    <row r="145" spans="1:31" s="2" customFormat="1" ht="7" customHeight="1">
      <c r="A145" s="32"/>
      <c r="B145" s="47"/>
      <c r="C145" s="48"/>
      <c r="D145" s="48"/>
      <c r="E145" s="48"/>
      <c r="F145" s="48"/>
      <c r="G145" s="48"/>
      <c r="H145" s="48"/>
      <c r="I145" s="122"/>
      <c r="J145" s="48"/>
      <c r="K145" s="48"/>
      <c r="L145" s="33"/>
      <c r="M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</row>
  </sheetData>
  <autoFilter ref="C120:K144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93"/>
  <sheetViews>
    <sheetView showGridLines="0" workbookViewId="0"/>
  </sheetViews>
  <sheetFormatPr defaultRowHeight="14.5"/>
  <cols>
    <col min="1" max="1" width="5.5546875" style="1" customWidth="1"/>
    <col min="2" max="2" width="1.109375" style="1" customWidth="1"/>
    <col min="3" max="3" width="16.6640625" style="1" customWidth="1"/>
    <col min="4" max="4" width="50.5546875" style="1" customWidth="1"/>
    <col min="5" max="5" width="8.88671875" style="1" customWidth="1"/>
    <col min="6" max="6" width="13.33203125" style="1" customWidth="1"/>
    <col min="7" max="7" width="1.109375" style="1" customWidth="1"/>
    <col min="8" max="8" width="5.5546875" style="1" customWidth="1"/>
  </cols>
  <sheetData>
    <row r="1" spans="1:8" s="1" customFormat="1" ht="11.25" customHeight="1"/>
    <row r="2" spans="1:8" s="1" customFormat="1" ht="37" customHeight="1"/>
    <row r="3" spans="1:8" s="1" customFormat="1" ht="7" customHeight="1">
      <c r="B3" s="18"/>
      <c r="C3" s="19"/>
      <c r="D3" s="19"/>
      <c r="E3" s="19"/>
      <c r="F3" s="19"/>
      <c r="G3" s="19"/>
      <c r="H3" s="20"/>
    </row>
    <row r="4" spans="1:8" s="1" customFormat="1" ht="25" customHeight="1">
      <c r="B4" s="20"/>
      <c r="C4" s="21" t="s">
        <v>2156</v>
      </c>
      <c r="H4" s="20"/>
    </row>
    <row r="5" spans="1:8" s="1" customFormat="1" ht="12" customHeight="1">
      <c r="B5" s="20"/>
      <c r="C5" s="24" t="s">
        <v>13</v>
      </c>
      <c r="D5" s="256" t="s">
        <v>14</v>
      </c>
      <c r="E5" s="252"/>
      <c r="F5" s="252"/>
      <c r="H5" s="20"/>
    </row>
    <row r="6" spans="1:8" s="1" customFormat="1" ht="37" customHeight="1">
      <c r="B6" s="20"/>
      <c r="C6" s="26" t="s">
        <v>16</v>
      </c>
      <c r="D6" s="253" t="s">
        <v>17</v>
      </c>
      <c r="E6" s="252"/>
      <c r="F6" s="252"/>
      <c r="H6" s="20"/>
    </row>
    <row r="7" spans="1:8" s="1" customFormat="1" ht="14.5" customHeight="1">
      <c r="B7" s="20"/>
      <c r="C7" s="27" t="s">
        <v>22</v>
      </c>
      <c r="D7" s="55" t="str">
        <f>'Rekapitulace stavby'!AN8</f>
        <v>11. 5. 2020</v>
      </c>
      <c r="H7" s="20"/>
    </row>
    <row r="8" spans="1:8" s="2" customFormat="1" ht="10.75" customHeight="1">
      <c r="A8" s="32"/>
      <c r="B8" s="33"/>
      <c r="C8" s="32"/>
      <c r="D8" s="32"/>
      <c r="E8" s="32"/>
      <c r="F8" s="32"/>
      <c r="G8" s="32"/>
      <c r="H8" s="33"/>
    </row>
    <row r="9" spans="1:8" s="11" customFormat="1" ht="29.25" customHeight="1">
      <c r="A9" s="138"/>
      <c r="B9" s="139"/>
      <c r="C9" s="140" t="s">
        <v>55</v>
      </c>
      <c r="D9" s="141" t="s">
        <v>56</v>
      </c>
      <c r="E9" s="141" t="s">
        <v>269</v>
      </c>
      <c r="F9" s="143" t="s">
        <v>2157</v>
      </c>
      <c r="G9" s="138"/>
      <c r="H9" s="139"/>
    </row>
    <row r="10" spans="1:8" s="2" customFormat="1" ht="26.4" customHeight="1">
      <c r="A10" s="32"/>
      <c r="B10" s="33"/>
      <c r="C10" s="221" t="s">
        <v>2158</v>
      </c>
      <c r="D10" s="221" t="s">
        <v>80</v>
      </c>
      <c r="E10" s="32"/>
      <c r="F10" s="32"/>
      <c r="G10" s="32"/>
      <c r="H10" s="33"/>
    </row>
    <row r="11" spans="1:8" s="2" customFormat="1" ht="16.75" customHeight="1">
      <c r="A11" s="32"/>
      <c r="B11" s="33"/>
      <c r="C11" s="222" t="s">
        <v>100</v>
      </c>
      <c r="D11" s="223" t="s">
        <v>1</v>
      </c>
      <c r="E11" s="224" t="s">
        <v>1</v>
      </c>
      <c r="F11" s="225">
        <v>46.08</v>
      </c>
      <c r="G11" s="32"/>
      <c r="H11" s="33"/>
    </row>
    <row r="12" spans="1:8" s="2" customFormat="1" ht="16.75" customHeight="1">
      <c r="A12" s="32"/>
      <c r="B12" s="33"/>
      <c r="C12" s="226" t="s">
        <v>100</v>
      </c>
      <c r="D12" s="226" t="s">
        <v>1498</v>
      </c>
      <c r="E12" s="17" t="s">
        <v>1</v>
      </c>
      <c r="F12" s="227">
        <v>46.08</v>
      </c>
      <c r="G12" s="32"/>
      <c r="H12" s="33"/>
    </row>
    <row r="13" spans="1:8" s="2" customFormat="1" ht="16.75" customHeight="1">
      <c r="A13" s="32"/>
      <c r="B13" s="33"/>
      <c r="C13" s="228" t="s">
        <v>2159</v>
      </c>
      <c r="D13" s="32"/>
      <c r="E13" s="32"/>
      <c r="F13" s="32"/>
      <c r="G13" s="32"/>
      <c r="H13" s="33"/>
    </row>
    <row r="14" spans="1:8" s="2" customFormat="1" ht="16.75" customHeight="1">
      <c r="A14" s="32"/>
      <c r="B14" s="33"/>
      <c r="C14" s="226" t="s">
        <v>1494</v>
      </c>
      <c r="D14" s="226" t="s">
        <v>1495</v>
      </c>
      <c r="E14" s="17" t="s">
        <v>303</v>
      </c>
      <c r="F14" s="227">
        <v>46.08</v>
      </c>
      <c r="G14" s="32"/>
      <c r="H14" s="33"/>
    </row>
    <row r="15" spans="1:8" s="2" customFormat="1" ht="20">
      <c r="A15" s="32"/>
      <c r="B15" s="33"/>
      <c r="C15" s="226" t="s">
        <v>1089</v>
      </c>
      <c r="D15" s="226" t="s">
        <v>1090</v>
      </c>
      <c r="E15" s="17" t="s">
        <v>313</v>
      </c>
      <c r="F15" s="227">
        <v>6.9119999999999999</v>
      </c>
      <c r="G15" s="32"/>
      <c r="H15" s="33"/>
    </row>
    <row r="16" spans="1:8" s="2" customFormat="1" ht="16.75" customHeight="1">
      <c r="A16" s="32"/>
      <c r="B16" s="33"/>
      <c r="C16" s="226" t="s">
        <v>1101</v>
      </c>
      <c r="D16" s="226" t="s">
        <v>1102</v>
      </c>
      <c r="E16" s="17" t="s">
        <v>313</v>
      </c>
      <c r="F16" s="227">
        <v>6.9119999999999999</v>
      </c>
      <c r="G16" s="32"/>
      <c r="H16" s="33"/>
    </row>
    <row r="17" spans="1:8" s="2" customFormat="1" ht="16.75" customHeight="1">
      <c r="A17" s="32"/>
      <c r="B17" s="33"/>
      <c r="C17" s="222" t="s">
        <v>114</v>
      </c>
      <c r="D17" s="223" t="s">
        <v>1</v>
      </c>
      <c r="E17" s="224" t="s">
        <v>1</v>
      </c>
      <c r="F17" s="225">
        <v>19.609000000000002</v>
      </c>
      <c r="G17" s="32"/>
      <c r="H17" s="33"/>
    </row>
    <row r="18" spans="1:8" s="2" customFormat="1" ht="16.75" customHeight="1">
      <c r="A18" s="32"/>
      <c r="B18" s="33"/>
      <c r="C18" s="226" t="s">
        <v>114</v>
      </c>
      <c r="D18" s="226" t="s">
        <v>337</v>
      </c>
      <c r="E18" s="17" t="s">
        <v>1</v>
      </c>
      <c r="F18" s="227">
        <v>19.609000000000002</v>
      </c>
      <c r="G18" s="32"/>
      <c r="H18" s="33"/>
    </row>
    <row r="19" spans="1:8" s="2" customFormat="1" ht="16.75" customHeight="1">
      <c r="A19" s="32"/>
      <c r="B19" s="33"/>
      <c r="C19" s="228" t="s">
        <v>2159</v>
      </c>
      <c r="D19" s="32"/>
      <c r="E19" s="32"/>
      <c r="F19" s="32"/>
      <c r="G19" s="32"/>
      <c r="H19" s="33"/>
    </row>
    <row r="20" spans="1:8" s="2" customFormat="1" ht="20">
      <c r="A20" s="32"/>
      <c r="B20" s="33"/>
      <c r="C20" s="226" t="s">
        <v>333</v>
      </c>
      <c r="D20" s="226" t="s">
        <v>334</v>
      </c>
      <c r="E20" s="17" t="s">
        <v>313</v>
      </c>
      <c r="F20" s="227">
        <v>19.609000000000002</v>
      </c>
      <c r="G20" s="32"/>
      <c r="H20" s="33"/>
    </row>
    <row r="21" spans="1:8" s="2" customFormat="1" ht="20">
      <c r="A21" s="32"/>
      <c r="B21" s="33"/>
      <c r="C21" s="226" t="s">
        <v>391</v>
      </c>
      <c r="D21" s="226" t="s">
        <v>392</v>
      </c>
      <c r="E21" s="17" t="s">
        <v>313</v>
      </c>
      <c r="F21" s="227">
        <v>82.135999999999996</v>
      </c>
      <c r="G21" s="32"/>
      <c r="H21" s="33"/>
    </row>
    <row r="22" spans="1:8" s="2" customFormat="1" ht="16.75" customHeight="1">
      <c r="A22" s="32"/>
      <c r="B22" s="33"/>
      <c r="C22" s="222" t="s">
        <v>117</v>
      </c>
      <c r="D22" s="223" t="s">
        <v>1</v>
      </c>
      <c r="E22" s="224" t="s">
        <v>1</v>
      </c>
      <c r="F22" s="225">
        <v>4.8600000000000003</v>
      </c>
      <c r="G22" s="32"/>
      <c r="H22" s="33"/>
    </row>
    <row r="23" spans="1:8" s="2" customFormat="1" ht="16.75" customHeight="1">
      <c r="A23" s="32"/>
      <c r="B23" s="33"/>
      <c r="C23" s="226" t="s">
        <v>117</v>
      </c>
      <c r="D23" s="226" t="s">
        <v>322</v>
      </c>
      <c r="E23" s="17" t="s">
        <v>1</v>
      </c>
      <c r="F23" s="227">
        <v>4.8600000000000003</v>
      </c>
      <c r="G23" s="32"/>
      <c r="H23" s="33"/>
    </row>
    <row r="24" spans="1:8" s="2" customFormat="1" ht="16.75" customHeight="1">
      <c r="A24" s="32"/>
      <c r="B24" s="33"/>
      <c r="C24" s="228" t="s">
        <v>2159</v>
      </c>
      <c r="D24" s="32"/>
      <c r="E24" s="32"/>
      <c r="F24" s="32"/>
      <c r="G24" s="32"/>
      <c r="H24" s="33"/>
    </row>
    <row r="25" spans="1:8" s="2" customFormat="1" ht="20">
      <c r="A25" s="32"/>
      <c r="B25" s="33"/>
      <c r="C25" s="226" t="s">
        <v>318</v>
      </c>
      <c r="D25" s="226" t="s">
        <v>319</v>
      </c>
      <c r="E25" s="17" t="s">
        <v>313</v>
      </c>
      <c r="F25" s="227">
        <v>4.8600000000000003</v>
      </c>
      <c r="G25" s="32"/>
      <c r="H25" s="33"/>
    </row>
    <row r="26" spans="1:8" s="2" customFormat="1" ht="20">
      <c r="A26" s="32"/>
      <c r="B26" s="33"/>
      <c r="C26" s="226" t="s">
        <v>391</v>
      </c>
      <c r="D26" s="226" t="s">
        <v>392</v>
      </c>
      <c r="E26" s="17" t="s">
        <v>313</v>
      </c>
      <c r="F26" s="227">
        <v>82.135999999999996</v>
      </c>
      <c r="G26" s="32"/>
      <c r="H26" s="33"/>
    </row>
    <row r="27" spans="1:8" s="2" customFormat="1" ht="20">
      <c r="A27" s="32"/>
      <c r="B27" s="33"/>
      <c r="C27" s="226" t="s">
        <v>466</v>
      </c>
      <c r="D27" s="226" t="s">
        <v>467</v>
      </c>
      <c r="E27" s="17" t="s">
        <v>313</v>
      </c>
      <c r="F27" s="227">
        <v>5.03</v>
      </c>
      <c r="G27" s="32"/>
      <c r="H27" s="33"/>
    </row>
    <row r="28" spans="1:8" s="2" customFormat="1" ht="16.75" customHeight="1">
      <c r="A28" s="32"/>
      <c r="B28" s="33"/>
      <c r="C28" s="222" t="s">
        <v>329</v>
      </c>
      <c r="D28" s="223" t="s">
        <v>1</v>
      </c>
      <c r="E28" s="224" t="s">
        <v>1</v>
      </c>
      <c r="F28" s="225">
        <v>15.762</v>
      </c>
      <c r="G28" s="32"/>
      <c r="H28" s="33"/>
    </row>
    <row r="29" spans="1:8" s="2" customFormat="1" ht="16.75" customHeight="1">
      <c r="A29" s="32"/>
      <c r="B29" s="33"/>
      <c r="C29" s="226" t="s">
        <v>329</v>
      </c>
      <c r="D29" s="226" t="s">
        <v>330</v>
      </c>
      <c r="E29" s="17" t="s">
        <v>1</v>
      </c>
      <c r="F29" s="227">
        <v>15.762</v>
      </c>
      <c r="G29" s="32"/>
      <c r="H29" s="33"/>
    </row>
    <row r="30" spans="1:8" s="2" customFormat="1" ht="16.75" customHeight="1">
      <c r="A30" s="32"/>
      <c r="B30" s="33"/>
      <c r="C30" s="222" t="s">
        <v>119</v>
      </c>
      <c r="D30" s="223" t="s">
        <v>1</v>
      </c>
      <c r="E30" s="224" t="s">
        <v>1</v>
      </c>
      <c r="F30" s="225">
        <v>4.9870000000000001</v>
      </c>
      <c r="G30" s="32"/>
      <c r="H30" s="33"/>
    </row>
    <row r="31" spans="1:8" s="2" customFormat="1" ht="16.75" customHeight="1">
      <c r="A31" s="32"/>
      <c r="B31" s="33"/>
      <c r="C31" s="226" t="s">
        <v>119</v>
      </c>
      <c r="D31" s="226" t="s">
        <v>411</v>
      </c>
      <c r="E31" s="17" t="s">
        <v>1</v>
      </c>
      <c r="F31" s="227">
        <v>4.9870000000000001</v>
      </c>
      <c r="G31" s="32"/>
      <c r="H31" s="33"/>
    </row>
    <row r="32" spans="1:8" s="2" customFormat="1" ht="16.75" customHeight="1">
      <c r="A32" s="32"/>
      <c r="B32" s="33"/>
      <c r="C32" s="228" t="s">
        <v>2159</v>
      </c>
      <c r="D32" s="32"/>
      <c r="E32" s="32"/>
      <c r="F32" s="32"/>
      <c r="G32" s="32"/>
      <c r="H32" s="33"/>
    </row>
    <row r="33" spans="1:8" s="2" customFormat="1" ht="20">
      <c r="A33" s="32"/>
      <c r="B33" s="33"/>
      <c r="C33" s="226" t="s">
        <v>407</v>
      </c>
      <c r="D33" s="226" t="s">
        <v>408</v>
      </c>
      <c r="E33" s="17" t="s">
        <v>313</v>
      </c>
      <c r="F33" s="227">
        <v>4.9870000000000001</v>
      </c>
      <c r="G33" s="32"/>
      <c r="H33" s="33"/>
    </row>
    <row r="34" spans="1:8" s="2" customFormat="1" ht="20">
      <c r="A34" s="32"/>
      <c r="B34" s="33"/>
      <c r="C34" s="226" t="s">
        <v>385</v>
      </c>
      <c r="D34" s="226" t="s">
        <v>386</v>
      </c>
      <c r="E34" s="17" t="s">
        <v>313</v>
      </c>
      <c r="F34" s="227">
        <v>9.9740000000000002</v>
      </c>
      <c r="G34" s="32"/>
      <c r="H34" s="33"/>
    </row>
    <row r="35" spans="1:8" s="2" customFormat="1" ht="20">
      <c r="A35" s="32"/>
      <c r="B35" s="33"/>
      <c r="C35" s="226" t="s">
        <v>391</v>
      </c>
      <c r="D35" s="226" t="s">
        <v>392</v>
      </c>
      <c r="E35" s="17" t="s">
        <v>313</v>
      </c>
      <c r="F35" s="227">
        <v>82.135999999999996</v>
      </c>
      <c r="G35" s="32"/>
      <c r="H35" s="33"/>
    </row>
    <row r="36" spans="1:8" s="2" customFormat="1" ht="20">
      <c r="A36" s="32"/>
      <c r="B36" s="33"/>
      <c r="C36" s="226" t="s">
        <v>397</v>
      </c>
      <c r="D36" s="226" t="s">
        <v>398</v>
      </c>
      <c r="E36" s="17" t="s">
        <v>313</v>
      </c>
      <c r="F36" s="227">
        <v>4.9870000000000001</v>
      </c>
      <c r="G36" s="32"/>
      <c r="H36" s="33"/>
    </row>
    <row r="37" spans="1:8" s="2" customFormat="1" ht="16.75" customHeight="1">
      <c r="A37" s="32"/>
      <c r="B37" s="33"/>
      <c r="C37" s="222" t="s">
        <v>127</v>
      </c>
      <c r="D37" s="223" t="s">
        <v>1</v>
      </c>
      <c r="E37" s="224" t="s">
        <v>1</v>
      </c>
      <c r="F37" s="225">
        <v>82.135999999999996</v>
      </c>
      <c r="G37" s="32"/>
      <c r="H37" s="33"/>
    </row>
    <row r="38" spans="1:8" s="2" customFormat="1" ht="16.75" customHeight="1">
      <c r="A38" s="32"/>
      <c r="B38" s="33"/>
      <c r="C38" s="226" t="s">
        <v>127</v>
      </c>
      <c r="D38" s="226" t="s">
        <v>395</v>
      </c>
      <c r="E38" s="17" t="s">
        <v>1</v>
      </c>
      <c r="F38" s="227">
        <v>82.135999999999996</v>
      </c>
      <c r="G38" s="32"/>
      <c r="H38" s="33"/>
    </row>
    <row r="39" spans="1:8" s="2" customFormat="1" ht="16.75" customHeight="1">
      <c r="A39" s="32"/>
      <c r="B39" s="33"/>
      <c r="C39" s="228" t="s">
        <v>2159</v>
      </c>
      <c r="D39" s="32"/>
      <c r="E39" s="32"/>
      <c r="F39" s="32"/>
      <c r="G39" s="32"/>
      <c r="H39" s="33"/>
    </row>
    <row r="40" spans="1:8" s="2" customFormat="1" ht="20">
      <c r="A40" s="32"/>
      <c r="B40" s="33"/>
      <c r="C40" s="226" t="s">
        <v>391</v>
      </c>
      <c r="D40" s="226" t="s">
        <v>392</v>
      </c>
      <c r="E40" s="17" t="s">
        <v>313</v>
      </c>
      <c r="F40" s="227">
        <v>82.135999999999996</v>
      </c>
      <c r="G40" s="32"/>
      <c r="H40" s="33"/>
    </row>
    <row r="41" spans="1:8" s="2" customFormat="1" ht="16.75" customHeight="1">
      <c r="A41" s="32"/>
      <c r="B41" s="33"/>
      <c r="C41" s="226" t="s">
        <v>402</v>
      </c>
      <c r="D41" s="226" t="s">
        <v>403</v>
      </c>
      <c r="E41" s="17" t="s">
        <v>313</v>
      </c>
      <c r="F41" s="227">
        <v>82.135999999999996</v>
      </c>
      <c r="G41" s="32"/>
      <c r="H41" s="33"/>
    </row>
    <row r="42" spans="1:8" s="2" customFormat="1" ht="16.75" customHeight="1">
      <c r="A42" s="32"/>
      <c r="B42" s="33"/>
      <c r="C42" s="222" t="s">
        <v>129</v>
      </c>
      <c r="D42" s="223" t="s">
        <v>1</v>
      </c>
      <c r="E42" s="224" t="s">
        <v>1</v>
      </c>
      <c r="F42" s="225">
        <v>38.270000000000003</v>
      </c>
      <c r="G42" s="32"/>
      <c r="H42" s="33"/>
    </row>
    <row r="43" spans="1:8" s="2" customFormat="1" ht="16.75" customHeight="1">
      <c r="A43" s="32"/>
      <c r="B43" s="33"/>
      <c r="C43" s="226" t="s">
        <v>129</v>
      </c>
      <c r="D43" s="226" t="s">
        <v>343</v>
      </c>
      <c r="E43" s="17" t="s">
        <v>1</v>
      </c>
      <c r="F43" s="227">
        <v>38.270000000000003</v>
      </c>
      <c r="G43" s="32"/>
      <c r="H43" s="33"/>
    </row>
    <row r="44" spans="1:8" s="2" customFormat="1" ht="16.75" customHeight="1">
      <c r="A44" s="32"/>
      <c r="B44" s="33"/>
      <c r="C44" s="228" t="s">
        <v>2159</v>
      </c>
      <c r="D44" s="32"/>
      <c r="E44" s="32"/>
      <c r="F44" s="32"/>
      <c r="G44" s="32"/>
      <c r="H44" s="33"/>
    </row>
    <row r="45" spans="1:8" s="2" customFormat="1" ht="16.75" customHeight="1">
      <c r="A45" s="32"/>
      <c r="B45" s="33"/>
      <c r="C45" s="226" t="s">
        <v>339</v>
      </c>
      <c r="D45" s="226" t="s">
        <v>340</v>
      </c>
      <c r="E45" s="17" t="s">
        <v>303</v>
      </c>
      <c r="F45" s="227">
        <v>38.270000000000003</v>
      </c>
      <c r="G45" s="32"/>
      <c r="H45" s="33"/>
    </row>
    <row r="46" spans="1:8" s="2" customFormat="1" ht="16.75" customHeight="1">
      <c r="A46" s="32"/>
      <c r="B46" s="33"/>
      <c r="C46" s="226" t="s">
        <v>345</v>
      </c>
      <c r="D46" s="226" t="s">
        <v>346</v>
      </c>
      <c r="E46" s="17" t="s">
        <v>303</v>
      </c>
      <c r="F46" s="227">
        <v>38.270000000000003</v>
      </c>
      <c r="G46" s="32"/>
      <c r="H46" s="33"/>
    </row>
    <row r="47" spans="1:8" s="2" customFormat="1" ht="16.75" customHeight="1">
      <c r="A47" s="32"/>
      <c r="B47" s="33"/>
      <c r="C47" s="226" t="s">
        <v>350</v>
      </c>
      <c r="D47" s="226" t="s">
        <v>351</v>
      </c>
      <c r="E47" s="17" t="s">
        <v>313</v>
      </c>
      <c r="F47" s="227">
        <v>38.270000000000003</v>
      </c>
      <c r="G47" s="32"/>
      <c r="H47" s="33"/>
    </row>
    <row r="48" spans="1:8" s="2" customFormat="1" ht="16.75" customHeight="1">
      <c r="A48" s="32"/>
      <c r="B48" s="33"/>
      <c r="C48" s="226" t="s">
        <v>354</v>
      </c>
      <c r="D48" s="226" t="s">
        <v>355</v>
      </c>
      <c r="E48" s="17" t="s">
        <v>313</v>
      </c>
      <c r="F48" s="227">
        <v>38.270000000000003</v>
      </c>
      <c r="G48" s="32"/>
      <c r="H48" s="33"/>
    </row>
    <row r="49" spans="1:8" s="2" customFormat="1" ht="16.75" customHeight="1">
      <c r="A49" s="32"/>
      <c r="B49" s="33"/>
      <c r="C49" s="222" t="s">
        <v>187</v>
      </c>
      <c r="D49" s="223" t="s">
        <v>1</v>
      </c>
      <c r="E49" s="224" t="s">
        <v>1</v>
      </c>
      <c r="F49" s="225">
        <v>1.68</v>
      </c>
      <c r="G49" s="32"/>
      <c r="H49" s="33"/>
    </row>
    <row r="50" spans="1:8" s="2" customFormat="1" ht="16.75" customHeight="1">
      <c r="A50" s="32"/>
      <c r="B50" s="33"/>
      <c r="C50" s="226" t="s">
        <v>187</v>
      </c>
      <c r="D50" s="226" t="s">
        <v>2016</v>
      </c>
      <c r="E50" s="17" t="s">
        <v>1</v>
      </c>
      <c r="F50" s="227">
        <v>1.68</v>
      </c>
      <c r="G50" s="32"/>
      <c r="H50" s="33"/>
    </row>
    <row r="51" spans="1:8" s="2" customFormat="1" ht="16.75" customHeight="1">
      <c r="A51" s="32"/>
      <c r="B51" s="33"/>
      <c r="C51" s="228" t="s">
        <v>2159</v>
      </c>
      <c r="D51" s="32"/>
      <c r="E51" s="32"/>
      <c r="F51" s="32"/>
      <c r="G51" s="32"/>
      <c r="H51" s="33"/>
    </row>
    <row r="52" spans="1:8" s="2" customFormat="1" ht="20">
      <c r="A52" s="32"/>
      <c r="B52" s="33"/>
      <c r="C52" s="226" t="s">
        <v>2012</v>
      </c>
      <c r="D52" s="226" t="s">
        <v>2013</v>
      </c>
      <c r="E52" s="17" t="s">
        <v>303</v>
      </c>
      <c r="F52" s="227">
        <v>1.68</v>
      </c>
      <c r="G52" s="32"/>
      <c r="H52" s="33"/>
    </row>
    <row r="53" spans="1:8" s="2" customFormat="1" ht="20">
      <c r="A53" s="32"/>
      <c r="B53" s="33"/>
      <c r="C53" s="226" t="s">
        <v>2018</v>
      </c>
      <c r="D53" s="226" t="s">
        <v>2019</v>
      </c>
      <c r="E53" s="17" t="s">
        <v>303</v>
      </c>
      <c r="F53" s="227">
        <v>1.8480000000000001</v>
      </c>
      <c r="G53" s="32"/>
      <c r="H53" s="33"/>
    </row>
    <row r="54" spans="1:8" s="2" customFormat="1" ht="16.75" customHeight="1">
      <c r="A54" s="32"/>
      <c r="B54" s="33"/>
      <c r="C54" s="222" t="s">
        <v>131</v>
      </c>
      <c r="D54" s="223" t="s">
        <v>1</v>
      </c>
      <c r="E54" s="224" t="s">
        <v>1</v>
      </c>
      <c r="F54" s="225">
        <v>19.806999999999999</v>
      </c>
      <c r="G54" s="32"/>
      <c r="H54" s="33"/>
    </row>
    <row r="55" spans="1:8" s="2" customFormat="1" ht="16.75" customHeight="1">
      <c r="A55" s="32"/>
      <c r="B55" s="33"/>
      <c r="C55" s="226" t="s">
        <v>1</v>
      </c>
      <c r="D55" s="226" t="s">
        <v>446</v>
      </c>
      <c r="E55" s="17" t="s">
        <v>1</v>
      </c>
      <c r="F55" s="227">
        <v>15.882999999999999</v>
      </c>
      <c r="G55" s="32"/>
      <c r="H55" s="33"/>
    </row>
    <row r="56" spans="1:8" s="2" customFormat="1" ht="16.75" customHeight="1">
      <c r="A56" s="32"/>
      <c r="B56" s="33"/>
      <c r="C56" s="226" t="s">
        <v>1</v>
      </c>
      <c r="D56" s="226" t="s">
        <v>447</v>
      </c>
      <c r="E56" s="17" t="s">
        <v>1</v>
      </c>
      <c r="F56" s="227">
        <v>3.9239999999999999</v>
      </c>
      <c r="G56" s="32"/>
      <c r="H56" s="33"/>
    </row>
    <row r="57" spans="1:8" s="2" customFormat="1" ht="16.75" customHeight="1">
      <c r="A57" s="32"/>
      <c r="B57" s="33"/>
      <c r="C57" s="226" t="s">
        <v>131</v>
      </c>
      <c r="D57" s="226" t="s">
        <v>331</v>
      </c>
      <c r="E57" s="17" t="s">
        <v>1</v>
      </c>
      <c r="F57" s="227">
        <v>19.806999999999999</v>
      </c>
      <c r="G57" s="32"/>
      <c r="H57" s="33"/>
    </row>
    <row r="58" spans="1:8" s="2" customFormat="1" ht="16.75" customHeight="1">
      <c r="A58" s="32"/>
      <c r="B58" s="33"/>
      <c r="C58" s="228" t="s">
        <v>2159</v>
      </c>
      <c r="D58" s="32"/>
      <c r="E58" s="32"/>
      <c r="F58" s="32"/>
      <c r="G58" s="32"/>
      <c r="H58" s="33"/>
    </row>
    <row r="59" spans="1:8" s="2" customFormat="1" ht="16.75" customHeight="1">
      <c r="A59" s="32"/>
      <c r="B59" s="33"/>
      <c r="C59" s="226" t="s">
        <v>442</v>
      </c>
      <c r="D59" s="226" t="s">
        <v>443</v>
      </c>
      <c r="E59" s="17" t="s">
        <v>313</v>
      </c>
      <c r="F59" s="227">
        <v>19.806999999999999</v>
      </c>
      <c r="G59" s="32"/>
      <c r="H59" s="33"/>
    </row>
    <row r="60" spans="1:8" s="2" customFormat="1" ht="16.75" customHeight="1">
      <c r="A60" s="32"/>
      <c r="B60" s="33"/>
      <c r="C60" s="226" t="s">
        <v>436</v>
      </c>
      <c r="D60" s="226" t="s">
        <v>437</v>
      </c>
      <c r="E60" s="17" t="s">
        <v>376</v>
      </c>
      <c r="F60" s="227">
        <v>0.29699999999999999</v>
      </c>
      <c r="G60" s="32"/>
      <c r="H60" s="33"/>
    </row>
    <row r="61" spans="1:8" s="2" customFormat="1" ht="16.75" customHeight="1">
      <c r="A61" s="32"/>
      <c r="B61" s="33"/>
      <c r="C61" s="222" t="s">
        <v>133</v>
      </c>
      <c r="D61" s="223" t="s">
        <v>1</v>
      </c>
      <c r="E61" s="224" t="s">
        <v>1</v>
      </c>
      <c r="F61" s="225">
        <v>18.48</v>
      </c>
      <c r="G61" s="32"/>
      <c r="H61" s="33"/>
    </row>
    <row r="62" spans="1:8" s="2" customFormat="1" ht="16.75" customHeight="1">
      <c r="A62" s="32"/>
      <c r="B62" s="33"/>
      <c r="C62" s="226" t="s">
        <v>133</v>
      </c>
      <c r="D62" s="226" t="s">
        <v>453</v>
      </c>
      <c r="E62" s="17" t="s">
        <v>1</v>
      </c>
      <c r="F62" s="227">
        <v>18.48</v>
      </c>
      <c r="G62" s="32"/>
      <c r="H62" s="33"/>
    </row>
    <row r="63" spans="1:8" s="2" customFormat="1" ht="16.75" customHeight="1">
      <c r="A63" s="32"/>
      <c r="B63" s="33"/>
      <c r="C63" s="228" t="s">
        <v>2159</v>
      </c>
      <c r="D63" s="32"/>
      <c r="E63" s="32"/>
      <c r="F63" s="32"/>
      <c r="G63" s="32"/>
      <c r="H63" s="33"/>
    </row>
    <row r="64" spans="1:8" s="2" customFormat="1" ht="16.75" customHeight="1">
      <c r="A64" s="32"/>
      <c r="B64" s="33"/>
      <c r="C64" s="226" t="s">
        <v>449</v>
      </c>
      <c r="D64" s="226" t="s">
        <v>450</v>
      </c>
      <c r="E64" s="17" t="s">
        <v>303</v>
      </c>
      <c r="F64" s="227">
        <v>18.48</v>
      </c>
      <c r="G64" s="32"/>
      <c r="H64" s="33"/>
    </row>
    <row r="65" spans="1:8" s="2" customFormat="1" ht="16.75" customHeight="1">
      <c r="A65" s="32"/>
      <c r="B65" s="33"/>
      <c r="C65" s="226" t="s">
        <v>455</v>
      </c>
      <c r="D65" s="226" t="s">
        <v>456</v>
      </c>
      <c r="E65" s="17" t="s">
        <v>303</v>
      </c>
      <c r="F65" s="227">
        <v>18.48</v>
      </c>
      <c r="G65" s="32"/>
      <c r="H65" s="33"/>
    </row>
    <row r="66" spans="1:8" s="2" customFormat="1" ht="16.75" customHeight="1">
      <c r="A66" s="32"/>
      <c r="B66" s="33"/>
      <c r="C66" s="222" t="s">
        <v>102</v>
      </c>
      <c r="D66" s="223" t="s">
        <v>1</v>
      </c>
      <c r="E66" s="224" t="s">
        <v>1</v>
      </c>
      <c r="F66" s="225">
        <v>202.477</v>
      </c>
      <c r="G66" s="32"/>
      <c r="H66" s="33"/>
    </row>
    <row r="67" spans="1:8" s="2" customFormat="1" ht="16.75" customHeight="1">
      <c r="A67" s="32"/>
      <c r="B67" s="33"/>
      <c r="C67" s="226" t="s">
        <v>102</v>
      </c>
      <c r="D67" s="226" t="s">
        <v>1684</v>
      </c>
      <c r="E67" s="17" t="s">
        <v>1</v>
      </c>
      <c r="F67" s="227">
        <v>202.477</v>
      </c>
      <c r="G67" s="32"/>
      <c r="H67" s="33"/>
    </row>
    <row r="68" spans="1:8" s="2" customFormat="1" ht="16.75" customHeight="1">
      <c r="A68" s="32"/>
      <c r="B68" s="33"/>
      <c r="C68" s="228" t="s">
        <v>2159</v>
      </c>
      <c r="D68" s="32"/>
      <c r="E68" s="32"/>
      <c r="F68" s="32"/>
      <c r="G68" s="32"/>
      <c r="H68" s="33"/>
    </row>
    <row r="69" spans="1:8" s="2" customFormat="1" ht="16.75" customHeight="1">
      <c r="A69" s="32"/>
      <c r="B69" s="33"/>
      <c r="C69" s="226" t="s">
        <v>1680</v>
      </c>
      <c r="D69" s="226" t="s">
        <v>1681</v>
      </c>
      <c r="E69" s="17" t="s">
        <v>303</v>
      </c>
      <c r="F69" s="227">
        <v>202.477</v>
      </c>
      <c r="G69" s="32"/>
      <c r="H69" s="33"/>
    </row>
    <row r="70" spans="1:8" s="2" customFormat="1" ht="20">
      <c r="A70" s="32"/>
      <c r="B70" s="33"/>
      <c r="C70" s="226" t="s">
        <v>1464</v>
      </c>
      <c r="D70" s="226" t="s">
        <v>1465</v>
      </c>
      <c r="E70" s="17" t="s">
        <v>303</v>
      </c>
      <c r="F70" s="227">
        <v>301.91000000000003</v>
      </c>
      <c r="G70" s="32"/>
      <c r="H70" s="33"/>
    </row>
    <row r="71" spans="1:8" s="2" customFormat="1" ht="16.75" customHeight="1">
      <c r="A71" s="32"/>
      <c r="B71" s="33"/>
      <c r="C71" s="226" t="s">
        <v>1483</v>
      </c>
      <c r="D71" s="226" t="s">
        <v>1484</v>
      </c>
      <c r="E71" s="17" t="s">
        <v>303</v>
      </c>
      <c r="F71" s="227">
        <v>202.477</v>
      </c>
      <c r="G71" s="32"/>
      <c r="H71" s="33"/>
    </row>
    <row r="72" spans="1:8" s="2" customFormat="1" ht="20">
      <c r="A72" s="32"/>
      <c r="B72" s="33"/>
      <c r="C72" s="226" t="s">
        <v>1691</v>
      </c>
      <c r="D72" s="226" t="s">
        <v>1692</v>
      </c>
      <c r="E72" s="17" t="s">
        <v>303</v>
      </c>
      <c r="F72" s="227">
        <v>202.477</v>
      </c>
      <c r="G72" s="32"/>
      <c r="H72" s="33"/>
    </row>
    <row r="73" spans="1:8" s="2" customFormat="1" ht="16.75" customHeight="1">
      <c r="A73" s="32"/>
      <c r="B73" s="33"/>
      <c r="C73" s="222" t="s">
        <v>135</v>
      </c>
      <c r="D73" s="223" t="s">
        <v>1</v>
      </c>
      <c r="E73" s="224" t="s">
        <v>1</v>
      </c>
      <c r="F73" s="225">
        <v>15.095000000000001</v>
      </c>
      <c r="G73" s="32"/>
      <c r="H73" s="33"/>
    </row>
    <row r="74" spans="1:8" s="2" customFormat="1" ht="16.75" customHeight="1">
      <c r="A74" s="32"/>
      <c r="B74" s="33"/>
      <c r="C74" s="226" t="s">
        <v>135</v>
      </c>
      <c r="D74" s="226" t="s">
        <v>464</v>
      </c>
      <c r="E74" s="17" t="s">
        <v>1</v>
      </c>
      <c r="F74" s="227">
        <v>15.095000000000001</v>
      </c>
      <c r="G74" s="32"/>
      <c r="H74" s="33"/>
    </row>
    <row r="75" spans="1:8" s="2" customFormat="1" ht="16.75" customHeight="1">
      <c r="A75" s="32"/>
      <c r="B75" s="33"/>
      <c r="C75" s="228" t="s">
        <v>2159</v>
      </c>
      <c r="D75" s="32"/>
      <c r="E75" s="32"/>
      <c r="F75" s="32"/>
      <c r="G75" s="32"/>
      <c r="H75" s="33"/>
    </row>
    <row r="76" spans="1:8" s="2" customFormat="1" ht="20">
      <c r="A76" s="32"/>
      <c r="B76" s="33"/>
      <c r="C76" s="226" t="s">
        <v>460</v>
      </c>
      <c r="D76" s="226" t="s">
        <v>461</v>
      </c>
      <c r="E76" s="17" t="s">
        <v>303</v>
      </c>
      <c r="F76" s="227">
        <v>15.095000000000001</v>
      </c>
      <c r="G76" s="32"/>
      <c r="H76" s="33"/>
    </row>
    <row r="77" spans="1:8" s="2" customFormat="1" ht="16.75" customHeight="1">
      <c r="A77" s="32"/>
      <c r="B77" s="33"/>
      <c r="C77" s="226" t="s">
        <v>472</v>
      </c>
      <c r="D77" s="226" t="s">
        <v>473</v>
      </c>
      <c r="E77" s="17" t="s">
        <v>376</v>
      </c>
      <c r="F77" s="227">
        <v>0.18099999999999999</v>
      </c>
      <c r="G77" s="32"/>
      <c r="H77" s="33"/>
    </row>
    <row r="78" spans="1:8" s="2" customFormat="1" ht="16.75" customHeight="1">
      <c r="A78" s="32"/>
      <c r="B78" s="33"/>
      <c r="C78" s="222" t="s">
        <v>137</v>
      </c>
      <c r="D78" s="223" t="s">
        <v>1</v>
      </c>
      <c r="E78" s="224" t="s">
        <v>1</v>
      </c>
      <c r="F78" s="225">
        <v>173.16300000000001</v>
      </c>
      <c r="G78" s="32"/>
      <c r="H78" s="33"/>
    </row>
    <row r="79" spans="1:8" s="2" customFormat="1" ht="16.75" customHeight="1">
      <c r="A79" s="32"/>
      <c r="B79" s="33"/>
      <c r="C79" s="226" t="s">
        <v>1</v>
      </c>
      <c r="D79" s="226" t="s">
        <v>1292</v>
      </c>
      <c r="E79" s="17" t="s">
        <v>1</v>
      </c>
      <c r="F79" s="227">
        <v>94.103999999999999</v>
      </c>
      <c r="G79" s="32"/>
      <c r="H79" s="33"/>
    </row>
    <row r="80" spans="1:8" s="2" customFormat="1" ht="16.75" customHeight="1">
      <c r="A80" s="32"/>
      <c r="B80" s="33"/>
      <c r="C80" s="226" t="s">
        <v>1</v>
      </c>
      <c r="D80" s="226" t="s">
        <v>307</v>
      </c>
      <c r="E80" s="17" t="s">
        <v>1</v>
      </c>
      <c r="F80" s="227">
        <v>79.058999999999997</v>
      </c>
      <c r="G80" s="32"/>
      <c r="H80" s="33"/>
    </row>
    <row r="81" spans="1:8" s="2" customFormat="1" ht="16.75" customHeight="1">
      <c r="A81" s="32"/>
      <c r="B81" s="33"/>
      <c r="C81" s="226" t="s">
        <v>137</v>
      </c>
      <c r="D81" s="226" t="s">
        <v>331</v>
      </c>
      <c r="E81" s="17" t="s">
        <v>1</v>
      </c>
      <c r="F81" s="227">
        <v>173.16300000000001</v>
      </c>
      <c r="G81" s="32"/>
      <c r="H81" s="33"/>
    </row>
    <row r="82" spans="1:8" s="2" customFormat="1" ht="16.75" customHeight="1">
      <c r="A82" s="32"/>
      <c r="B82" s="33"/>
      <c r="C82" s="228" t="s">
        <v>2159</v>
      </c>
      <c r="D82" s="32"/>
      <c r="E82" s="32"/>
      <c r="F82" s="32"/>
      <c r="G82" s="32"/>
      <c r="H82" s="33"/>
    </row>
    <row r="83" spans="1:8" s="2" customFormat="1" ht="20">
      <c r="A83" s="32"/>
      <c r="B83" s="33"/>
      <c r="C83" s="226" t="s">
        <v>1288</v>
      </c>
      <c r="D83" s="226" t="s">
        <v>1289</v>
      </c>
      <c r="E83" s="17" t="s">
        <v>303</v>
      </c>
      <c r="F83" s="227">
        <v>173.16300000000001</v>
      </c>
      <c r="G83" s="32"/>
      <c r="H83" s="33"/>
    </row>
    <row r="84" spans="1:8" s="2" customFormat="1" ht="20">
      <c r="A84" s="32"/>
      <c r="B84" s="33"/>
      <c r="C84" s="226" t="s">
        <v>1299</v>
      </c>
      <c r="D84" s="226" t="s">
        <v>1300</v>
      </c>
      <c r="E84" s="17" t="s">
        <v>303</v>
      </c>
      <c r="F84" s="227">
        <v>173.16300000000001</v>
      </c>
      <c r="G84" s="32"/>
      <c r="H84" s="33"/>
    </row>
    <row r="85" spans="1:8" s="2" customFormat="1" ht="16.75" customHeight="1">
      <c r="A85" s="32"/>
      <c r="B85" s="33"/>
      <c r="C85" s="226" t="s">
        <v>1294</v>
      </c>
      <c r="D85" s="226" t="s">
        <v>1295</v>
      </c>
      <c r="E85" s="17" t="s">
        <v>376</v>
      </c>
      <c r="F85" s="227">
        <v>5.1999999999999998E-2</v>
      </c>
      <c r="G85" s="32"/>
      <c r="H85" s="33"/>
    </row>
    <row r="86" spans="1:8" s="2" customFormat="1" ht="30">
      <c r="A86" s="32"/>
      <c r="B86" s="33"/>
      <c r="C86" s="226" t="s">
        <v>1304</v>
      </c>
      <c r="D86" s="226" t="s">
        <v>1305</v>
      </c>
      <c r="E86" s="17" t="s">
        <v>303</v>
      </c>
      <c r="F86" s="227">
        <v>199.137</v>
      </c>
      <c r="G86" s="32"/>
      <c r="H86" s="33"/>
    </row>
    <row r="87" spans="1:8" s="2" customFormat="1" ht="16.75" customHeight="1">
      <c r="A87" s="32"/>
      <c r="B87" s="33"/>
      <c r="C87" s="222" t="s">
        <v>139</v>
      </c>
      <c r="D87" s="223" t="s">
        <v>1</v>
      </c>
      <c r="E87" s="224" t="s">
        <v>1</v>
      </c>
      <c r="F87" s="225">
        <v>14.9</v>
      </c>
      <c r="G87" s="32"/>
      <c r="H87" s="33"/>
    </row>
    <row r="88" spans="1:8" s="2" customFormat="1" ht="16.75" customHeight="1">
      <c r="A88" s="32"/>
      <c r="B88" s="33"/>
      <c r="C88" s="226" t="s">
        <v>139</v>
      </c>
      <c r="D88" s="226" t="s">
        <v>489</v>
      </c>
      <c r="E88" s="17" t="s">
        <v>1</v>
      </c>
      <c r="F88" s="227">
        <v>14.9</v>
      </c>
      <c r="G88" s="32"/>
      <c r="H88" s="33"/>
    </row>
    <row r="89" spans="1:8" s="2" customFormat="1" ht="16.75" customHeight="1">
      <c r="A89" s="32"/>
      <c r="B89" s="33"/>
      <c r="C89" s="228" t="s">
        <v>2159</v>
      </c>
      <c r="D89" s="32"/>
      <c r="E89" s="32"/>
      <c r="F89" s="32"/>
      <c r="G89" s="32"/>
      <c r="H89" s="33"/>
    </row>
    <row r="90" spans="1:8" s="2" customFormat="1" ht="16.75" customHeight="1">
      <c r="A90" s="32"/>
      <c r="B90" s="33"/>
      <c r="C90" s="226" t="s">
        <v>485</v>
      </c>
      <c r="D90" s="226" t="s">
        <v>486</v>
      </c>
      <c r="E90" s="17" t="s">
        <v>313</v>
      </c>
      <c r="F90" s="227">
        <v>6.88</v>
      </c>
      <c r="G90" s="32"/>
      <c r="H90" s="33"/>
    </row>
    <row r="91" spans="1:8" s="2" customFormat="1" ht="20">
      <c r="A91" s="32"/>
      <c r="B91" s="33"/>
      <c r="C91" s="226" t="s">
        <v>709</v>
      </c>
      <c r="D91" s="226" t="s">
        <v>710</v>
      </c>
      <c r="E91" s="17" t="s">
        <v>303</v>
      </c>
      <c r="F91" s="227">
        <v>251.34299999999999</v>
      </c>
      <c r="G91" s="32"/>
      <c r="H91" s="33"/>
    </row>
    <row r="92" spans="1:8" s="2" customFormat="1" ht="16.75" customHeight="1">
      <c r="A92" s="32"/>
      <c r="B92" s="33"/>
      <c r="C92" s="222" t="s">
        <v>141</v>
      </c>
      <c r="D92" s="223" t="s">
        <v>1</v>
      </c>
      <c r="E92" s="224" t="s">
        <v>1</v>
      </c>
      <c r="F92" s="225">
        <v>125.7</v>
      </c>
      <c r="G92" s="32"/>
      <c r="H92" s="33"/>
    </row>
    <row r="93" spans="1:8" s="2" customFormat="1" ht="20">
      <c r="A93" s="32"/>
      <c r="B93" s="33"/>
      <c r="C93" s="226" t="s">
        <v>1</v>
      </c>
      <c r="D93" s="226" t="s">
        <v>496</v>
      </c>
      <c r="E93" s="17" t="s">
        <v>1</v>
      </c>
      <c r="F93" s="227">
        <v>137.11500000000001</v>
      </c>
      <c r="G93" s="32"/>
      <c r="H93" s="33"/>
    </row>
    <row r="94" spans="1:8" s="2" customFormat="1" ht="16.75" customHeight="1">
      <c r="A94" s="32"/>
      <c r="B94" s="33"/>
      <c r="C94" s="226" t="s">
        <v>1</v>
      </c>
      <c r="D94" s="226" t="s">
        <v>497</v>
      </c>
      <c r="E94" s="17" t="s">
        <v>1</v>
      </c>
      <c r="F94" s="227">
        <v>-11.414999999999999</v>
      </c>
      <c r="G94" s="32"/>
      <c r="H94" s="33"/>
    </row>
    <row r="95" spans="1:8" s="2" customFormat="1" ht="16.75" customHeight="1">
      <c r="A95" s="32"/>
      <c r="B95" s="33"/>
      <c r="C95" s="226" t="s">
        <v>141</v>
      </c>
      <c r="D95" s="226" t="s">
        <v>309</v>
      </c>
      <c r="E95" s="17" t="s">
        <v>1</v>
      </c>
      <c r="F95" s="227">
        <v>125.7</v>
      </c>
      <c r="G95" s="32"/>
      <c r="H95" s="33"/>
    </row>
    <row r="96" spans="1:8" s="2" customFormat="1" ht="16.75" customHeight="1">
      <c r="A96" s="32"/>
      <c r="B96" s="33"/>
      <c r="C96" s="228" t="s">
        <v>2159</v>
      </c>
      <c r="D96" s="32"/>
      <c r="E96" s="32"/>
      <c r="F96" s="32"/>
      <c r="G96" s="32"/>
      <c r="H96" s="33"/>
    </row>
    <row r="97" spans="1:8" s="2" customFormat="1" ht="20">
      <c r="A97" s="32"/>
      <c r="B97" s="33"/>
      <c r="C97" s="226" t="s">
        <v>492</v>
      </c>
      <c r="D97" s="226" t="s">
        <v>493</v>
      </c>
      <c r="E97" s="17" t="s">
        <v>303</v>
      </c>
      <c r="F97" s="227">
        <v>153.12</v>
      </c>
      <c r="G97" s="32"/>
      <c r="H97" s="33"/>
    </row>
    <row r="98" spans="1:8" s="2" customFormat="1" ht="20">
      <c r="A98" s="32"/>
      <c r="B98" s="33"/>
      <c r="C98" s="226" t="s">
        <v>719</v>
      </c>
      <c r="D98" s="226" t="s">
        <v>720</v>
      </c>
      <c r="E98" s="17" t="s">
        <v>303</v>
      </c>
      <c r="F98" s="227">
        <v>400.06599999999997</v>
      </c>
      <c r="G98" s="32"/>
      <c r="H98" s="33"/>
    </row>
    <row r="99" spans="1:8" s="2" customFormat="1" ht="16.75" customHeight="1">
      <c r="A99" s="32"/>
      <c r="B99" s="33"/>
      <c r="C99" s="222" t="s">
        <v>143</v>
      </c>
      <c r="D99" s="223" t="s">
        <v>1</v>
      </c>
      <c r="E99" s="224" t="s">
        <v>1</v>
      </c>
      <c r="F99" s="225">
        <v>27.42</v>
      </c>
      <c r="G99" s="32"/>
      <c r="H99" s="33"/>
    </row>
    <row r="100" spans="1:8" s="2" customFormat="1" ht="16.75" customHeight="1">
      <c r="A100" s="32"/>
      <c r="B100" s="33"/>
      <c r="C100" s="226" t="s">
        <v>143</v>
      </c>
      <c r="D100" s="226" t="s">
        <v>498</v>
      </c>
      <c r="E100" s="17" t="s">
        <v>1</v>
      </c>
      <c r="F100" s="227">
        <v>27.42</v>
      </c>
      <c r="G100" s="32"/>
      <c r="H100" s="33"/>
    </row>
    <row r="101" spans="1:8" s="2" customFormat="1" ht="16.75" customHeight="1">
      <c r="A101" s="32"/>
      <c r="B101" s="33"/>
      <c r="C101" s="228" t="s">
        <v>2159</v>
      </c>
      <c r="D101" s="32"/>
      <c r="E101" s="32"/>
      <c r="F101" s="32"/>
      <c r="G101" s="32"/>
      <c r="H101" s="33"/>
    </row>
    <row r="102" spans="1:8" s="2" customFormat="1" ht="20">
      <c r="A102" s="32"/>
      <c r="B102" s="33"/>
      <c r="C102" s="226" t="s">
        <v>492</v>
      </c>
      <c r="D102" s="226" t="s">
        <v>493</v>
      </c>
      <c r="E102" s="17" t="s">
        <v>303</v>
      </c>
      <c r="F102" s="227">
        <v>153.12</v>
      </c>
      <c r="G102" s="32"/>
      <c r="H102" s="33"/>
    </row>
    <row r="103" spans="1:8" s="2" customFormat="1" ht="20">
      <c r="A103" s="32"/>
      <c r="B103" s="33"/>
      <c r="C103" s="226" t="s">
        <v>719</v>
      </c>
      <c r="D103" s="226" t="s">
        <v>720</v>
      </c>
      <c r="E103" s="17" t="s">
        <v>303</v>
      </c>
      <c r="F103" s="227">
        <v>400.06599999999997</v>
      </c>
      <c r="G103" s="32"/>
      <c r="H103" s="33"/>
    </row>
    <row r="104" spans="1:8" s="2" customFormat="1" ht="16.75" customHeight="1">
      <c r="A104" s="32"/>
      <c r="B104" s="33"/>
      <c r="C104" s="222" t="s">
        <v>602</v>
      </c>
      <c r="D104" s="223" t="s">
        <v>1</v>
      </c>
      <c r="E104" s="224" t="s">
        <v>1</v>
      </c>
      <c r="F104" s="225">
        <v>5.4169999999999998</v>
      </c>
      <c r="G104" s="32"/>
      <c r="H104" s="33"/>
    </row>
    <row r="105" spans="1:8" s="2" customFormat="1" ht="16.75" customHeight="1">
      <c r="A105" s="32"/>
      <c r="B105" s="33"/>
      <c r="C105" s="226" t="s">
        <v>1</v>
      </c>
      <c r="D105" s="226" t="s">
        <v>596</v>
      </c>
      <c r="E105" s="17" t="s">
        <v>1</v>
      </c>
      <c r="F105" s="227">
        <v>0.77300000000000002</v>
      </c>
      <c r="G105" s="32"/>
      <c r="H105" s="33"/>
    </row>
    <row r="106" spans="1:8" s="2" customFormat="1" ht="16.75" customHeight="1">
      <c r="A106" s="32"/>
      <c r="B106" s="33"/>
      <c r="C106" s="226" t="s">
        <v>1</v>
      </c>
      <c r="D106" s="226" t="s">
        <v>597</v>
      </c>
      <c r="E106" s="17" t="s">
        <v>1</v>
      </c>
      <c r="F106" s="227">
        <v>0.79900000000000004</v>
      </c>
      <c r="G106" s="32"/>
      <c r="H106" s="33"/>
    </row>
    <row r="107" spans="1:8" s="2" customFormat="1" ht="16.75" customHeight="1">
      <c r="A107" s="32"/>
      <c r="B107" s="33"/>
      <c r="C107" s="226" t="s">
        <v>1</v>
      </c>
      <c r="D107" s="226" t="s">
        <v>598</v>
      </c>
      <c r="E107" s="17" t="s">
        <v>1</v>
      </c>
      <c r="F107" s="227">
        <v>1.1499999999999999</v>
      </c>
      <c r="G107" s="32"/>
      <c r="H107" s="33"/>
    </row>
    <row r="108" spans="1:8" s="2" customFormat="1" ht="16.75" customHeight="1">
      <c r="A108" s="32"/>
      <c r="B108" s="33"/>
      <c r="C108" s="226" t="s">
        <v>1</v>
      </c>
      <c r="D108" s="226" t="s">
        <v>599</v>
      </c>
      <c r="E108" s="17" t="s">
        <v>1</v>
      </c>
      <c r="F108" s="227">
        <v>0.71299999999999997</v>
      </c>
      <c r="G108" s="32"/>
      <c r="H108" s="33"/>
    </row>
    <row r="109" spans="1:8" s="2" customFormat="1" ht="16.75" customHeight="1">
      <c r="A109" s="32"/>
      <c r="B109" s="33"/>
      <c r="C109" s="226" t="s">
        <v>1</v>
      </c>
      <c r="D109" s="226" t="s">
        <v>600</v>
      </c>
      <c r="E109" s="17" t="s">
        <v>1</v>
      </c>
      <c r="F109" s="227">
        <v>1.157</v>
      </c>
      <c r="G109" s="32"/>
      <c r="H109" s="33"/>
    </row>
    <row r="110" spans="1:8" s="2" customFormat="1" ht="16.75" customHeight="1">
      <c r="A110" s="32"/>
      <c r="B110" s="33"/>
      <c r="C110" s="226" t="s">
        <v>1</v>
      </c>
      <c r="D110" s="226" t="s">
        <v>601</v>
      </c>
      <c r="E110" s="17" t="s">
        <v>1</v>
      </c>
      <c r="F110" s="227">
        <v>0.82499999999999996</v>
      </c>
      <c r="G110" s="32"/>
      <c r="H110" s="33"/>
    </row>
    <row r="111" spans="1:8" s="2" customFormat="1" ht="16.75" customHeight="1">
      <c r="A111" s="32"/>
      <c r="B111" s="33"/>
      <c r="C111" s="226" t="s">
        <v>602</v>
      </c>
      <c r="D111" s="226" t="s">
        <v>331</v>
      </c>
      <c r="E111" s="17" t="s">
        <v>1</v>
      </c>
      <c r="F111" s="227">
        <v>5.4169999999999998</v>
      </c>
      <c r="G111" s="32"/>
      <c r="H111" s="33"/>
    </row>
    <row r="112" spans="1:8" s="2" customFormat="1" ht="16.75" customHeight="1">
      <c r="A112" s="32"/>
      <c r="B112" s="33"/>
      <c r="C112" s="222" t="s">
        <v>145</v>
      </c>
      <c r="D112" s="223" t="s">
        <v>1</v>
      </c>
      <c r="E112" s="224" t="s">
        <v>1</v>
      </c>
      <c r="F112" s="225">
        <v>38.78</v>
      </c>
      <c r="G112" s="32"/>
      <c r="H112" s="33"/>
    </row>
    <row r="113" spans="1:8" s="2" customFormat="1" ht="16.75" customHeight="1">
      <c r="A113" s="32"/>
      <c r="B113" s="33"/>
      <c r="C113" s="226" t="s">
        <v>1</v>
      </c>
      <c r="D113" s="226" t="s">
        <v>608</v>
      </c>
      <c r="E113" s="17" t="s">
        <v>1</v>
      </c>
      <c r="F113" s="227">
        <v>4.125</v>
      </c>
      <c r="G113" s="32"/>
      <c r="H113" s="33"/>
    </row>
    <row r="114" spans="1:8" s="2" customFormat="1" ht="16.75" customHeight="1">
      <c r="A114" s="32"/>
      <c r="B114" s="33"/>
      <c r="C114" s="226" t="s">
        <v>1</v>
      </c>
      <c r="D114" s="226" t="s">
        <v>609</v>
      </c>
      <c r="E114" s="17" t="s">
        <v>1</v>
      </c>
      <c r="F114" s="227">
        <v>8.64</v>
      </c>
      <c r="G114" s="32"/>
      <c r="H114" s="33"/>
    </row>
    <row r="115" spans="1:8" s="2" customFormat="1" ht="16.75" customHeight="1">
      <c r="A115" s="32"/>
      <c r="B115" s="33"/>
      <c r="C115" s="226" t="s">
        <v>1</v>
      </c>
      <c r="D115" s="226" t="s">
        <v>610</v>
      </c>
      <c r="E115" s="17" t="s">
        <v>1</v>
      </c>
      <c r="F115" s="227">
        <v>7.2</v>
      </c>
      <c r="G115" s="32"/>
      <c r="H115" s="33"/>
    </row>
    <row r="116" spans="1:8" s="2" customFormat="1" ht="16.75" customHeight="1">
      <c r="A116" s="32"/>
      <c r="B116" s="33"/>
      <c r="C116" s="226" t="s">
        <v>1</v>
      </c>
      <c r="D116" s="226" t="s">
        <v>611</v>
      </c>
      <c r="E116" s="17" t="s">
        <v>1</v>
      </c>
      <c r="F116" s="227">
        <v>3.8</v>
      </c>
      <c r="G116" s="32"/>
      <c r="H116" s="33"/>
    </row>
    <row r="117" spans="1:8" s="2" customFormat="1" ht="16.75" customHeight="1">
      <c r="A117" s="32"/>
      <c r="B117" s="33"/>
      <c r="C117" s="226" t="s">
        <v>1</v>
      </c>
      <c r="D117" s="226" t="s">
        <v>612</v>
      </c>
      <c r="E117" s="17" t="s">
        <v>1</v>
      </c>
      <c r="F117" s="227">
        <v>8.4149999999999991</v>
      </c>
      <c r="G117" s="32"/>
      <c r="H117" s="33"/>
    </row>
    <row r="118" spans="1:8" s="2" customFormat="1" ht="16.75" customHeight="1">
      <c r="A118" s="32"/>
      <c r="B118" s="33"/>
      <c r="C118" s="226" t="s">
        <v>1</v>
      </c>
      <c r="D118" s="226" t="s">
        <v>613</v>
      </c>
      <c r="E118" s="17" t="s">
        <v>1</v>
      </c>
      <c r="F118" s="227">
        <v>6.6</v>
      </c>
      <c r="G118" s="32"/>
      <c r="H118" s="33"/>
    </row>
    <row r="119" spans="1:8" s="2" customFormat="1" ht="16.75" customHeight="1">
      <c r="A119" s="32"/>
      <c r="B119" s="33"/>
      <c r="C119" s="226" t="s">
        <v>145</v>
      </c>
      <c r="D119" s="226" t="s">
        <v>331</v>
      </c>
      <c r="E119" s="17" t="s">
        <v>1</v>
      </c>
      <c r="F119" s="227">
        <v>38.78</v>
      </c>
      <c r="G119" s="32"/>
      <c r="H119" s="33"/>
    </row>
    <row r="120" spans="1:8" s="2" customFormat="1" ht="16.75" customHeight="1">
      <c r="A120" s="32"/>
      <c r="B120" s="33"/>
      <c r="C120" s="228" t="s">
        <v>2159</v>
      </c>
      <c r="D120" s="32"/>
      <c r="E120" s="32"/>
      <c r="F120" s="32"/>
      <c r="G120" s="32"/>
      <c r="H120" s="33"/>
    </row>
    <row r="121" spans="1:8" s="2" customFormat="1" ht="16.75" customHeight="1">
      <c r="A121" s="32"/>
      <c r="B121" s="33"/>
      <c r="C121" s="226" t="s">
        <v>604</v>
      </c>
      <c r="D121" s="226" t="s">
        <v>605</v>
      </c>
      <c r="E121" s="17" t="s">
        <v>303</v>
      </c>
      <c r="F121" s="227">
        <v>38.78</v>
      </c>
      <c r="G121" s="32"/>
      <c r="H121" s="33"/>
    </row>
    <row r="122" spans="1:8" s="2" customFormat="1" ht="16.75" customHeight="1">
      <c r="A122" s="32"/>
      <c r="B122" s="33"/>
      <c r="C122" s="226" t="s">
        <v>615</v>
      </c>
      <c r="D122" s="226" t="s">
        <v>616</v>
      </c>
      <c r="E122" s="17" t="s">
        <v>303</v>
      </c>
      <c r="F122" s="227">
        <v>38.78</v>
      </c>
      <c r="G122" s="32"/>
      <c r="H122" s="33"/>
    </row>
    <row r="123" spans="1:8" s="2" customFormat="1" ht="16.75" customHeight="1">
      <c r="A123" s="32"/>
      <c r="B123" s="33"/>
      <c r="C123" s="226" t="s">
        <v>620</v>
      </c>
      <c r="D123" s="226" t="s">
        <v>621</v>
      </c>
      <c r="E123" s="17" t="s">
        <v>376</v>
      </c>
      <c r="F123" s="227">
        <v>1.5509999999999999</v>
      </c>
      <c r="G123" s="32"/>
      <c r="H123" s="33"/>
    </row>
    <row r="124" spans="1:8" s="2" customFormat="1" ht="16.75" customHeight="1">
      <c r="A124" s="32"/>
      <c r="B124" s="33"/>
      <c r="C124" s="222" t="s">
        <v>147</v>
      </c>
      <c r="D124" s="223" t="s">
        <v>1</v>
      </c>
      <c r="E124" s="224" t="s">
        <v>1</v>
      </c>
      <c r="F124" s="225">
        <v>2560</v>
      </c>
      <c r="G124" s="32"/>
      <c r="H124" s="33"/>
    </row>
    <row r="125" spans="1:8" s="2" customFormat="1" ht="16.75" customHeight="1">
      <c r="A125" s="32"/>
      <c r="B125" s="33"/>
      <c r="C125" s="226" t="s">
        <v>147</v>
      </c>
      <c r="D125" s="226" t="s">
        <v>1926</v>
      </c>
      <c r="E125" s="17" t="s">
        <v>1</v>
      </c>
      <c r="F125" s="227">
        <v>2560</v>
      </c>
      <c r="G125" s="32"/>
      <c r="H125" s="33"/>
    </row>
    <row r="126" spans="1:8" s="2" customFormat="1" ht="16.75" customHeight="1">
      <c r="A126" s="32"/>
      <c r="B126" s="33"/>
      <c r="C126" s="228" t="s">
        <v>2159</v>
      </c>
      <c r="D126" s="32"/>
      <c r="E126" s="32"/>
      <c r="F126" s="32"/>
      <c r="G126" s="32"/>
      <c r="H126" s="33"/>
    </row>
    <row r="127" spans="1:8" s="2" customFormat="1" ht="16.75" customHeight="1">
      <c r="A127" s="32"/>
      <c r="B127" s="33"/>
      <c r="C127" s="226" t="s">
        <v>1922</v>
      </c>
      <c r="D127" s="226" t="s">
        <v>1923</v>
      </c>
      <c r="E127" s="17" t="s">
        <v>368</v>
      </c>
      <c r="F127" s="227">
        <v>3760</v>
      </c>
      <c r="G127" s="32"/>
      <c r="H127" s="33"/>
    </row>
    <row r="128" spans="1:8" s="2" customFormat="1" ht="20">
      <c r="A128" s="32"/>
      <c r="B128" s="33"/>
      <c r="C128" s="226" t="s">
        <v>2035</v>
      </c>
      <c r="D128" s="226" t="s">
        <v>2036</v>
      </c>
      <c r="E128" s="17" t="s">
        <v>303</v>
      </c>
      <c r="F128" s="227">
        <v>117.098</v>
      </c>
      <c r="G128" s="32"/>
      <c r="H128" s="33"/>
    </row>
    <row r="129" spans="1:8" s="2" customFormat="1" ht="16.75" customHeight="1">
      <c r="A129" s="32"/>
      <c r="B129" s="33"/>
      <c r="C129" s="226" t="s">
        <v>1928</v>
      </c>
      <c r="D129" s="226" t="s">
        <v>1929</v>
      </c>
      <c r="E129" s="17" t="s">
        <v>368</v>
      </c>
      <c r="F129" s="227">
        <v>2560</v>
      </c>
      <c r="G129" s="32"/>
      <c r="H129" s="33"/>
    </row>
    <row r="130" spans="1:8" s="2" customFormat="1" ht="16.75" customHeight="1">
      <c r="A130" s="32"/>
      <c r="B130" s="33"/>
      <c r="C130" s="222" t="s">
        <v>149</v>
      </c>
      <c r="D130" s="223" t="s">
        <v>1</v>
      </c>
      <c r="E130" s="224" t="s">
        <v>1</v>
      </c>
      <c r="F130" s="225">
        <v>1200</v>
      </c>
      <c r="G130" s="32"/>
      <c r="H130" s="33"/>
    </row>
    <row r="131" spans="1:8" s="2" customFormat="1" ht="16.75" customHeight="1">
      <c r="A131" s="32"/>
      <c r="B131" s="33"/>
      <c r="C131" s="226" t="s">
        <v>149</v>
      </c>
      <c r="D131" s="226" t="s">
        <v>150</v>
      </c>
      <c r="E131" s="17" t="s">
        <v>1</v>
      </c>
      <c r="F131" s="227">
        <v>1200</v>
      </c>
      <c r="G131" s="32"/>
      <c r="H131" s="33"/>
    </row>
    <row r="132" spans="1:8" s="2" customFormat="1" ht="16.75" customHeight="1">
      <c r="A132" s="32"/>
      <c r="B132" s="33"/>
      <c r="C132" s="228" t="s">
        <v>2159</v>
      </c>
      <c r="D132" s="32"/>
      <c r="E132" s="32"/>
      <c r="F132" s="32"/>
      <c r="G132" s="32"/>
      <c r="H132" s="33"/>
    </row>
    <row r="133" spans="1:8" s="2" customFormat="1" ht="16.75" customHeight="1">
      <c r="A133" s="32"/>
      <c r="B133" s="33"/>
      <c r="C133" s="226" t="s">
        <v>1922</v>
      </c>
      <c r="D133" s="226" t="s">
        <v>1923</v>
      </c>
      <c r="E133" s="17" t="s">
        <v>368</v>
      </c>
      <c r="F133" s="227">
        <v>3760</v>
      </c>
      <c r="G133" s="32"/>
      <c r="H133" s="33"/>
    </row>
    <row r="134" spans="1:8" s="2" customFormat="1" ht="20">
      <c r="A134" s="32"/>
      <c r="B134" s="33"/>
      <c r="C134" s="226" t="s">
        <v>2035</v>
      </c>
      <c r="D134" s="226" t="s">
        <v>2036</v>
      </c>
      <c r="E134" s="17" t="s">
        <v>303</v>
      </c>
      <c r="F134" s="227">
        <v>117.098</v>
      </c>
      <c r="G134" s="32"/>
      <c r="H134" s="33"/>
    </row>
    <row r="135" spans="1:8" s="2" customFormat="1" ht="16.75" customHeight="1">
      <c r="A135" s="32"/>
      <c r="B135" s="33"/>
      <c r="C135" s="226" t="s">
        <v>1932</v>
      </c>
      <c r="D135" s="226" t="s">
        <v>1933</v>
      </c>
      <c r="E135" s="17" t="s">
        <v>368</v>
      </c>
      <c r="F135" s="227">
        <v>1200</v>
      </c>
      <c r="G135" s="32"/>
      <c r="H135" s="33"/>
    </row>
    <row r="136" spans="1:8" s="2" customFormat="1" ht="16.75" customHeight="1">
      <c r="A136" s="32"/>
      <c r="B136" s="33"/>
      <c r="C136" s="222" t="s">
        <v>151</v>
      </c>
      <c r="D136" s="223" t="s">
        <v>1</v>
      </c>
      <c r="E136" s="224" t="s">
        <v>1</v>
      </c>
      <c r="F136" s="225">
        <v>97.638000000000005</v>
      </c>
      <c r="G136" s="32"/>
      <c r="H136" s="33"/>
    </row>
    <row r="137" spans="1:8" s="2" customFormat="1" ht="16.75" customHeight="1">
      <c r="A137" s="32"/>
      <c r="B137" s="33"/>
      <c r="C137" s="226" t="s">
        <v>151</v>
      </c>
      <c r="D137" s="226" t="s">
        <v>1219</v>
      </c>
      <c r="E137" s="17" t="s">
        <v>1</v>
      </c>
      <c r="F137" s="227">
        <v>97.638000000000005</v>
      </c>
      <c r="G137" s="32"/>
      <c r="H137" s="33"/>
    </row>
    <row r="138" spans="1:8" s="2" customFormat="1" ht="16.75" customHeight="1">
      <c r="A138" s="32"/>
      <c r="B138" s="33"/>
      <c r="C138" s="228" t="s">
        <v>2159</v>
      </c>
      <c r="D138" s="32"/>
      <c r="E138" s="32"/>
      <c r="F138" s="32"/>
      <c r="G138" s="32"/>
      <c r="H138" s="33"/>
    </row>
    <row r="139" spans="1:8" s="2" customFormat="1" ht="16.75" customHeight="1">
      <c r="A139" s="32"/>
      <c r="B139" s="33"/>
      <c r="C139" s="226" t="s">
        <v>1215</v>
      </c>
      <c r="D139" s="226" t="s">
        <v>1216</v>
      </c>
      <c r="E139" s="17" t="s">
        <v>303</v>
      </c>
      <c r="F139" s="227">
        <v>97.638000000000005</v>
      </c>
      <c r="G139" s="32"/>
      <c r="H139" s="33"/>
    </row>
    <row r="140" spans="1:8" s="2" customFormat="1" ht="16.75" customHeight="1">
      <c r="A140" s="32"/>
      <c r="B140" s="33"/>
      <c r="C140" s="226" t="s">
        <v>892</v>
      </c>
      <c r="D140" s="226" t="s">
        <v>893</v>
      </c>
      <c r="E140" s="17" t="s">
        <v>313</v>
      </c>
      <c r="F140" s="227">
        <v>23.433</v>
      </c>
      <c r="G140" s="32"/>
      <c r="H140" s="33"/>
    </row>
    <row r="141" spans="1:8" s="2" customFormat="1" ht="16.75" customHeight="1">
      <c r="A141" s="32"/>
      <c r="B141" s="33"/>
      <c r="C141" s="226" t="s">
        <v>905</v>
      </c>
      <c r="D141" s="226" t="s">
        <v>906</v>
      </c>
      <c r="E141" s="17" t="s">
        <v>303</v>
      </c>
      <c r="F141" s="227">
        <v>297.358</v>
      </c>
      <c r="G141" s="32"/>
      <c r="H141" s="33"/>
    </row>
    <row r="142" spans="1:8" s="2" customFormat="1" ht="20">
      <c r="A142" s="32"/>
      <c r="B142" s="33"/>
      <c r="C142" s="226" t="s">
        <v>1327</v>
      </c>
      <c r="D142" s="226" t="s">
        <v>1328</v>
      </c>
      <c r="E142" s="17" t="s">
        <v>303</v>
      </c>
      <c r="F142" s="227">
        <v>195.27600000000001</v>
      </c>
      <c r="G142" s="32"/>
      <c r="H142" s="33"/>
    </row>
    <row r="143" spans="1:8" s="2" customFormat="1" ht="20">
      <c r="A143" s="32"/>
      <c r="B143" s="33"/>
      <c r="C143" s="226" t="s">
        <v>1226</v>
      </c>
      <c r="D143" s="226" t="s">
        <v>1227</v>
      </c>
      <c r="E143" s="17" t="s">
        <v>303</v>
      </c>
      <c r="F143" s="227">
        <v>29.291</v>
      </c>
      <c r="G143" s="32"/>
      <c r="H143" s="33"/>
    </row>
    <row r="144" spans="1:8" s="2" customFormat="1" ht="20">
      <c r="A144" s="32"/>
      <c r="B144" s="33"/>
      <c r="C144" s="226" t="s">
        <v>1232</v>
      </c>
      <c r="D144" s="226" t="s">
        <v>1233</v>
      </c>
      <c r="E144" s="17" t="s">
        <v>303</v>
      </c>
      <c r="F144" s="227">
        <v>29.291</v>
      </c>
      <c r="G144" s="32"/>
      <c r="H144" s="33"/>
    </row>
    <row r="145" spans="1:8" s="2" customFormat="1" ht="20">
      <c r="A145" s="32"/>
      <c r="B145" s="33"/>
      <c r="C145" s="226" t="s">
        <v>1344</v>
      </c>
      <c r="D145" s="226" t="s">
        <v>1345</v>
      </c>
      <c r="E145" s="17" t="s">
        <v>303</v>
      </c>
      <c r="F145" s="227">
        <v>172.84299999999999</v>
      </c>
      <c r="G145" s="32"/>
      <c r="H145" s="33"/>
    </row>
    <row r="146" spans="1:8" s="2" customFormat="1" ht="20">
      <c r="A146" s="32"/>
      <c r="B146" s="33"/>
      <c r="C146" s="226" t="s">
        <v>1333</v>
      </c>
      <c r="D146" s="226" t="s">
        <v>1334</v>
      </c>
      <c r="E146" s="17" t="s">
        <v>303</v>
      </c>
      <c r="F146" s="227">
        <v>99.590999999999994</v>
      </c>
      <c r="G146" s="32"/>
      <c r="H146" s="33"/>
    </row>
    <row r="147" spans="1:8" s="2" customFormat="1" ht="16.75" customHeight="1">
      <c r="A147" s="32"/>
      <c r="B147" s="33"/>
      <c r="C147" s="222" t="s">
        <v>2160</v>
      </c>
      <c r="D147" s="223" t="s">
        <v>1</v>
      </c>
      <c r="E147" s="224" t="s">
        <v>1</v>
      </c>
      <c r="F147" s="225">
        <v>223.9</v>
      </c>
      <c r="G147" s="32"/>
      <c r="H147" s="33"/>
    </row>
    <row r="148" spans="1:8" s="2" customFormat="1" ht="16.75" customHeight="1">
      <c r="A148" s="32"/>
      <c r="B148" s="33"/>
      <c r="C148" s="222" t="s">
        <v>105</v>
      </c>
      <c r="D148" s="223" t="s">
        <v>1</v>
      </c>
      <c r="E148" s="224" t="s">
        <v>1</v>
      </c>
      <c r="F148" s="225">
        <v>13.21</v>
      </c>
      <c r="G148" s="32"/>
      <c r="H148" s="33"/>
    </row>
    <row r="149" spans="1:8" s="2" customFormat="1" ht="16.75" customHeight="1">
      <c r="A149" s="32"/>
      <c r="B149" s="33"/>
      <c r="C149" s="226" t="s">
        <v>1</v>
      </c>
      <c r="D149" s="226" t="s">
        <v>1720</v>
      </c>
      <c r="E149" s="17" t="s">
        <v>1</v>
      </c>
      <c r="F149" s="227">
        <v>3.6</v>
      </c>
      <c r="G149" s="32"/>
      <c r="H149" s="33"/>
    </row>
    <row r="150" spans="1:8" s="2" customFormat="1" ht="16.75" customHeight="1">
      <c r="A150" s="32"/>
      <c r="B150" s="33"/>
      <c r="C150" s="226" t="s">
        <v>1</v>
      </c>
      <c r="D150" s="226" t="s">
        <v>1721</v>
      </c>
      <c r="E150" s="17" t="s">
        <v>1</v>
      </c>
      <c r="F150" s="227">
        <v>5.6</v>
      </c>
      <c r="G150" s="32"/>
      <c r="H150" s="33"/>
    </row>
    <row r="151" spans="1:8" s="2" customFormat="1" ht="16.75" customHeight="1">
      <c r="A151" s="32"/>
      <c r="B151" s="33"/>
      <c r="C151" s="226" t="s">
        <v>1</v>
      </c>
      <c r="D151" s="226" t="s">
        <v>1722</v>
      </c>
      <c r="E151" s="17" t="s">
        <v>1</v>
      </c>
      <c r="F151" s="227">
        <v>2.52</v>
      </c>
      <c r="G151" s="32"/>
      <c r="H151" s="33"/>
    </row>
    <row r="152" spans="1:8" s="2" customFormat="1" ht="16.75" customHeight="1">
      <c r="A152" s="32"/>
      <c r="B152" s="33"/>
      <c r="C152" s="226" t="s">
        <v>1</v>
      </c>
      <c r="D152" s="226" t="s">
        <v>1723</v>
      </c>
      <c r="E152" s="17" t="s">
        <v>1</v>
      </c>
      <c r="F152" s="227">
        <v>1.49</v>
      </c>
      <c r="G152" s="32"/>
      <c r="H152" s="33"/>
    </row>
    <row r="153" spans="1:8" s="2" customFormat="1" ht="16.75" customHeight="1">
      <c r="A153" s="32"/>
      <c r="B153" s="33"/>
      <c r="C153" s="226" t="s">
        <v>105</v>
      </c>
      <c r="D153" s="226" t="s">
        <v>331</v>
      </c>
      <c r="E153" s="17" t="s">
        <v>1</v>
      </c>
      <c r="F153" s="227">
        <v>13.21</v>
      </c>
      <c r="G153" s="32"/>
      <c r="H153" s="33"/>
    </row>
    <row r="154" spans="1:8" s="2" customFormat="1" ht="16.75" customHeight="1">
      <c r="A154" s="32"/>
      <c r="B154" s="33"/>
      <c r="C154" s="228" t="s">
        <v>2159</v>
      </c>
      <c r="D154" s="32"/>
      <c r="E154" s="32"/>
      <c r="F154" s="32"/>
      <c r="G154" s="32"/>
      <c r="H154" s="33"/>
    </row>
    <row r="155" spans="1:8" s="2" customFormat="1" ht="20">
      <c r="A155" s="32"/>
      <c r="B155" s="33"/>
      <c r="C155" s="226" t="s">
        <v>1716</v>
      </c>
      <c r="D155" s="226" t="s">
        <v>1717</v>
      </c>
      <c r="E155" s="17" t="s">
        <v>303</v>
      </c>
      <c r="F155" s="227">
        <v>13.21</v>
      </c>
      <c r="G155" s="32"/>
      <c r="H155" s="33"/>
    </row>
    <row r="156" spans="1:8" s="2" customFormat="1" ht="16.75" customHeight="1">
      <c r="A156" s="32"/>
      <c r="B156" s="33"/>
      <c r="C156" s="226" t="s">
        <v>863</v>
      </c>
      <c r="D156" s="226" t="s">
        <v>864</v>
      </c>
      <c r="E156" s="17" t="s">
        <v>303</v>
      </c>
      <c r="F156" s="227">
        <v>37.854999999999997</v>
      </c>
      <c r="G156" s="32"/>
      <c r="H156" s="33"/>
    </row>
    <row r="157" spans="1:8" s="2" customFormat="1" ht="20">
      <c r="A157" s="32"/>
      <c r="B157" s="33"/>
      <c r="C157" s="226" t="s">
        <v>1725</v>
      </c>
      <c r="D157" s="226" t="s">
        <v>1726</v>
      </c>
      <c r="E157" s="17" t="s">
        <v>303</v>
      </c>
      <c r="F157" s="227">
        <v>13.21</v>
      </c>
      <c r="G157" s="32"/>
      <c r="H157" s="33"/>
    </row>
    <row r="158" spans="1:8" s="2" customFormat="1" ht="16.75" customHeight="1">
      <c r="A158" s="32"/>
      <c r="B158" s="33"/>
      <c r="C158" s="222" t="s">
        <v>153</v>
      </c>
      <c r="D158" s="223" t="s">
        <v>1</v>
      </c>
      <c r="E158" s="224" t="s">
        <v>1</v>
      </c>
      <c r="F158" s="225">
        <v>71.816000000000003</v>
      </c>
      <c r="G158" s="32"/>
      <c r="H158" s="33"/>
    </row>
    <row r="159" spans="1:8" s="2" customFormat="1" ht="16.75" customHeight="1">
      <c r="A159" s="32"/>
      <c r="B159" s="33"/>
      <c r="C159" s="226" t="s">
        <v>153</v>
      </c>
      <c r="D159" s="226" t="s">
        <v>1541</v>
      </c>
      <c r="E159" s="17" t="s">
        <v>1</v>
      </c>
      <c r="F159" s="227">
        <v>71.816000000000003</v>
      </c>
      <c r="G159" s="32"/>
      <c r="H159" s="33"/>
    </row>
    <row r="160" spans="1:8" s="2" customFormat="1" ht="16.75" customHeight="1">
      <c r="A160" s="32"/>
      <c r="B160" s="33"/>
      <c r="C160" s="228" t="s">
        <v>2159</v>
      </c>
      <c r="D160" s="32"/>
      <c r="E160" s="32"/>
      <c r="F160" s="32"/>
      <c r="G160" s="32"/>
      <c r="H160" s="33"/>
    </row>
    <row r="161" spans="1:8" s="2" customFormat="1" ht="20">
      <c r="A161" s="32"/>
      <c r="B161" s="33"/>
      <c r="C161" s="226" t="s">
        <v>1537</v>
      </c>
      <c r="D161" s="226" t="s">
        <v>1538</v>
      </c>
      <c r="E161" s="17" t="s">
        <v>303</v>
      </c>
      <c r="F161" s="227">
        <v>67.736000000000004</v>
      </c>
      <c r="G161" s="32"/>
      <c r="H161" s="33"/>
    </row>
    <row r="162" spans="1:8" s="2" customFormat="1" ht="20">
      <c r="A162" s="32"/>
      <c r="B162" s="33"/>
      <c r="C162" s="226" t="s">
        <v>1338</v>
      </c>
      <c r="D162" s="226" t="s">
        <v>1339</v>
      </c>
      <c r="E162" s="17" t="s">
        <v>303</v>
      </c>
      <c r="F162" s="227">
        <v>143.63200000000001</v>
      </c>
      <c r="G162" s="32"/>
      <c r="H162" s="33"/>
    </row>
    <row r="163" spans="1:8" s="2" customFormat="1" ht="16.75" customHeight="1">
      <c r="A163" s="32"/>
      <c r="B163" s="33"/>
      <c r="C163" s="226" t="s">
        <v>1549</v>
      </c>
      <c r="D163" s="226" t="s">
        <v>1550</v>
      </c>
      <c r="E163" s="17" t="s">
        <v>303</v>
      </c>
      <c r="F163" s="227">
        <v>71.816000000000003</v>
      </c>
      <c r="G163" s="32"/>
      <c r="H163" s="33"/>
    </row>
    <row r="164" spans="1:8" s="2" customFormat="1" ht="16.75" customHeight="1">
      <c r="A164" s="32"/>
      <c r="B164" s="33"/>
      <c r="C164" s="226" t="s">
        <v>2064</v>
      </c>
      <c r="D164" s="226" t="s">
        <v>2065</v>
      </c>
      <c r="E164" s="17" t="s">
        <v>303</v>
      </c>
      <c r="F164" s="227">
        <v>71.816000000000003</v>
      </c>
      <c r="G164" s="32"/>
      <c r="H164" s="33"/>
    </row>
    <row r="165" spans="1:8" s="2" customFormat="1" ht="20">
      <c r="A165" s="32"/>
      <c r="B165" s="33"/>
      <c r="C165" s="226" t="s">
        <v>1015</v>
      </c>
      <c r="D165" s="226" t="s">
        <v>1016</v>
      </c>
      <c r="E165" s="17" t="s">
        <v>303</v>
      </c>
      <c r="F165" s="227">
        <v>71.816000000000003</v>
      </c>
      <c r="G165" s="32"/>
      <c r="H165" s="33"/>
    </row>
    <row r="166" spans="1:8" s="2" customFormat="1" ht="20">
      <c r="A166" s="32"/>
      <c r="B166" s="33"/>
      <c r="C166" s="226" t="s">
        <v>1554</v>
      </c>
      <c r="D166" s="226" t="s">
        <v>1555</v>
      </c>
      <c r="E166" s="17" t="s">
        <v>303</v>
      </c>
      <c r="F166" s="227">
        <v>78.998000000000005</v>
      </c>
      <c r="G166" s="32"/>
      <c r="H166" s="33"/>
    </row>
    <row r="167" spans="1:8" s="2" customFormat="1" ht="20">
      <c r="A167" s="32"/>
      <c r="B167" s="33"/>
      <c r="C167" s="226" t="s">
        <v>1344</v>
      </c>
      <c r="D167" s="226" t="s">
        <v>1345</v>
      </c>
      <c r="E167" s="17" t="s">
        <v>303</v>
      </c>
      <c r="F167" s="227">
        <v>172.84299999999999</v>
      </c>
      <c r="G167" s="32"/>
      <c r="H167" s="33"/>
    </row>
    <row r="168" spans="1:8" s="2" customFormat="1" ht="20">
      <c r="A168" s="32"/>
      <c r="B168" s="33"/>
      <c r="C168" s="226" t="s">
        <v>1349</v>
      </c>
      <c r="D168" s="226" t="s">
        <v>1350</v>
      </c>
      <c r="E168" s="17" t="s">
        <v>303</v>
      </c>
      <c r="F168" s="227">
        <v>73.251999999999995</v>
      </c>
      <c r="G168" s="32"/>
      <c r="H168" s="33"/>
    </row>
    <row r="169" spans="1:8" s="2" customFormat="1" ht="16.75" customHeight="1">
      <c r="A169" s="32"/>
      <c r="B169" s="33"/>
      <c r="C169" s="222" t="s">
        <v>157</v>
      </c>
      <c r="D169" s="223" t="s">
        <v>1</v>
      </c>
      <c r="E169" s="224" t="s">
        <v>1</v>
      </c>
      <c r="F169" s="225">
        <v>9.16</v>
      </c>
      <c r="G169" s="32"/>
      <c r="H169" s="33"/>
    </row>
    <row r="170" spans="1:8" s="2" customFormat="1" ht="16.75" customHeight="1">
      <c r="A170" s="32"/>
      <c r="B170" s="33"/>
      <c r="C170" s="226" t="s">
        <v>157</v>
      </c>
      <c r="D170" s="226" t="s">
        <v>642</v>
      </c>
      <c r="E170" s="17" t="s">
        <v>1</v>
      </c>
      <c r="F170" s="227">
        <v>9.16</v>
      </c>
      <c r="G170" s="32"/>
      <c r="H170" s="33"/>
    </row>
    <row r="171" spans="1:8" s="2" customFormat="1" ht="16.75" customHeight="1">
      <c r="A171" s="32"/>
      <c r="B171" s="33"/>
      <c r="C171" s="228" t="s">
        <v>2159</v>
      </c>
      <c r="D171" s="32"/>
      <c r="E171" s="32"/>
      <c r="F171" s="32"/>
      <c r="G171" s="32"/>
      <c r="H171" s="33"/>
    </row>
    <row r="172" spans="1:8" s="2" customFormat="1" ht="16.75" customHeight="1">
      <c r="A172" s="32"/>
      <c r="B172" s="33"/>
      <c r="C172" s="226" t="s">
        <v>638</v>
      </c>
      <c r="D172" s="226" t="s">
        <v>639</v>
      </c>
      <c r="E172" s="17" t="s">
        <v>303</v>
      </c>
      <c r="F172" s="227">
        <v>9.16</v>
      </c>
      <c r="G172" s="32"/>
      <c r="H172" s="33"/>
    </row>
    <row r="173" spans="1:8" s="2" customFormat="1" ht="20">
      <c r="A173" s="32"/>
      <c r="B173" s="33"/>
      <c r="C173" s="226" t="s">
        <v>644</v>
      </c>
      <c r="D173" s="226" t="s">
        <v>645</v>
      </c>
      <c r="E173" s="17" t="s">
        <v>303</v>
      </c>
      <c r="F173" s="227">
        <v>9.16</v>
      </c>
      <c r="G173" s="32"/>
      <c r="H173" s="33"/>
    </row>
    <row r="174" spans="1:8" s="2" customFormat="1" ht="16.75" customHeight="1">
      <c r="A174" s="32"/>
      <c r="B174" s="33"/>
      <c r="C174" s="222" t="s">
        <v>306</v>
      </c>
      <c r="D174" s="223" t="s">
        <v>1</v>
      </c>
      <c r="E174" s="224" t="s">
        <v>1</v>
      </c>
      <c r="F174" s="225">
        <v>79.058999999999997</v>
      </c>
      <c r="G174" s="32"/>
      <c r="H174" s="33"/>
    </row>
    <row r="175" spans="1:8" s="2" customFormat="1" ht="16.75" customHeight="1">
      <c r="A175" s="32"/>
      <c r="B175" s="33"/>
      <c r="C175" s="226" t="s">
        <v>306</v>
      </c>
      <c r="D175" s="226" t="s">
        <v>307</v>
      </c>
      <c r="E175" s="17" t="s">
        <v>1</v>
      </c>
      <c r="F175" s="227">
        <v>79.058999999999997</v>
      </c>
      <c r="G175" s="32"/>
      <c r="H175" s="33"/>
    </row>
    <row r="176" spans="1:8" s="2" customFormat="1" ht="16.75" customHeight="1">
      <c r="A176" s="32"/>
      <c r="B176" s="33"/>
      <c r="C176" s="222" t="s">
        <v>121</v>
      </c>
      <c r="D176" s="223" t="s">
        <v>1</v>
      </c>
      <c r="E176" s="224" t="s">
        <v>1</v>
      </c>
      <c r="F176" s="225">
        <v>88</v>
      </c>
      <c r="G176" s="32"/>
      <c r="H176" s="33"/>
    </row>
    <row r="177" spans="1:8" s="2" customFormat="1" ht="16.75" customHeight="1">
      <c r="A177" s="32"/>
      <c r="B177" s="33"/>
      <c r="C177" s="226" t="s">
        <v>121</v>
      </c>
      <c r="D177" s="226" t="s">
        <v>122</v>
      </c>
      <c r="E177" s="17" t="s">
        <v>1</v>
      </c>
      <c r="F177" s="227">
        <v>88</v>
      </c>
      <c r="G177" s="32"/>
      <c r="H177" s="33"/>
    </row>
    <row r="178" spans="1:8" s="2" customFormat="1" ht="16.75" customHeight="1">
      <c r="A178" s="32"/>
      <c r="B178" s="33"/>
      <c r="C178" s="228" t="s">
        <v>2159</v>
      </c>
      <c r="D178" s="32"/>
      <c r="E178" s="32"/>
      <c r="F178" s="32"/>
      <c r="G178" s="32"/>
      <c r="H178" s="33"/>
    </row>
    <row r="179" spans="1:8" s="2" customFormat="1" ht="16.75" customHeight="1">
      <c r="A179" s="32"/>
      <c r="B179" s="33"/>
      <c r="C179" s="226" t="s">
        <v>301</v>
      </c>
      <c r="D179" s="226" t="s">
        <v>302</v>
      </c>
      <c r="E179" s="17" t="s">
        <v>303</v>
      </c>
      <c r="F179" s="227">
        <v>27.327000000000002</v>
      </c>
      <c r="G179" s="32"/>
      <c r="H179" s="33"/>
    </row>
    <row r="180" spans="1:8" s="2" customFormat="1" ht="20">
      <c r="A180" s="32"/>
      <c r="B180" s="33"/>
      <c r="C180" s="226" t="s">
        <v>311</v>
      </c>
      <c r="D180" s="226" t="s">
        <v>312</v>
      </c>
      <c r="E180" s="17" t="s">
        <v>313</v>
      </c>
      <c r="F180" s="227">
        <v>36.091999999999999</v>
      </c>
      <c r="G180" s="32"/>
      <c r="H180" s="33"/>
    </row>
    <row r="181" spans="1:8" s="2" customFormat="1" ht="20">
      <c r="A181" s="32"/>
      <c r="B181" s="33"/>
      <c r="C181" s="226" t="s">
        <v>391</v>
      </c>
      <c r="D181" s="226" t="s">
        <v>392</v>
      </c>
      <c r="E181" s="17" t="s">
        <v>313</v>
      </c>
      <c r="F181" s="227">
        <v>82.135999999999996</v>
      </c>
      <c r="G181" s="32"/>
      <c r="H181" s="33"/>
    </row>
    <row r="182" spans="1:8" s="2" customFormat="1" ht="16.75" customHeight="1">
      <c r="A182" s="32"/>
      <c r="B182" s="33"/>
      <c r="C182" s="226" t="s">
        <v>650</v>
      </c>
      <c r="D182" s="226" t="s">
        <v>651</v>
      </c>
      <c r="E182" s="17" t="s">
        <v>303</v>
      </c>
      <c r="F182" s="227">
        <v>103.12</v>
      </c>
      <c r="G182" s="32"/>
      <c r="H182" s="33"/>
    </row>
    <row r="183" spans="1:8" s="2" customFormat="1" ht="16.75" customHeight="1">
      <c r="A183" s="32"/>
      <c r="B183" s="33"/>
      <c r="C183" s="226" t="s">
        <v>656</v>
      </c>
      <c r="D183" s="226" t="s">
        <v>657</v>
      </c>
      <c r="E183" s="17" t="s">
        <v>303</v>
      </c>
      <c r="F183" s="227">
        <v>103.12</v>
      </c>
      <c r="G183" s="32"/>
      <c r="H183" s="33"/>
    </row>
    <row r="184" spans="1:8" s="2" customFormat="1" ht="20">
      <c r="A184" s="32"/>
      <c r="B184" s="33"/>
      <c r="C184" s="226" t="s">
        <v>671</v>
      </c>
      <c r="D184" s="226" t="s">
        <v>672</v>
      </c>
      <c r="E184" s="17" t="s">
        <v>303</v>
      </c>
      <c r="F184" s="227">
        <v>88</v>
      </c>
      <c r="G184" s="32"/>
      <c r="H184" s="33"/>
    </row>
    <row r="185" spans="1:8" s="2" customFormat="1" ht="16.75" customHeight="1">
      <c r="A185" s="32"/>
      <c r="B185" s="33"/>
      <c r="C185" s="226" t="s">
        <v>676</v>
      </c>
      <c r="D185" s="226" t="s">
        <v>677</v>
      </c>
      <c r="E185" s="17" t="s">
        <v>303</v>
      </c>
      <c r="F185" s="227">
        <v>88.88</v>
      </c>
      <c r="G185" s="32"/>
      <c r="H185" s="33"/>
    </row>
    <row r="186" spans="1:8" s="2" customFormat="1" ht="16.75" customHeight="1">
      <c r="A186" s="32"/>
      <c r="B186" s="33"/>
      <c r="C186" s="222" t="s">
        <v>123</v>
      </c>
      <c r="D186" s="223" t="s">
        <v>1</v>
      </c>
      <c r="E186" s="224" t="s">
        <v>1</v>
      </c>
      <c r="F186" s="225">
        <v>15.12</v>
      </c>
      <c r="G186" s="32"/>
      <c r="H186" s="33"/>
    </row>
    <row r="187" spans="1:8" s="2" customFormat="1" ht="16.75" customHeight="1">
      <c r="A187" s="32"/>
      <c r="B187" s="33"/>
      <c r="C187" s="226" t="s">
        <v>123</v>
      </c>
      <c r="D187" s="226" t="s">
        <v>308</v>
      </c>
      <c r="E187" s="17" t="s">
        <v>1</v>
      </c>
      <c r="F187" s="227">
        <v>15.12</v>
      </c>
      <c r="G187" s="32"/>
      <c r="H187" s="33"/>
    </row>
    <row r="188" spans="1:8" s="2" customFormat="1" ht="16.75" customHeight="1">
      <c r="A188" s="32"/>
      <c r="B188" s="33"/>
      <c r="C188" s="228" t="s">
        <v>2159</v>
      </c>
      <c r="D188" s="32"/>
      <c r="E188" s="32"/>
      <c r="F188" s="32"/>
      <c r="G188" s="32"/>
      <c r="H188" s="33"/>
    </row>
    <row r="189" spans="1:8" s="2" customFormat="1" ht="16.75" customHeight="1">
      <c r="A189" s="32"/>
      <c r="B189" s="33"/>
      <c r="C189" s="226" t="s">
        <v>301</v>
      </c>
      <c r="D189" s="226" t="s">
        <v>302</v>
      </c>
      <c r="E189" s="17" t="s">
        <v>303</v>
      </c>
      <c r="F189" s="227">
        <v>27.327000000000002</v>
      </c>
      <c r="G189" s="32"/>
      <c r="H189" s="33"/>
    </row>
    <row r="190" spans="1:8" s="2" customFormat="1" ht="20">
      <c r="A190" s="32"/>
      <c r="B190" s="33"/>
      <c r="C190" s="226" t="s">
        <v>311</v>
      </c>
      <c r="D190" s="226" t="s">
        <v>312</v>
      </c>
      <c r="E190" s="17" t="s">
        <v>313</v>
      </c>
      <c r="F190" s="227">
        <v>36.091999999999999</v>
      </c>
      <c r="G190" s="32"/>
      <c r="H190" s="33"/>
    </row>
    <row r="191" spans="1:8" s="2" customFormat="1" ht="20">
      <c r="A191" s="32"/>
      <c r="B191" s="33"/>
      <c r="C191" s="226" t="s">
        <v>391</v>
      </c>
      <c r="D191" s="226" t="s">
        <v>392</v>
      </c>
      <c r="E191" s="17" t="s">
        <v>313</v>
      </c>
      <c r="F191" s="227">
        <v>82.135999999999996</v>
      </c>
      <c r="G191" s="32"/>
      <c r="H191" s="33"/>
    </row>
    <row r="192" spans="1:8" s="2" customFormat="1" ht="16.75" customHeight="1">
      <c r="A192" s="32"/>
      <c r="B192" s="33"/>
      <c r="C192" s="226" t="s">
        <v>650</v>
      </c>
      <c r="D192" s="226" t="s">
        <v>651</v>
      </c>
      <c r="E192" s="17" t="s">
        <v>303</v>
      </c>
      <c r="F192" s="227">
        <v>103.12</v>
      </c>
      <c r="G192" s="32"/>
      <c r="H192" s="33"/>
    </row>
    <row r="193" spans="1:8" s="2" customFormat="1" ht="16.75" customHeight="1">
      <c r="A193" s="32"/>
      <c r="B193" s="33"/>
      <c r="C193" s="226" t="s">
        <v>656</v>
      </c>
      <c r="D193" s="226" t="s">
        <v>657</v>
      </c>
      <c r="E193" s="17" t="s">
        <v>303</v>
      </c>
      <c r="F193" s="227">
        <v>103.12</v>
      </c>
      <c r="G193" s="32"/>
      <c r="H193" s="33"/>
    </row>
    <row r="194" spans="1:8" s="2" customFormat="1" ht="20">
      <c r="A194" s="32"/>
      <c r="B194" s="33"/>
      <c r="C194" s="226" t="s">
        <v>661</v>
      </c>
      <c r="D194" s="226" t="s">
        <v>662</v>
      </c>
      <c r="E194" s="17" t="s">
        <v>303</v>
      </c>
      <c r="F194" s="227">
        <v>15.12</v>
      </c>
      <c r="G194" s="32"/>
      <c r="H194" s="33"/>
    </row>
    <row r="195" spans="1:8" s="2" customFormat="1" ht="16.75" customHeight="1">
      <c r="A195" s="32"/>
      <c r="B195" s="33"/>
      <c r="C195" s="226" t="s">
        <v>666</v>
      </c>
      <c r="D195" s="226" t="s">
        <v>667</v>
      </c>
      <c r="E195" s="17" t="s">
        <v>303</v>
      </c>
      <c r="F195" s="227">
        <v>15.271000000000001</v>
      </c>
      <c r="G195" s="32"/>
      <c r="H195" s="33"/>
    </row>
    <row r="196" spans="1:8" s="2" customFormat="1" ht="16.75" customHeight="1">
      <c r="A196" s="32"/>
      <c r="B196" s="33"/>
      <c r="C196" s="222" t="s">
        <v>125</v>
      </c>
      <c r="D196" s="223" t="s">
        <v>1</v>
      </c>
      <c r="E196" s="224" t="s">
        <v>1</v>
      </c>
      <c r="F196" s="225">
        <v>182.179</v>
      </c>
      <c r="G196" s="32"/>
      <c r="H196" s="33"/>
    </row>
    <row r="197" spans="1:8" s="2" customFormat="1" ht="16.75" customHeight="1">
      <c r="A197" s="32"/>
      <c r="B197" s="33"/>
      <c r="C197" s="226" t="s">
        <v>306</v>
      </c>
      <c r="D197" s="226" t="s">
        <v>307</v>
      </c>
      <c r="E197" s="17" t="s">
        <v>1</v>
      </c>
      <c r="F197" s="227">
        <v>79.058999999999997</v>
      </c>
      <c r="G197" s="32"/>
      <c r="H197" s="33"/>
    </row>
    <row r="198" spans="1:8" s="2" customFormat="1" ht="16.75" customHeight="1">
      <c r="A198" s="32"/>
      <c r="B198" s="33"/>
      <c r="C198" s="226" t="s">
        <v>121</v>
      </c>
      <c r="D198" s="226" t="s">
        <v>122</v>
      </c>
      <c r="E198" s="17" t="s">
        <v>1</v>
      </c>
      <c r="F198" s="227">
        <v>88</v>
      </c>
      <c r="G198" s="32"/>
      <c r="H198" s="33"/>
    </row>
    <row r="199" spans="1:8" s="2" customFormat="1" ht="16.75" customHeight="1">
      <c r="A199" s="32"/>
      <c r="B199" s="33"/>
      <c r="C199" s="226" t="s">
        <v>123</v>
      </c>
      <c r="D199" s="226" t="s">
        <v>308</v>
      </c>
      <c r="E199" s="17" t="s">
        <v>1</v>
      </c>
      <c r="F199" s="227">
        <v>15.12</v>
      </c>
      <c r="G199" s="32"/>
      <c r="H199" s="33"/>
    </row>
    <row r="200" spans="1:8" s="2" customFormat="1" ht="16.75" customHeight="1">
      <c r="A200" s="32"/>
      <c r="B200" s="33"/>
      <c r="C200" s="226" t="s">
        <v>125</v>
      </c>
      <c r="D200" s="226" t="s">
        <v>309</v>
      </c>
      <c r="E200" s="17" t="s">
        <v>1</v>
      </c>
      <c r="F200" s="227">
        <v>182.179</v>
      </c>
      <c r="G200" s="32"/>
      <c r="H200" s="33"/>
    </row>
    <row r="201" spans="1:8" s="2" customFormat="1" ht="16.75" customHeight="1">
      <c r="A201" s="32"/>
      <c r="B201" s="33"/>
      <c r="C201" s="228" t="s">
        <v>2159</v>
      </c>
      <c r="D201" s="32"/>
      <c r="E201" s="32"/>
      <c r="F201" s="32"/>
      <c r="G201" s="32"/>
      <c r="H201" s="33"/>
    </row>
    <row r="202" spans="1:8" s="2" customFormat="1" ht="16.75" customHeight="1">
      <c r="A202" s="32"/>
      <c r="B202" s="33"/>
      <c r="C202" s="226" t="s">
        <v>301</v>
      </c>
      <c r="D202" s="226" t="s">
        <v>302</v>
      </c>
      <c r="E202" s="17" t="s">
        <v>303</v>
      </c>
      <c r="F202" s="227">
        <v>27.327000000000002</v>
      </c>
      <c r="G202" s="32"/>
      <c r="H202" s="33"/>
    </row>
    <row r="203" spans="1:8" s="2" customFormat="1" ht="20">
      <c r="A203" s="32"/>
      <c r="B203" s="33"/>
      <c r="C203" s="226" t="s">
        <v>412</v>
      </c>
      <c r="D203" s="226" t="s">
        <v>413</v>
      </c>
      <c r="E203" s="17" t="s">
        <v>303</v>
      </c>
      <c r="F203" s="227">
        <v>182.179</v>
      </c>
      <c r="G203" s="32"/>
      <c r="H203" s="33"/>
    </row>
    <row r="204" spans="1:8" s="2" customFormat="1" ht="16.75" customHeight="1">
      <c r="A204" s="32"/>
      <c r="B204" s="33"/>
      <c r="C204" s="222" t="s">
        <v>155</v>
      </c>
      <c r="D204" s="223" t="s">
        <v>1</v>
      </c>
      <c r="E204" s="224" t="s">
        <v>1</v>
      </c>
      <c r="F204" s="225">
        <v>0.91300000000000003</v>
      </c>
      <c r="G204" s="32"/>
      <c r="H204" s="33"/>
    </row>
    <row r="205" spans="1:8" s="2" customFormat="1" ht="16.75" customHeight="1">
      <c r="A205" s="32"/>
      <c r="B205" s="33"/>
      <c r="C205" s="226" t="s">
        <v>155</v>
      </c>
      <c r="D205" s="226" t="s">
        <v>630</v>
      </c>
      <c r="E205" s="17" t="s">
        <v>1</v>
      </c>
      <c r="F205" s="227">
        <v>0.91300000000000003</v>
      </c>
      <c r="G205" s="32"/>
      <c r="H205" s="33"/>
    </row>
    <row r="206" spans="1:8" s="2" customFormat="1" ht="16.75" customHeight="1">
      <c r="A206" s="32"/>
      <c r="B206" s="33"/>
      <c r="C206" s="228" t="s">
        <v>2159</v>
      </c>
      <c r="D206" s="32"/>
      <c r="E206" s="32"/>
      <c r="F206" s="32"/>
      <c r="G206" s="32"/>
      <c r="H206" s="33"/>
    </row>
    <row r="207" spans="1:8" s="2" customFormat="1" ht="16.75" customHeight="1">
      <c r="A207" s="32"/>
      <c r="B207" s="33"/>
      <c r="C207" s="226" t="s">
        <v>626</v>
      </c>
      <c r="D207" s="226" t="s">
        <v>627</v>
      </c>
      <c r="E207" s="17" t="s">
        <v>313</v>
      </c>
      <c r="F207" s="227">
        <v>0.91300000000000003</v>
      </c>
      <c r="G207" s="32"/>
      <c r="H207" s="33"/>
    </row>
    <row r="208" spans="1:8" s="2" customFormat="1" ht="20">
      <c r="A208" s="32"/>
      <c r="B208" s="33"/>
      <c r="C208" s="226" t="s">
        <v>632</v>
      </c>
      <c r="D208" s="226" t="s">
        <v>633</v>
      </c>
      <c r="E208" s="17" t="s">
        <v>376</v>
      </c>
      <c r="F208" s="227">
        <v>5.5E-2</v>
      </c>
      <c r="G208" s="32"/>
      <c r="H208" s="33"/>
    </row>
    <row r="209" spans="1:8" s="2" customFormat="1" ht="16.75" customHeight="1">
      <c r="A209" s="32"/>
      <c r="B209" s="33"/>
      <c r="C209" s="222" t="s">
        <v>161</v>
      </c>
      <c r="D209" s="223" t="s">
        <v>1</v>
      </c>
      <c r="E209" s="224" t="s">
        <v>1</v>
      </c>
      <c r="F209" s="225">
        <v>109.76300000000001</v>
      </c>
      <c r="G209" s="32"/>
      <c r="H209" s="33"/>
    </row>
    <row r="210" spans="1:8" s="2" customFormat="1" ht="16.75" customHeight="1">
      <c r="A210" s="32"/>
      <c r="B210" s="33"/>
      <c r="C210" s="226" t="s">
        <v>1</v>
      </c>
      <c r="D210" s="226" t="s">
        <v>550</v>
      </c>
      <c r="E210" s="17" t="s">
        <v>1</v>
      </c>
      <c r="F210" s="227">
        <v>25.341000000000001</v>
      </c>
      <c r="G210" s="32"/>
      <c r="H210" s="33"/>
    </row>
    <row r="211" spans="1:8" s="2" customFormat="1" ht="16.75" customHeight="1">
      <c r="A211" s="32"/>
      <c r="B211" s="33"/>
      <c r="C211" s="226" t="s">
        <v>1</v>
      </c>
      <c r="D211" s="226" t="s">
        <v>551</v>
      </c>
      <c r="E211" s="17" t="s">
        <v>1</v>
      </c>
      <c r="F211" s="227">
        <v>26.85</v>
      </c>
      <c r="G211" s="32"/>
      <c r="H211" s="33"/>
    </row>
    <row r="212" spans="1:8" s="2" customFormat="1" ht="20">
      <c r="A212" s="32"/>
      <c r="B212" s="33"/>
      <c r="C212" s="226" t="s">
        <v>1</v>
      </c>
      <c r="D212" s="226" t="s">
        <v>552</v>
      </c>
      <c r="E212" s="17" t="s">
        <v>1</v>
      </c>
      <c r="F212" s="227">
        <v>57.572000000000003</v>
      </c>
      <c r="G212" s="32"/>
      <c r="H212" s="33"/>
    </row>
    <row r="213" spans="1:8" s="2" customFormat="1" ht="16.75" customHeight="1">
      <c r="A213" s="32"/>
      <c r="B213" s="33"/>
      <c r="C213" s="226" t="s">
        <v>161</v>
      </c>
      <c r="D213" s="226" t="s">
        <v>331</v>
      </c>
      <c r="E213" s="17" t="s">
        <v>1</v>
      </c>
      <c r="F213" s="227">
        <v>109.76300000000001</v>
      </c>
      <c r="G213" s="32"/>
      <c r="H213" s="33"/>
    </row>
    <row r="214" spans="1:8" s="2" customFormat="1" ht="16.75" customHeight="1">
      <c r="A214" s="32"/>
      <c r="B214" s="33"/>
      <c r="C214" s="228" t="s">
        <v>2159</v>
      </c>
      <c r="D214" s="32"/>
      <c r="E214" s="32"/>
      <c r="F214" s="32"/>
      <c r="G214" s="32"/>
      <c r="H214" s="33"/>
    </row>
    <row r="215" spans="1:8" s="2" customFormat="1" ht="20">
      <c r="A215" s="32"/>
      <c r="B215" s="33"/>
      <c r="C215" s="226" t="s">
        <v>546</v>
      </c>
      <c r="D215" s="226" t="s">
        <v>547</v>
      </c>
      <c r="E215" s="17" t="s">
        <v>303</v>
      </c>
      <c r="F215" s="227">
        <v>109.76300000000001</v>
      </c>
      <c r="G215" s="32"/>
      <c r="H215" s="33"/>
    </row>
    <row r="216" spans="1:8" s="2" customFormat="1" ht="20">
      <c r="A216" s="32"/>
      <c r="B216" s="33"/>
      <c r="C216" s="226" t="s">
        <v>719</v>
      </c>
      <c r="D216" s="226" t="s">
        <v>720</v>
      </c>
      <c r="E216" s="17" t="s">
        <v>303</v>
      </c>
      <c r="F216" s="227">
        <v>400.06599999999997</v>
      </c>
      <c r="G216" s="32"/>
      <c r="H216" s="33"/>
    </row>
    <row r="217" spans="1:8" s="2" customFormat="1" ht="16.75" customHeight="1">
      <c r="A217" s="32"/>
      <c r="B217" s="33"/>
      <c r="C217" s="222" t="s">
        <v>159</v>
      </c>
      <c r="D217" s="223" t="s">
        <v>1</v>
      </c>
      <c r="E217" s="224" t="s">
        <v>1</v>
      </c>
      <c r="F217" s="225">
        <v>24.585999999999999</v>
      </c>
      <c r="G217" s="32"/>
      <c r="H217" s="33"/>
    </row>
    <row r="218" spans="1:8" s="2" customFormat="1" ht="16.75" customHeight="1">
      <c r="A218" s="32"/>
      <c r="B218" s="33"/>
      <c r="C218" s="226" t="s">
        <v>159</v>
      </c>
      <c r="D218" s="226" t="s">
        <v>544</v>
      </c>
      <c r="E218" s="17" t="s">
        <v>1</v>
      </c>
      <c r="F218" s="227">
        <v>24.585999999999999</v>
      </c>
      <c r="G218" s="32"/>
      <c r="H218" s="33"/>
    </row>
    <row r="219" spans="1:8" s="2" customFormat="1" ht="16.75" customHeight="1">
      <c r="A219" s="32"/>
      <c r="B219" s="33"/>
      <c r="C219" s="228" t="s">
        <v>2159</v>
      </c>
      <c r="D219" s="32"/>
      <c r="E219" s="32"/>
      <c r="F219" s="32"/>
      <c r="G219" s="32"/>
      <c r="H219" s="33"/>
    </row>
    <row r="220" spans="1:8" s="2" customFormat="1" ht="16.75" customHeight="1">
      <c r="A220" s="32"/>
      <c r="B220" s="33"/>
      <c r="C220" s="226" t="s">
        <v>540</v>
      </c>
      <c r="D220" s="226" t="s">
        <v>541</v>
      </c>
      <c r="E220" s="17" t="s">
        <v>303</v>
      </c>
      <c r="F220" s="227">
        <v>24.585999999999999</v>
      </c>
      <c r="G220" s="32"/>
      <c r="H220" s="33"/>
    </row>
    <row r="221" spans="1:8" s="2" customFormat="1" ht="20">
      <c r="A221" s="32"/>
      <c r="B221" s="33"/>
      <c r="C221" s="226" t="s">
        <v>709</v>
      </c>
      <c r="D221" s="226" t="s">
        <v>710</v>
      </c>
      <c r="E221" s="17" t="s">
        <v>303</v>
      </c>
      <c r="F221" s="227">
        <v>251.34299999999999</v>
      </c>
      <c r="G221" s="32"/>
      <c r="H221" s="33"/>
    </row>
    <row r="222" spans="1:8" s="2" customFormat="1" ht="16.75" customHeight="1">
      <c r="A222" s="32"/>
      <c r="B222" s="33"/>
      <c r="C222" s="222" t="s">
        <v>163</v>
      </c>
      <c r="D222" s="223" t="s">
        <v>1</v>
      </c>
      <c r="E222" s="224" t="s">
        <v>1</v>
      </c>
      <c r="F222" s="225">
        <v>90.24</v>
      </c>
      <c r="G222" s="32"/>
      <c r="H222" s="33"/>
    </row>
    <row r="223" spans="1:8" s="2" customFormat="1" ht="16.75" customHeight="1">
      <c r="A223" s="32"/>
      <c r="B223" s="33"/>
      <c r="C223" s="226" t="s">
        <v>163</v>
      </c>
      <c r="D223" s="226" t="s">
        <v>691</v>
      </c>
      <c r="E223" s="17" t="s">
        <v>1</v>
      </c>
      <c r="F223" s="227">
        <v>90.24</v>
      </c>
      <c r="G223" s="32"/>
      <c r="H223" s="33"/>
    </row>
    <row r="224" spans="1:8" s="2" customFormat="1" ht="16.75" customHeight="1">
      <c r="A224" s="32"/>
      <c r="B224" s="33"/>
      <c r="C224" s="228" t="s">
        <v>2159</v>
      </c>
      <c r="D224" s="32"/>
      <c r="E224" s="32"/>
      <c r="F224" s="32"/>
      <c r="G224" s="32"/>
      <c r="H224" s="33"/>
    </row>
    <row r="225" spans="1:8" s="2" customFormat="1" ht="20">
      <c r="A225" s="32"/>
      <c r="B225" s="33"/>
      <c r="C225" s="226" t="s">
        <v>687</v>
      </c>
      <c r="D225" s="226" t="s">
        <v>688</v>
      </c>
      <c r="E225" s="17" t="s">
        <v>303</v>
      </c>
      <c r="F225" s="227">
        <v>90.24</v>
      </c>
      <c r="G225" s="32"/>
      <c r="H225" s="33"/>
    </row>
    <row r="226" spans="1:8" s="2" customFormat="1" ht="20">
      <c r="A226" s="32"/>
      <c r="B226" s="33"/>
      <c r="C226" s="226" t="s">
        <v>2058</v>
      </c>
      <c r="D226" s="226" t="s">
        <v>2059</v>
      </c>
      <c r="E226" s="17" t="s">
        <v>303</v>
      </c>
      <c r="F226" s="227">
        <v>863.41</v>
      </c>
      <c r="G226" s="32"/>
      <c r="H226" s="33"/>
    </row>
    <row r="227" spans="1:8" s="2" customFormat="1" ht="16.75" customHeight="1">
      <c r="A227" s="32"/>
      <c r="B227" s="33"/>
      <c r="C227" s="222" t="s">
        <v>165</v>
      </c>
      <c r="D227" s="223" t="s">
        <v>1</v>
      </c>
      <c r="E227" s="224" t="s">
        <v>1</v>
      </c>
      <c r="F227" s="225">
        <v>56.62</v>
      </c>
      <c r="G227" s="32"/>
      <c r="H227" s="33"/>
    </row>
    <row r="228" spans="1:8" s="2" customFormat="1" ht="16.75" customHeight="1">
      <c r="A228" s="32"/>
      <c r="B228" s="33"/>
      <c r="C228" s="226" t="s">
        <v>165</v>
      </c>
      <c r="D228" s="226" t="s">
        <v>166</v>
      </c>
      <c r="E228" s="17" t="s">
        <v>1</v>
      </c>
      <c r="F228" s="227">
        <v>56.62</v>
      </c>
      <c r="G228" s="32"/>
      <c r="H228" s="33"/>
    </row>
    <row r="229" spans="1:8" s="2" customFormat="1" ht="16.75" customHeight="1">
      <c r="A229" s="32"/>
      <c r="B229" s="33"/>
      <c r="C229" s="228" t="s">
        <v>2159</v>
      </c>
      <c r="D229" s="32"/>
      <c r="E229" s="32"/>
      <c r="F229" s="32"/>
      <c r="G229" s="32"/>
      <c r="H229" s="33"/>
    </row>
    <row r="230" spans="1:8" s="2" customFormat="1" ht="20">
      <c r="A230" s="32"/>
      <c r="B230" s="33"/>
      <c r="C230" s="226" t="s">
        <v>682</v>
      </c>
      <c r="D230" s="226" t="s">
        <v>683</v>
      </c>
      <c r="E230" s="17" t="s">
        <v>303</v>
      </c>
      <c r="F230" s="227">
        <v>56.62</v>
      </c>
      <c r="G230" s="32"/>
      <c r="H230" s="33"/>
    </row>
    <row r="231" spans="1:8" s="2" customFormat="1" ht="20">
      <c r="A231" s="32"/>
      <c r="B231" s="33"/>
      <c r="C231" s="226" t="s">
        <v>2058</v>
      </c>
      <c r="D231" s="226" t="s">
        <v>2059</v>
      </c>
      <c r="E231" s="17" t="s">
        <v>303</v>
      </c>
      <c r="F231" s="227">
        <v>863.41</v>
      </c>
      <c r="G231" s="32"/>
      <c r="H231" s="33"/>
    </row>
    <row r="232" spans="1:8" s="2" customFormat="1" ht="16.75" customHeight="1">
      <c r="A232" s="32"/>
      <c r="B232" s="33"/>
      <c r="C232" s="222" t="s">
        <v>167</v>
      </c>
      <c r="D232" s="223" t="s">
        <v>1</v>
      </c>
      <c r="E232" s="224" t="s">
        <v>1</v>
      </c>
      <c r="F232" s="225">
        <v>251.34299999999999</v>
      </c>
      <c r="G232" s="32"/>
      <c r="H232" s="33"/>
    </row>
    <row r="233" spans="1:8" s="2" customFormat="1" ht="20">
      <c r="A233" s="32"/>
      <c r="B233" s="33"/>
      <c r="C233" s="226" t="s">
        <v>1</v>
      </c>
      <c r="D233" s="226" t="s">
        <v>713</v>
      </c>
      <c r="E233" s="17" t="s">
        <v>1</v>
      </c>
      <c r="F233" s="227">
        <v>79.061000000000007</v>
      </c>
      <c r="G233" s="32"/>
      <c r="H233" s="33"/>
    </row>
    <row r="234" spans="1:8" s="2" customFormat="1" ht="16.75" customHeight="1">
      <c r="A234" s="32"/>
      <c r="B234" s="33"/>
      <c r="C234" s="226" t="s">
        <v>1</v>
      </c>
      <c r="D234" s="226" t="s">
        <v>714</v>
      </c>
      <c r="E234" s="17" t="s">
        <v>1</v>
      </c>
      <c r="F234" s="227">
        <v>1.869</v>
      </c>
      <c r="G234" s="32"/>
      <c r="H234" s="33"/>
    </row>
    <row r="235" spans="1:8" s="2" customFormat="1" ht="20">
      <c r="A235" s="32"/>
      <c r="B235" s="33"/>
      <c r="C235" s="226" t="s">
        <v>1</v>
      </c>
      <c r="D235" s="226" t="s">
        <v>715</v>
      </c>
      <c r="E235" s="17" t="s">
        <v>1</v>
      </c>
      <c r="F235" s="227">
        <v>58.265999999999998</v>
      </c>
      <c r="G235" s="32"/>
      <c r="H235" s="33"/>
    </row>
    <row r="236" spans="1:8" s="2" customFormat="1" ht="20">
      <c r="A236" s="32"/>
      <c r="B236" s="33"/>
      <c r="C236" s="226" t="s">
        <v>1</v>
      </c>
      <c r="D236" s="226" t="s">
        <v>716</v>
      </c>
      <c r="E236" s="17" t="s">
        <v>1</v>
      </c>
      <c r="F236" s="227">
        <v>60.84</v>
      </c>
      <c r="G236" s="32"/>
      <c r="H236" s="33"/>
    </row>
    <row r="237" spans="1:8" s="2" customFormat="1" ht="16.75" customHeight="1">
      <c r="A237" s="32"/>
      <c r="B237" s="33"/>
      <c r="C237" s="226" t="s">
        <v>1</v>
      </c>
      <c r="D237" s="226" t="s">
        <v>717</v>
      </c>
      <c r="E237" s="17" t="s">
        <v>1</v>
      </c>
      <c r="F237" s="227">
        <v>51.307000000000002</v>
      </c>
      <c r="G237" s="32"/>
      <c r="H237" s="33"/>
    </row>
    <row r="238" spans="1:8" s="2" customFormat="1" ht="16.75" customHeight="1">
      <c r="A238" s="32"/>
      <c r="B238" s="33"/>
      <c r="C238" s="226" t="s">
        <v>167</v>
      </c>
      <c r="D238" s="226" t="s">
        <v>331</v>
      </c>
      <c r="E238" s="17" t="s">
        <v>1</v>
      </c>
      <c r="F238" s="227">
        <v>251.34299999999999</v>
      </c>
      <c r="G238" s="32"/>
      <c r="H238" s="33"/>
    </row>
    <row r="239" spans="1:8" s="2" customFormat="1" ht="16.75" customHeight="1">
      <c r="A239" s="32"/>
      <c r="B239" s="33"/>
      <c r="C239" s="228" t="s">
        <v>2159</v>
      </c>
      <c r="D239" s="32"/>
      <c r="E239" s="32"/>
      <c r="F239" s="32"/>
      <c r="G239" s="32"/>
      <c r="H239" s="33"/>
    </row>
    <row r="240" spans="1:8" s="2" customFormat="1" ht="20">
      <c r="A240" s="32"/>
      <c r="B240" s="33"/>
      <c r="C240" s="226" t="s">
        <v>709</v>
      </c>
      <c r="D240" s="226" t="s">
        <v>710</v>
      </c>
      <c r="E240" s="17" t="s">
        <v>303</v>
      </c>
      <c r="F240" s="227">
        <v>251.34299999999999</v>
      </c>
      <c r="G240" s="32"/>
      <c r="H240" s="33"/>
    </row>
    <row r="241" spans="1:8" s="2" customFormat="1" ht="20">
      <c r="A241" s="32"/>
      <c r="B241" s="33"/>
      <c r="C241" s="226" t="s">
        <v>2058</v>
      </c>
      <c r="D241" s="226" t="s">
        <v>2059</v>
      </c>
      <c r="E241" s="17" t="s">
        <v>303</v>
      </c>
      <c r="F241" s="227">
        <v>863.41</v>
      </c>
      <c r="G241" s="32"/>
      <c r="H241" s="33"/>
    </row>
    <row r="242" spans="1:8" s="2" customFormat="1" ht="16.75" customHeight="1">
      <c r="A242" s="32"/>
      <c r="B242" s="33"/>
      <c r="C242" s="222" t="s">
        <v>169</v>
      </c>
      <c r="D242" s="223" t="s">
        <v>1</v>
      </c>
      <c r="E242" s="224" t="s">
        <v>1</v>
      </c>
      <c r="F242" s="225">
        <v>400.06599999999997</v>
      </c>
      <c r="G242" s="32"/>
      <c r="H242" s="33"/>
    </row>
    <row r="243" spans="1:8" s="2" customFormat="1" ht="16.75" customHeight="1">
      <c r="A243" s="32"/>
      <c r="B243" s="33"/>
      <c r="C243" s="226" t="s">
        <v>169</v>
      </c>
      <c r="D243" s="226" t="s">
        <v>723</v>
      </c>
      <c r="E243" s="17" t="s">
        <v>1</v>
      </c>
      <c r="F243" s="227">
        <v>400.06599999999997</v>
      </c>
      <c r="G243" s="32"/>
      <c r="H243" s="33"/>
    </row>
    <row r="244" spans="1:8" s="2" customFormat="1" ht="16.75" customHeight="1">
      <c r="A244" s="32"/>
      <c r="B244" s="33"/>
      <c r="C244" s="228" t="s">
        <v>2159</v>
      </c>
      <c r="D244" s="32"/>
      <c r="E244" s="32"/>
      <c r="F244" s="32"/>
      <c r="G244" s="32"/>
      <c r="H244" s="33"/>
    </row>
    <row r="245" spans="1:8" s="2" customFormat="1" ht="20">
      <c r="A245" s="32"/>
      <c r="B245" s="33"/>
      <c r="C245" s="226" t="s">
        <v>719</v>
      </c>
      <c r="D245" s="226" t="s">
        <v>720</v>
      </c>
      <c r="E245" s="17" t="s">
        <v>303</v>
      </c>
      <c r="F245" s="227">
        <v>400.06599999999997</v>
      </c>
      <c r="G245" s="32"/>
      <c r="H245" s="33"/>
    </row>
    <row r="246" spans="1:8" s="2" customFormat="1" ht="20">
      <c r="A246" s="32"/>
      <c r="B246" s="33"/>
      <c r="C246" s="226" t="s">
        <v>693</v>
      </c>
      <c r="D246" s="226" t="s">
        <v>694</v>
      </c>
      <c r="E246" s="17" t="s">
        <v>303</v>
      </c>
      <c r="F246" s="227">
        <v>400.06599999999997</v>
      </c>
      <c r="G246" s="32"/>
      <c r="H246" s="33"/>
    </row>
    <row r="247" spans="1:8" s="2" customFormat="1" ht="20">
      <c r="A247" s="32"/>
      <c r="B247" s="33"/>
      <c r="C247" s="226" t="s">
        <v>2058</v>
      </c>
      <c r="D247" s="226" t="s">
        <v>2059</v>
      </c>
      <c r="E247" s="17" t="s">
        <v>303</v>
      </c>
      <c r="F247" s="227">
        <v>863.41</v>
      </c>
      <c r="G247" s="32"/>
      <c r="H247" s="33"/>
    </row>
    <row r="248" spans="1:8" s="2" customFormat="1" ht="16.75" customHeight="1">
      <c r="A248" s="32"/>
      <c r="B248" s="33"/>
      <c r="C248" s="222" t="s">
        <v>179</v>
      </c>
      <c r="D248" s="223" t="s">
        <v>1</v>
      </c>
      <c r="E248" s="224" t="s">
        <v>1</v>
      </c>
      <c r="F248" s="225">
        <v>15.771000000000001</v>
      </c>
      <c r="G248" s="32"/>
      <c r="H248" s="33"/>
    </row>
    <row r="249" spans="1:8" s="2" customFormat="1" ht="16.75" customHeight="1">
      <c r="A249" s="32"/>
      <c r="B249" s="33"/>
      <c r="C249" s="226" t="s">
        <v>179</v>
      </c>
      <c r="D249" s="226" t="s">
        <v>879</v>
      </c>
      <c r="E249" s="17" t="s">
        <v>1</v>
      </c>
      <c r="F249" s="227">
        <v>15.771000000000001</v>
      </c>
      <c r="G249" s="32"/>
      <c r="H249" s="33"/>
    </row>
    <row r="250" spans="1:8" s="2" customFormat="1" ht="16.75" customHeight="1">
      <c r="A250" s="32"/>
      <c r="B250" s="33"/>
      <c r="C250" s="228" t="s">
        <v>2159</v>
      </c>
      <c r="D250" s="32"/>
      <c r="E250" s="32"/>
      <c r="F250" s="32"/>
      <c r="G250" s="32"/>
      <c r="H250" s="33"/>
    </row>
    <row r="251" spans="1:8" s="2" customFormat="1" ht="20">
      <c r="A251" s="32"/>
      <c r="B251" s="33"/>
      <c r="C251" s="226" t="s">
        <v>875</v>
      </c>
      <c r="D251" s="226" t="s">
        <v>876</v>
      </c>
      <c r="E251" s="17" t="s">
        <v>313</v>
      </c>
      <c r="F251" s="227">
        <v>15.771000000000001</v>
      </c>
      <c r="G251" s="32"/>
      <c r="H251" s="33"/>
    </row>
    <row r="252" spans="1:8" s="2" customFormat="1" ht="20">
      <c r="A252" s="32"/>
      <c r="B252" s="33"/>
      <c r="C252" s="226" t="s">
        <v>887</v>
      </c>
      <c r="D252" s="226" t="s">
        <v>888</v>
      </c>
      <c r="E252" s="17" t="s">
        <v>313</v>
      </c>
      <c r="F252" s="227">
        <v>15.771000000000001</v>
      </c>
      <c r="G252" s="32"/>
      <c r="H252" s="33"/>
    </row>
    <row r="253" spans="1:8" s="2" customFormat="1" ht="16.75" customHeight="1">
      <c r="A253" s="32"/>
      <c r="B253" s="33"/>
      <c r="C253" s="222" t="s">
        <v>181</v>
      </c>
      <c r="D253" s="223" t="s">
        <v>1</v>
      </c>
      <c r="E253" s="224" t="s">
        <v>1</v>
      </c>
      <c r="F253" s="225">
        <v>215.66</v>
      </c>
      <c r="G253" s="32"/>
      <c r="H253" s="33"/>
    </row>
    <row r="254" spans="1:8" s="2" customFormat="1" ht="16.75" customHeight="1">
      <c r="A254" s="32"/>
      <c r="B254" s="33"/>
      <c r="C254" s="226" t="s">
        <v>181</v>
      </c>
      <c r="D254" s="226" t="s">
        <v>915</v>
      </c>
      <c r="E254" s="17" t="s">
        <v>1</v>
      </c>
      <c r="F254" s="227">
        <v>215.66</v>
      </c>
      <c r="G254" s="32"/>
      <c r="H254" s="33"/>
    </row>
    <row r="255" spans="1:8" s="2" customFormat="1" ht="16.75" customHeight="1">
      <c r="A255" s="32"/>
      <c r="B255" s="33"/>
      <c r="C255" s="228" t="s">
        <v>2159</v>
      </c>
      <c r="D255" s="32"/>
      <c r="E255" s="32"/>
      <c r="F255" s="32"/>
      <c r="G255" s="32"/>
      <c r="H255" s="33"/>
    </row>
    <row r="256" spans="1:8" s="2" customFormat="1" ht="20">
      <c r="A256" s="32"/>
      <c r="B256" s="33"/>
      <c r="C256" s="226" t="s">
        <v>911</v>
      </c>
      <c r="D256" s="226" t="s">
        <v>912</v>
      </c>
      <c r="E256" s="17" t="s">
        <v>361</v>
      </c>
      <c r="F256" s="227">
        <v>215.66</v>
      </c>
      <c r="G256" s="32"/>
      <c r="H256" s="33"/>
    </row>
    <row r="257" spans="1:8" s="2" customFormat="1" ht="16.75" customHeight="1">
      <c r="A257" s="32"/>
      <c r="B257" s="33"/>
      <c r="C257" s="226" t="s">
        <v>1943</v>
      </c>
      <c r="D257" s="226" t="s">
        <v>1944</v>
      </c>
      <c r="E257" s="17" t="s">
        <v>303</v>
      </c>
      <c r="F257" s="227">
        <v>215.66</v>
      </c>
      <c r="G257" s="32"/>
      <c r="H257" s="33"/>
    </row>
    <row r="258" spans="1:8" s="2" customFormat="1" ht="16.75" customHeight="1">
      <c r="A258" s="32"/>
      <c r="B258" s="33"/>
      <c r="C258" s="226" t="s">
        <v>1948</v>
      </c>
      <c r="D258" s="226" t="s">
        <v>1949</v>
      </c>
      <c r="E258" s="17" t="s">
        <v>303</v>
      </c>
      <c r="F258" s="227">
        <v>215.66</v>
      </c>
      <c r="G258" s="32"/>
      <c r="H258" s="33"/>
    </row>
    <row r="259" spans="1:8" s="2" customFormat="1" ht="20">
      <c r="A259" s="32"/>
      <c r="B259" s="33"/>
      <c r="C259" s="226" t="s">
        <v>1953</v>
      </c>
      <c r="D259" s="226" t="s">
        <v>1954</v>
      </c>
      <c r="E259" s="17" t="s">
        <v>361</v>
      </c>
      <c r="F259" s="227">
        <v>215.66</v>
      </c>
      <c r="G259" s="32"/>
      <c r="H259" s="33"/>
    </row>
    <row r="260" spans="1:8" s="2" customFormat="1" ht="20">
      <c r="A260" s="32"/>
      <c r="B260" s="33"/>
      <c r="C260" s="226" t="s">
        <v>1958</v>
      </c>
      <c r="D260" s="226" t="s">
        <v>1959</v>
      </c>
      <c r="E260" s="17" t="s">
        <v>303</v>
      </c>
      <c r="F260" s="227">
        <v>227.07</v>
      </c>
      <c r="G260" s="32"/>
      <c r="H260" s="33"/>
    </row>
    <row r="261" spans="1:8" s="2" customFormat="1" ht="16.75" customHeight="1">
      <c r="A261" s="32"/>
      <c r="B261" s="33"/>
      <c r="C261" s="226" t="s">
        <v>1991</v>
      </c>
      <c r="D261" s="226" t="s">
        <v>1992</v>
      </c>
      <c r="E261" s="17" t="s">
        <v>361</v>
      </c>
      <c r="F261" s="227">
        <v>215.66</v>
      </c>
      <c r="G261" s="32"/>
      <c r="H261" s="33"/>
    </row>
    <row r="262" spans="1:8" s="2" customFormat="1" ht="20">
      <c r="A262" s="32"/>
      <c r="B262" s="33"/>
      <c r="C262" s="226" t="s">
        <v>1964</v>
      </c>
      <c r="D262" s="226" t="s">
        <v>1965</v>
      </c>
      <c r="E262" s="17" t="s">
        <v>303</v>
      </c>
      <c r="F262" s="227">
        <v>148.441</v>
      </c>
      <c r="G262" s="32"/>
      <c r="H262" s="33"/>
    </row>
    <row r="263" spans="1:8" s="2" customFormat="1" ht="16.75" customHeight="1">
      <c r="A263" s="32"/>
      <c r="B263" s="33"/>
      <c r="C263" s="222" t="s">
        <v>185</v>
      </c>
      <c r="D263" s="223" t="s">
        <v>1</v>
      </c>
      <c r="E263" s="224" t="s">
        <v>1</v>
      </c>
      <c r="F263" s="225">
        <v>61.77</v>
      </c>
      <c r="G263" s="32"/>
      <c r="H263" s="33"/>
    </row>
    <row r="264" spans="1:8" s="2" customFormat="1" ht="16.75" customHeight="1">
      <c r="A264" s="32"/>
      <c r="B264" s="33"/>
      <c r="C264" s="226" t="s">
        <v>1</v>
      </c>
      <c r="D264" s="226" t="s">
        <v>2000</v>
      </c>
      <c r="E264" s="17" t="s">
        <v>1</v>
      </c>
      <c r="F264" s="227">
        <v>3.8849999999999998</v>
      </c>
      <c r="G264" s="32"/>
      <c r="H264" s="33"/>
    </row>
    <row r="265" spans="1:8" s="2" customFormat="1" ht="20">
      <c r="A265" s="32"/>
      <c r="B265" s="33"/>
      <c r="C265" s="226" t="s">
        <v>1</v>
      </c>
      <c r="D265" s="226" t="s">
        <v>2001</v>
      </c>
      <c r="E265" s="17" t="s">
        <v>1</v>
      </c>
      <c r="F265" s="227">
        <v>22.45</v>
      </c>
      <c r="G265" s="32"/>
      <c r="H265" s="33"/>
    </row>
    <row r="266" spans="1:8" s="2" customFormat="1" ht="16.75" customHeight="1">
      <c r="A266" s="32"/>
      <c r="B266" s="33"/>
      <c r="C266" s="226" t="s">
        <v>1</v>
      </c>
      <c r="D266" s="226" t="s">
        <v>2002</v>
      </c>
      <c r="E266" s="17" t="s">
        <v>1</v>
      </c>
      <c r="F266" s="227">
        <v>5.2</v>
      </c>
      <c r="G266" s="32"/>
      <c r="H266" s="33"/>
    </row>
    <row r="267" spans="1:8" s="2" customFormat="1" ht="16.75" customHeight="1">
      <c r="A267" s="32"/>
      <c r="B267" s="33"/>
      <c r="C267" s="226" t="s">
        <v>1</v>
      </c>
      <c r="D267" s="226" t="s">
        <v>2003</v>
      </c>
      <c r="E267" s="17" t="s">
        <v>1</v>
      </c>
      <c r="F267" s="227">
        <v>12.021000000000001</v>
      </c>
      <c r="G267" s="32"/>
      <c r="H267" s="33"/>
    </row>
    <row r="268" spans="1:8" s="2" customFormat="1" ht="16.75" customHeight="1">
      <c r="A268" s="32"/>
      <c r="B268" s="33"/>
      <c r="C268" s="226" t="s">
        <v>1</v>
      </c>
      <c r="D268" s="226" t="s">
        <v>2004</v>
      </c>
      <c r="E268" s="17" t="s">
        <v>1</v>
      </c>
      <c r="F268" s="227">
        <v>1.593</v>
      </c>
      <c r="G268" s="32"/>
      <c r="H268" s="33"/>
    </row>
    <row r="269" spans="1:8" s="2" customFormat="1" ht="16.75" customHeight="1">
      <c r="A269" s="32"/>
      <c r="B269" s="33"/>
      <c r="C269" s="226" t="s">
        <v>1</v>
      </c>
      <c r="D269" s="226" t="s">
        <v>2005</v>
      </c>
      <c r="E269" s="17" t="s">
        <v>1</v>
      </c>
      <c r="F269" s="227">
        <v>16.620999999999999</v>
      </c>
      <c r="G269" s="32"/>
      <c r="H269" s="33"/>
    </row>
    <row r="270" spans="1:8" s="2" customFormat="1" ht="16.75" customHeight="1">
      <c r="A270" s="32"/>
      <c r="B270" s="33"/>
      <c r="C270" s="226" t="s">
        <v>185</v>
      </c>
      <c r="D270" s="226" t="s">
        <v>331</v>
      </c>
      <c r="E270" s="17" t="s">
        <v>1</v>
      </c>
      <c r="F270" s="227">
        <v>61.77</v>
      </c>
      <c r="G270" s="32"/>
      <c r="H270" s="33"/>
    </row>
    <row r="271" spans="1:8" s="2" customFormat="1" ht="16.75" customHeight="1">
      <c r="A271" s="32"/>
      <c r="B271" s="33"/>
      <c r="C271" s="228" t="s">
        <v>2159</v>
      </c>
      <c r="D271" s="32"/>
      <c r="E271" s="32"/>
      <c r="F271" s="32"/>
      <c r="G271" s="32"/>
      <c r="H271" s="33"/>
    </row>
    <row r="272" spans="1:8" s="2" customFormat="1" ht="20">
      <c r="A272" s="32"/>
      <c r="B272" s="33"/>
      <c r="C272" s="226" t="s">
        <v>1996</v>
      </c>
      <c r="D272" s="226" t="s">
        <v>1997</v>
      </c>
      <c r="E272" s="17" t="s">
        <v>303</v>
      </c>
      <c r="F272" s="227">
        <v>61.77</v>
      </c>
      <c r="G272" s="32"/>
      <c r="H272" s="33"/>
    </row>
    <row r="273" spans="1:8" s="2" customFormat="1" ht="16.75" customHeight="1">
      <c r="A273" s="32"/>
      <c r="B273" s="33"/>
      <c r="C273" s="226" t="s">
        <v>1986</v>
      </c>
      <c r="D273" s="226" t="s">
        <v>1987</v>
      </c>
      <c r="E273" s="17" t="s">
        <v>303</v>
      </c>
      <c r="F273" s="227">
        <v>61.77</v>
      </c>
      <c r="G273" s="32"/>
      <c r="H273" s="33"/>
    </row>
    <row r="274" spans="1:8" s="2" customFormat="1" ht="16.75" customHeight="1">
      <c r="A274" s="32"/>
      <c r="B274" s="33"/>
      <c r="C274" s="226" t="s">
        <v>2007</v>
      </c>
      <c r="D274" s="226" t="s">
        <v>2008</v>
      </c>
      <c r="E274" s="17" t="s">
        <v>303</v>
      </c>
      <c r="F274" s="227">
        <v>67.947000000000003</v>
      </c>
      <c r="G274" s="32"/>
      <c r="H274" s="33"/>
    </row>
    <row r="275" spans="1:8" s="2" customFormat="1" ht="16.75" customHeight="1">
      <c r="A275" s="32"/>
      <c r="B275" s="33"/>
      <c r="C275" s="222" t="s">
        <v>195</v>
      </c>
      <c r="D275" s="223" t="s">
        <v>1</v>
      </c>
      <c r="E275" s="224" t="s">
        <v>1</v>
      </c>
      <c r="F275" s="225">
        <v>4.5039999999999996</v>
      </c>
      <c r="G275" s="32"/>
      <c r="H275" s="33"/>
    </row>
    <row r="276" spans="1:8" s="2" customFormat="1" ht="16.75" customHeight="1">
      <c r="A276" s="32"/>
      <c r="B276" s="33"/>
      <c r="C276" s="226" t="s">
        <v>195</v>
      </c>
      <c r="D276" s="226" t="s">
        <v>1461</v>
      </c>
      <c r="E276" s="17" t="s">
        <v>1</v>
      </c>
      <c r="F276" s="227">
        <v>4.5039999999999996</v>
      </c>
      <c r="G276" s="32"/>
      <c r="H276" s="33"/>
    </row>
    <row r="277" spans="1:8" s="2" customFormat="1" ht="16.75" customHeight="1">
      <c r="A277" s="32"/>
      <c r="B277" s="33"/>
      <c r="C277" s="228" t="s">
        <v>2159</v>
      </c>
      <c r="D277" s="32"/>
      <c r="E277" s="32"/>
      <c r="F277" s="32"/>
      <c r="G277" s="32"/>
      <c r="H277" s="33"/>
    </row>
    <row r="278" spans="1:8" s="2" customFormat="1" ht="16.75" customHeight="1">
      <c r="A278" s="32"/>
      <c r="B278" s="33"/>
      <c r="C278" s="226" t="s">
        <v>1458</v>
      </c>
      <c r="D278" s="226" t="s">
        <v>1459</v>
      </c>
      <c r="E278" s="17" t="s">
        <v>313</v>
      </c>
      <c r="F278" s="227">
        <v>4.9539999999999997</v>
      </c>
      <c r="G278" s="32"/>
      <c r="H278" s="33"/>
    </row>
    <row r="279" spans="1:8" s="2" customFormat="1" ht="20">
      <c r="A279" s="32"/>
      <c r="B279" s="33"/>
      <c r="C279" s="226" t="s">
        <v>1444</v>
      </c>
      <c r="D279" s="226" t="s">
        <v>1445</v>
      </c>
      <c r="E279" s="17" t="s">
        <v>313</v>
      </c>
      <c r="F279" s="227">
        <v>8.7200000000000006</v>
      </c>
      <c r="G279" s="32"/>
      <c r="H279" s="33"/>
    </row>
    <row r="280" spans="1:8" s="2" customFormat="1" ht="20">
      <c r="A280" s="32"/>
      <c r="B280" s="33"/>
      <c r="C280" s="226" t="s">
        <v>1488</v>
      </c>
      <c r="D280" s="226" t="s">
        <v>1489</v>
      </c>
      <c r="E280" s="17" t="s">
        <v>313</v>
      </c>
      <c r="F280" s="227">
        <v>8.3279999999999994</v>
      </c>
      <c r="G280" s="32"/>
      <c r="H280" s="33"/>
    </row>
    <row r="281" spans="1:8" s="2" customFormat="1" ht="16.75" customHeight="1">
      <c r="A281" s="32"/>
      <c r="B281" s="33"/>
      <c r="C281" s="222" t="s">
        <v>197</v>
      </c>
      <c r="D281" s="223" t="s">
        <v>1</v>
      </c>
      <c r="E281" s="224" t="s">
        <v>1</v>
      </c>
      <c r="F281" s="225">
        <v>301.91000000000003</v>
      </c>
      <c r="G281" s="32"/>
      <c r="H281" s="33"/>
    </row>
    <row r="282" spans="1:8" s="2" customFormat="1" ht="16.75" customHeight="1">
      <c r="A282" s="32"/>
      <c r="B282" s="33"/>
      <c r="C282" s="226" t="s">
        <v>1</v>
      </c>
      <c r="D282" s="226" t="s">
        <v>1468</v>
      </c>
      <c r="E282" s="17" t="s">
        <v>1</v>
      </c>
      <c r="F282" s="227">
        <v>137.66999999999999</v>
      </c>
      <c r="G282" s="32"/>
      <c r="H282" s="33"/>
    </row>
    <row r="283" spans="1:8" s="2" customFormat="1" ht="16.75" customHeight="1">
      <c r="A283" s="32"/>
      <c r="B283" s="33"/>
      <c r="C283" s="226" t="s">
        <v>1</v>
      </c>
      <c r="D283" s="226" t="s">
        <v>1469</v>
      </c>
      <c r="E283" s="17" t="s">
        <v>1</v>
      </c>
      <c r="F283" s="227">
        <v>164.24</v>
      </c>
      <c r="G283" s="32"/>
      <c r="H283" s="33"/>
    </row>
    <row r="284" spans="1:8" s="2" customFormat="1" ht="16.75" customHeight="1">
      <c r="A284" s="32"/>
      <c r="B284" s="33"/>
      <c r="C284" s="226" t="s">
        <v>197</v>
      </c>
      <c r="D284" s="226" t="s">
        <v>331</v>
      </c>
      <c r="E284" s="17" t="s">
        <v>1</v>
      </c>
      <c r="F284" s="227">
        <v>301.91000000000003</v>
      </c>
      <c r="G284" s="32"/>
      <c r="H284" s="33"/>
    </row>
    <row r="285" spans="1:8" s="2" customFormat="1" ht="16.75" customHeight="1">
      <c r="A285" s="32"/>
      <c r="B285" s="33"/>
      <c r="C285" s="228" t="s">
        <v>2159</v>
      </c>
      <c r="D285" s="32"/>
      <c r="E285" s="32"/>
      <c r="F285" s="32"/>
      <c r="G285" s="32"/>
      <c r="H285" s="33"/>
    </row>
    <row r="286" spans="1:8" s="2" customFormat="1" ht="20">
      <c r="A286" s="32"/>
      <c r="B286" s="33"/>
      <c r="C286" s="226" t="s">
        <v>1464</v>
      </c>
      <c r="D286" s="226" t="s">
        <v>1465</v>
      </c>
      <c r="E286" s="17" t="s">
        <v>303</v>
      </c>
      <c r="F286" s="227">
        <v>301.91000000000003</v>
      </c>
      <c r="G286" s="32"/>
      <c r="H286" s="33"/>
    </row>
    <row r="287" spans="1:8" s="2" customFormat="1" ht="20">
      <c r="A287" s="32"/>
      <c r="B287" s="33"/>
      <c r="C287" s="226" t="s">
        <v>1471</v>
      </c>
      <c r="D287" s="226" t="s">
        <v>1472</v>
      </c>
      <c r="E287" s="17" t="s">
        <v>361</v>
      </c>
      <c r="F287" s="227">
        <v>335.45600000000002</v>
      </c>
      <c r="G287" s="32"/>
      <c r="H287" s="33"/>
    </row>
    <row r="288" spans="1:8" s="2" customFormat="1" ht="16.75" customHeight="1">
      <c r="A288" s="32"/>
      <c r="B288" s="33"/>
      <c r="C288" s="226" t="s">
        <v>1566</v>
      </c>
      <c r="D288" s="226" t="s">
        <v>1567</v>
      </c>
      <c r="E288" s="17" t="s">
        <v>303</v>
      </c>
      <c r="F288" s="227">
        <v>301.91000000000003</v>
      </c>
      <c r="G288" s="32"/>
      <c r="H288" s="33"/>
    </row>
    <row r="289" spans="1:8" s="2" customFormat="1" ht="20">
      <c r="A289" s="32"/>
      <c r="B289" s="33"/>
      <c r="C289" s="226" t="s">
        <v>1617</v>
      </c>
      <c r="D289" s="226" t="s">
        <v>1618</v>
      </c>
      <c r="E289" s="17" t="s">
        <v>303</v>
      </c>
      <c r="F289" s="227">
        <v>301.91000000000003</v>
      </c>
      <c r="G289" s="32"/>
      <c r="H289" s="33"/>
    </row>
    <row r="290" spans="1:8" s="2" customFormat="1" ht="20">
      <c r="A290" s="32"/>
      <c r="B290" s="33"/>
      <c r="C290" s="226" t="s">
        <v>1571</v>
      </c>
      <c r="D290" s="226" t="s">
        <v>1572</v>
      </c>
      <c r="E290" s="17" t="s">
        <v>303</v>
      </c>
      <c r="F290" s="227">
        <v>347.197</v>
      </c>
      <c r="G290" s="32"/>
      <c r="H290" s="33"/>
    </row>
    <row r="291" spans="1:8" s="2" customFormat="1" ht="16.75" customHeight="1">
      <c r="A291" s="32"/>
      <c r="B291" s="33"/>
      <c r="C291" s="226" t="s">
        <v>1477</v>
      </c>
      <c r="D291" s="226" t="s">
        <v>1478</v>
      </c>
      <c r="E291" s="17" t="s">
        <v>313</v>
      </c>
      <c r="F291" s="227">
        <v>4.2060000000000004</v>
      </c>
      <c r="G291" s="32"/>
      <c r="H291" s="33"/>
    </row>
    <row r="292" spans="1:8" s="2" customFormat="1" ht="16.75" customHeight="1">
      <c r="A292" s="32"/>
      <c r="B292" s="33"/>
      <c r="C292" s="222" t="s">
        <v>199</v>
      </c>
      <c r="D292" s="223" t="s">
        <v>1</v>
      </c>
      <c r="E292" s="224" t="s">
        <v>1</v>
      </c>
      <c r="F292" s="225">
        <v>3.8239999999999998</v>
      </c>
      <c r="G292" s="32"/>
      <c r="H292" s="33"/>
    </row>
    <row r="293" spans="1:8" s="2" customFormat="1" ht="16.75" customHeight="1">
      <c r="A293" s="32"/>
      <c r="B293" s="33"/>
      <c r="C293" s="226" t="s">
        <v>199</v>
      </c>
      <c r="D293" s="226" t="s">
        <v>1480</v>
      </c>
      <c r="E293" s="17" t="s">
        <v>1</v>
      </c>
      <c r="F293" s="227">
        <v>3.8239999999999998</v>
      </c>
      <c r="G293" s="32"/>
      <c r="H293" s="33"/>
    </row>
    <row r="294" spans="1:8" s="2" customFormat="1" ht="16.75" customHeight="1">
      <c r="A294" s="32"/>
      <c r="B294" s="33"/>
      <c r="C294" s="228" t="s">
        <v>2159</v>
      </c>
      <c r="D294" s="32"/>
      <c r="E294" s="32"/>
      <c r="F294" s="32"/>
      <c r="G294" s="32"/>
      <c r="H294" s="33"/>
    </row>
    <row r="295" spans="1:8" s="2" customFormat="1" ht="16.75" customHeight="1">
      <c r="A295" s="32"/>
      <c r="B295" s="33"/>
      <c r="C295" s="226" t="s">
        <v>1477</v>
      </c>
      <c r="D295" s="226" t="s">
        <v>1478</v>
      </c>
      <c r="E295" s="17" t="s">
        <v>313</v>
      </c>
      <c r="F295" s="227">
        <v>4.2060000000000004</v>
      </c>
      <c r="G295" s="32"/>
      <c r="H295" s="33"/>
    </row>
    <row r="296" spans="1:8" s="2" customFormat="1" ht="20">
      <c r="A296" s="32"/>
      <c r="B296" s="33"/>
      <c r="C296" s="226" t="s">
        <v>1444</v>
      </c>
      <c r="D296" s="226" t="s">
        <v>1445</v>
      </c>
      <c r="E296" s="17" t="s">
        <v>313</v>
      </c>
      <c r="F296" s="227">
        <v>8.7200000000000006</v>
      </c>
      <c r="G296" s="32"/>
      <c r="H296" s="33"/>
    </row>
    <row r="297" spans="1:8" s="2" customFormat="1" ht="20">
      <c r="A297" s="32"/>
      <c r="B297" s="33"/>
      <c r="C297" s="226" t="s">
        <v>1488</v>
      </c>
      <c r="D297" s="226" t="s">
        <v>1489</v>
      </c>
      <c r="E297" s="17" t="s">
        <v>313</v>
      </c>
      <c r="F297" s="227">
        <v>8.3279999999999994</v>
      </c>
      <c r="G297" s="32"/>
      <c r="H297" s="33"/>
    </row>
    <row r="298" spans="1:8" s="2" customFormat="1" ht="16.75" customHeight="1">
      <c r="A298" s="32"/>
      <c r="B298" s="33"/>
      <c r="C298" s="222" t="s">
        <v>201</v>
      </c>
      <c r="D298" s="223" t="s">
        <v>1</v>
      </c>
      <c r="E298" s="224" t="s">
        <v>1</v>
      </c>
      <c r="F298" s="225">
        <v>20.648</v>
      </c>
      <c r="G298" s="32"/>
      <c r="H298" s="33"/>
    </row>
    <row r="299" spans="1:8" s="2" customFormat="1" ht="16.75" customHeight="1">
      <c r="A299" s="32"/>
      <c r="B299" s="33"/>
      <c r="C299" s="226" t="s">
        <v>201</v>
      </c>
      <c r="D299" s="226" t="s">
        <v>1504</v>
      </c>
      <c r="E299" s="17" t="s">
        <v>1</v>
      </c>
      <c r="F299" s="227">
        <v>20.648</v>
      </c>
      <c r="G299" s="32"/>
      <c r="H299" s="33"/>
    </row>
    <row r="300" spans="1:8" s="2" customFormat="1" ht="16.75" customHeight="1">
      <c r="A300" s="32"/>
      <c r="B300" s="33"/>
      <c r="C300" s="228" t="s">
        <v>2159</v>
      </c>
      <c r="D300" s="32"/>
      <c r="E300" s="32"/>
      <c r="F300" s="32"/>
      <c r="G300" s="32"/>
      <c r="H300" s="33"/>
    </row>
    <row r="301" spans="1:8" s="2" customFormat="1" ht="16.75" customHeight="1">
      <c r="A301" s="32"/>
      <c r="B301" s="33"/>
      <c r="C301" s="226" t="s">
        <v>1500</v>
      </c>
      <c r="D301" s="226" t="s">
        <v>1501</v>
      </c>
      <c r="E301" s="17" t="s">
        <v>303</v>
      </c>
      <c r="F301" s="227">
        <v>20.648</v>
      </c>
      <c r="G301" s="32"/>
      <c r="H301" s="33"/>
    </row>
    <row r="302" spans="1:8" s="2" customFormat="1" ht="20">
      <c r="A302" s="32"/>
      <c r="B302" s="33"/>
      <c r="C302" s="226" t="s">
        <v>1444</v>
      </c>
      <c r="D302" s="226" t="s">
        <v>1445</v>
      </c>
      <c r="E302" s="17" t="s">
        <v>313</v>
      </c>
      <c r="F302" s="227">
        <v>8.7200000000000006</v>
      </c>
      <c r="G302" s="32"/>
      <c r="H302" s="33"/>
    </row>
    <row r="303" spans="1:8" s="2" customFormat="1" ht="16.75" customHeight="1">
      <c r="A303" s="32"/>
      <c r="B303" s="33"/>
      <c r="C303" s="226" t="s">
        <v>1524</v>
      </c>
      <c r="D303" s="226" t="s">
        <v>1525</v>
      </c>
      <c r="E303" s="17" t="s">
        <v>313</v>
      </c>
      <c r="F303" s="227">
        <v>0.39200000000000002</v>
      </c>
      <c r="G303" s="32"/>
      <c r="H303" s="33"/>
    </row>
    <row r="304" spans="1:8" s="2" customFormat="1" ht="16.75" customHeight="1">
      <c r="A304" s="32"/>
      <c r="B304" s="33"/>
      <c r="C304" s="226" t="s">
        <v>2030</v>
      </c>
      <c r="D304" s="226" t="s">
        <v>2031</v>
      </c>
      <c r="E304" s="17" t="s">
        <v>303</v>
      </c>
      <c r="F304" s="227">
        <v>20.648</v>
      </c>
      <c r="G304" s="32"/>
      <c r="H304" s="33"/>
    </row>
    <row r="305" spans="1:8" s="2" customFormat="1" ht="16.75" customHeight="1">
      <c r="A305" s="32"/>
      <c r="B305" s="33"/>
      <c r="C305" s="226" t="s">
        <v>1506</v>
      </c>
      <c r="D305" s="226" t="s">
        <v>1507</v>
      </c>
      <c r="E305" s="17" t="s">
        <v>303</v>
      </c>
      <c r="F305" s="227">
        <v>22.713000000000001</v>
      </c>
      <c r="G305" s="32"/>
      <c r="H305" s="33"/>
    </row>
    <row r="306" spans="1:8" s="2" customFormat="1" ht="16.75" customHeight="1">
      <c r="A306" s="32"/>
      <c r="B306" s="33"/>
      <c r="C306" s="222" t="s">
        <v>203</v>
      </c>
      <c r="D306" s="223" t="s">
        <v>1</v>
      </c>
      <c r="E306" s="224" t="s">
        <v>1</v>
      </c>
      <c r="F306" s="225">
        <v>13.438000000000001</v>
      </c>
      <c r="G306" s="32"/>
      <c r="H306" s="33"/>
    </row>
    <row r="307" spans="1:8" s="2" customFormat="1" ht="16.75" customHeight="1">
      <c r="A307" s="32"/>
      <c r="B307" s="33"/>
      <c r="C307" s="226" t="s">
        <v>203</v>
      </c>
      <c r="D307" s="226" t="s">
        <v>746</v>
      </c>
      <c r="E307" s="17" t="s">
        <v>1</v>
      </c>
      <c r="F307" s="227">
        <v>13.438000000000001</v>
      </c>
      <c r="G307" s="32"/>
      <c r="H307" s="33"/>
    </row>
    <row r="308" spans="1:8" s="2" customFormat="1" ht="16.75" customHeight="1">
      <c r="A308" s="32"/>
      <c r="B308" s="33"/>
      <c r="C308" s="228" t="s">
        <v>2159</v>
      </c>
      <c r="D308" s="32"/>
      <c r="E308" s="32"/>
      <c r="F308" s="32"/>
      <c r="G308" s="32"/>
      <c r="H308" s="33"/>
    </row>
    <row r="309" spans="1:8" s="2" customFormat="1" ht="20">
      <c r="A309" s="32"/>
      <c r="B309" s="33"/>
      <c r="C309" s="226" t="s">
        <v>742</v>
      </c>
      <c r="D309" s="226" t="s">
        <v>743</v>
      </c>
      <c r="E309" s="17" t="s">
        <v>303</v>
      </c>
      <c r="F309" s="227">
        <v>23.826000000000001</v>
      </c>
      <c r="G309" s="32"/>
      <c r="H309" s="33"/>
    </row>
    <row r="310" spans="1:8" s="2" customFormat="1" ht="16.75" customHeight="1">
      <c r="A310" s="32"/>
      <c r="B310" s="33"/>
      <c r="C310" s="226" t="s">
        <v>749</v>
      </c>
      <c r="D310" s="226" t="s">
        <v>750</v>
      </c>
      <c r="E310" s="17" t="s">
        <v>303</v>
      </c>
      <c r="F310" s="227">
        <v>24.303000000000001</v>
      </c>
      <c r="G310" s="32"/>
      <c r="H310" s="33"/>
    </row>
    <row r="311" spans="1:8" s="2" customFormat="1" ht="16.75" customHeight="1">
      <c r="A311" s="32"/>
      <c r="B311" s="33"/>
      <c r="C311" s="222" t="s">
        <v>205</v>
      </c>
      <c r="D311" s="223" t="s">
        <v>1</v>
      </c>
      <c r="E311" s="224" t="s">
        <v>1</v>
      </c>
      <c r="F311" s="225">
        <v>10.388</v>
      </c>
      <c r="G311" s="32"/>
      <c r="H311" s="33"/>
    </row>
    <row r="312" spans="1:8" s="2" customFormat="1" ht="16.75" customHeight="1">
      <c r="A312" s="32"/>
      <c r="B312" s="33"/>
      <c r="C312" s="226" t="s">
        <v>205</v>
      </c>
      <c r="D312" s="226" t="s">
        <v>747</v>
      </c>
      <c r="E312" s="17" t="s">
        <v>1</v>
      </c>
      <c r="F312" s="227">
        <v>10.388</v>
      </c>
      <c r="G312" s="32"/>
      <c r="H312" s="33"/>
    </row>
    <row r="313" spans="1:8" s="2" customFormat="1" ht="16.75" customHeight="1">
      <c r="A313" s="32"/>
      <c r="B313" s="33"/>
      <c r="C313" s="228" t="s">
        <v>2159</v>
      </c>
      <c r="D313" s="32"/>
      <c r="E313" s="32"/>
      <c r="F313" s="32"/>
      <c r="G313" s="32"/>
      <c r="H313" s="33"/>
    </row>
    <row r="314" spans="1:8" s="2" customFormat="1" ht="20">
      <c r="A314" s="32"/>
      <c r="B314" s="33"/>
      <c r="C314" s="226" t="s">
        <v>742</v>
      </c>
      <c r="D314" s="226" t="s">
        <v>743</v>
      </c>
      <c r="E314" s="17" t="s">
        <v>303</v>
      </c>
      <c r="F314" s="227">
        <v>23.826000000000001</v>
      </c>
      <c r="G314" s="32"/>
      <c r="H314" s="33"/>
    </row>
    <row r="315" spans="1:8" s="2" customFormat="1" ht="16.75" customHeight="1">
      <c r="A315" s="32"/>
      <c r="B315" s="33"/>
      <c r="C315" s="226" t="s">
        <v>725</v>
      </c>
      <c r="D315" s="226" t="s">
        <v>726</v>
      </c>
      <c r="E315" s="17" t="s">
        <v>303</v>
      </c>
      <c r="F315" s="227">
        <v>189.46899999999999</v>
      </c>
      <c r="G315" s="32"/>
      <c r="H315" s="33"/>
    </row>
    <row r="316" spans="1:8" s="2" customFormat="1" ht="20">
      <c r="A316" s="32"/>
      <c r="B316" s="33"/>
      <c r="C316" s="226" t="s">
        <v>778</v>
      </c>
      <c r="D316" s="226" t="s">
        <v>779</v>
      </c>
      <c r="E316" s="17" t="s">
        <v>303</v>
      </c>
      <c r="F316" s="227">
        <v>183.661</v>
      </c>
      <c r="G316" s="32"/>
      <c r="H316" s="33"/>
    </row>
    <row r="317" spans="1:8" s="2" customFormat="1" ht="20">
      <c r="A317" s="32"/>
      <c r="B317" s="33"/>
      <c r="C317" s="226" t="s">
        <v>852</v>
      </c>
      <c r="D317" s="226" t="s">
        <v>853</v>
      </c>
      <c r="E317" s="17" t="s">
        <v>303</v>
      </c>
      <c r="F317" s="227">
        <v>10.388</v>
      </c>
      <c r="G317" s="32"/>
      <c r="H317" s="33"/>
    </row>
    <row r="318" spans="1:8" s="2" customFormat="1" ht="16.75" customHeight="1">
      <c r="A318" s="32"/>
      <c r="B318" s="33"/>
      <c r="C318" s="226" t="s">
        <v>749</v>
      </c>
      <c r="D318" s="226" t="s">
        <v>750</v>
      </c>
      <c r="E318" s="17" t="s">
        <v>303</v>
      </c>
      <c r="F318" s="227">
        <v>24.303000000000001</v>
      </c>
      <c r="G318" s="32"/>
      <c r="H318" s="33"/>
    </row>
    <row r="319" spans="1:8" s="2" customFormat="1" ht="16.75" customHeight="1">
      <c r="A319" s="32"/>
      <c r="B319" s="33"/>
      <c r="C319" s="222" t="s">
        <v>207</v>
      </c>
      <c r="D319" s="223" t="s">
        <v>1</v>
      </c>
      <c r="E319" s="224" t="s">
        <v>1</v>
      </c>
      <c r="F319" s="225">
        <v>126.21299999999999</v>
      </c>
      <c r="G319" s="32"/>
      <c r="H319" s="33"/>
    </row>
    <row r="320" spans="1:8" s="2" customFormat="1" ht="16.75" customHeight="1">
      <c r="A320" s="32"/>
      <c r="B320" s="33"/>
      <c r="C320" s="226" t="s">
        <v>1</v>
      </c>
      <c r="D320" s="226" t="s">
        <v>758</v>
      </c>
      <c r="E320" s="17" t="s">
        <v>1</v>
      </c>
      <c r="F320" s="227">
        <v>25.3</v>
      </c>
      <c r="G320" s="32"/>
      <c r="H320" s="33"/>
    </row>
    <row r="321" spans="1:8" s="2" customFormat="1" ht="20">
      <c r="A321" s="32"/>
      <c r="B321" s="33"/>
      <c r="C321" s="226" t="s">
        <v>1</v>
      </c>
      <c r="D321" s="226" t="s">
        <v>759</v>
      </c>
      <c r="E321" s="17" t="s">
        <v>1</v>
      </c>
      <c r="F321" s="227">
        <v>58.185000000000002</v>
      </c>
      <c r="G321" s="32"/>
      <c r="H321" s="33"/>
    </row>
    <row r="322" spans="1:8" s="2" customFormat="1" ht="16.75" customHeight="1">
      <c r="A322" s="32"/>
      <c r="B322" s="33"/>
      <c r="C322" s="226" t="s">
        <v>1</v>
      </c>
      <c r="D322" s="226" t="s">
        <v>760</v>
      </c>
      <c r="E322" s="17" t="s">
        <v>1</v>
      </c>
      <c r="F322" s="227">
        <v>42.728000000000002</v>
      </c>
      <c r="G322" s="32"/>
      <c r="H322" s="33"/>
    </row>
    <row r="323" spans="1:8" s="2" customFormat="1" ht="16.75" customHeight="1">
      <c r="A323" s="32"/>
      <c r="B323" s="33"/>
      <c r="C323" s="226" t="s">
        <v>207</v>
      </c>
      <c r="D323" s="226" t="s">
        <v>331</v>
      </c>
      <c r="E323" s="17" t="s">
        <v>1</v>
      </c>
      <c r="F323" s="227">
        <v>126.21299999999999</v>
      </c>
      <c r="G323" s="32"/>
      <c r="H323" s="33"/>
    </row>
    <row r="324" spans="1:8" s="2" customFormat="1" ht="16.75" customHeight="1">
      <c r="A324" s="32"/>
      <c r="B324" s="33"/>
      <c r="C324" s="228" t="s">
        <v>2159</v>
      </c>
      <c r="D324" s="32"/>
      <c r="E324" s="32"/>
      <c r="F324" s="32"/>
      <c r="G324" s="32"/>
      <c r="H324" s="33"/>
    </row>
    <row r="325" spans="1:8" s="2" customFormat="1" ht="20">
      <c r="A325" s="32"/>
      <c r="B325" s="33"/>
      <c r="C325" s="226" t="s">
        <v>754</v>
      </c>
      <c r="D325" s="226" t="s">
        <v>755</v>
      </c>
      <c r="E325" s="17" t="s">
        <v>303</v>
      </c>
      <c r="F325" s="227">
        <v>126.21299999999999</v>
      </c>
      <c r="G325" s="32"/>
      <c r="H325" s="33"/>
    </row>
    <row r="326" spans="1:8" s="2" customFormat="1" ht="16.75" customHeight="1">
      <c r="A326" s="32"/>
      <c r="B326" s="33"/>
      <c r="C326" s="226" t="s">
        <v>725</v>
      </c>
      <c r="D326" s="226" t="s">
        <v>726</v>
      </c>
      <c r="E326" s="17" t="s">
        <v>303</v>
      </c>
      <c r="F326" s="227">
        <v>189.46899999999999</v>
      </c>
      <c r="G326" s="32"/>
      <c r="H326" s="33"/>
    </row>
    <row r="327" spans="1:8" s="2" customFormat="1" ht="20">
      <c r="A327" s="32"/>
      <c r="B327" s="33"/>
      <c r="C327" s="226" t="s">
        <v>778</v>
      </c>
      <c r="D327" s="226" t="s">
        <v>779</v>
      </c>
      <c r="E327" s="17" t="s">
        <v>303</v>
      </c>
      <c r="F327" s="227">
        <v>183.661</v>
      </c>
      <c r="G327" s="32"/>
      <c r="H327" s="33"/>
    </row>
    <row r="328" spans="1:8" s="2" customFormat="1" ht="20">
      <c r="A328" s="32"/>
      <c r="B328" s="33"/>
      <c r="C328" s="226" t="s">
        <v>857</v>
      </c>
      <c r="D328" s="226" t="s">
        <v>858</v>
      </c>
      <c r="E328" s="17" t="s">
        <v>303</v>
      </c>
      <c r="F328" s="227">
        <v>273.92099999999999</v>
      </c>
      <c r="G328" s="32"/>
      <c r="H328" s="33"/>
    </row>
    <row r="329" spans="1:8" s="2" customFormat="1" ht="16.75" customHeight="1">
      <c r="A329" s="32"/>
      <c r="B329" s="33"/>
      <c r="C329" s="226" t="s">
        <v>762</v>
      </c>
      <c r="D329" s="226" t="s">
        <v>763</v>
      </c>
      <c r="E329" s="17" t="s">
        <v>303</v>
      </c>
      <c r="F329" s="227">
        <v>128.73699999999999</v>
      </c>
      <c r="G329" s="32"/>
      <c r="H329" s="33"/>
    </row>
    <row r="330" spans="1:8" s="2" customFormat="1" ht="16.75" customHeight="1">
      <c r="A330" s="32"/>
      <c r="B330" s="33"/>
      <c r="C330" s="222" t="s">
        <v>209</v>
      </c>
      <c r="D330" s="223" t="s">
        <v>1</v>
      </c>
      <c r="E330" s="224" t="s">
        <v>1</v>
      </c>
      <c r="F330" s="225">
        <v>47.06</v>
      </c>
      <c r="G330" s="32"/>
      <c r="H330" s="33"/>
    </row>
    <row r="331" spans="1:8" s="2" customFormat="1" ht="16.75" customHeight="1">
      <c r="A331" s="32"/>
      <c r="B331" s="33"/>
      <c r="C331" s="226" t="s">
        <v>209</v>
      </c>
      <c r="D331" s="226" t="s">
        <v>771</v>
      </c>
      <c r="E331" s="17" t="s">
        <v>1</v>
      </c>
      <c r="F331" s="227">
        <v>47.06</v>
      </c>
      <c r="G331" s="32"/>
      <c r="H331" s="33"/>
    </row>
    <row r="332" spans="1:8" s="2" customFormat="1" ht="16.75" customHeight="1">
      <c r="A332" s="32"/>
      <c r="B332" s="33"/>
      <c r="C332" s="228" t="s">
        <v>2159</v>
      </c>
      <c r="D332" s="32"/>
      <c r="E332" s="32"/>
      <c r="F332" s="32"/>
      <c r="G332" s="32"/>
      <c r="H332" s="33"/>
    </row>
    <row r="333" spans="1:8" s="2" customFormat="1" ht="20">
      <c r="A333" s="32"/>
      <c r="B333" s="33"/>
      <c r="C333" s="226" t="s">
        <v>767</v>
      </c>
      <c r="D333" s="226" t="s">
        <v>768</v>
      </c>
      <c r="E333" s="17" t="s">
        <v>303</v>
      </c>
      <c r="F333" s="227">
        <v>47.06</v>
      </c>
      <c r="G333" s="32"/>
      <c r="H333" s="33"/>
    </row>
    <row r="334" spans="1:8" s="2" customFormat="1" ht="16.75" customHeight="1">
      <c r="A334" s="32"/>
      <c r="B334" s="33"/>
      <c r="C334" s="226" t="s">
        <v>725</v>
      </c>
      <c r="D334" s="226" t="s">
        <v>726</v>
      </c>
      <c r="E334" s="17" t="s">
        <v>303</v>
      </c>
      <c r="F334" s="227">
        <v>189.46899999999999</v>
      </c>
      <c r="G334" s="32"/>
      <c r="H334" s="33"/>
    </row>
    <row r="335" spans="1:8" s="2" customFormat="1" ht="20">
      <c r="A335" s="32"/>
      <c r="B335" s="33"/>
      <c r="C335" s="226" t="s">
        <v>778</v>
      </c>
      <c r="D335" s="226" t="s">
        <v>779</v>
      </c>
      <c r="E335" s="17" t="s">
        <v>303</v>
      </c>
      <c r="F335" s="227">
        <v>183.661</v>
      </c>
      <c r="G335" s="32"/>
      <c r="H335" s="33"/>
    </row>
    <row r="336" spans="1:8" s="2" customFormat="1" ht="20">
      <c r="A336" s="32"/>
      <c r="B336" s="33"/>
      <c r="C336" s="226" t="s">
        <v>857</v>
      </c>
      <c r="D336" s="226" t="s">
        <v>858</v>
      </c>
      <c r="E336" s="17" t="s">
        <v>303</v>
      </c>
      <c r="F336" s="227">
        <v>273.92099999999999</v>
      </c>
      <c r="G336" s="32"/>
      <c r="H336" s="33"/>
    </row>
    <row r="337" spans="1:8" s="2" customFormat="1" ht="16.75" customHeight="1">
      <c r="A337" s="32"/>
      <c r="B337" s="33"/>
      <c r="C337" s="226" t="s">
        <v>773</v>
      </c>
      <c r="D337" s="226" t="s">
        <v>774</v>
      </c>
      <c r="E337" s="17" t="s">
        <v>303</v>
      </c>
      <c r="F337" s="227">
        <v>48.000999999999998</v>
      </c>
      <c r="G337" s="32"/>
      <c r="H337" s="33"/>
    </row>
    <row r="338" spans="1:8" s="2" customFormat="1" ht="16.75" customHeight="1">
      <c r="A338" s="32"/>
      <c r="B338" s="33"/>
      <c r="C338" s="222" t="s">
        <v>211</v>
      </c>
      <c r="D338" s="223" t="s">
        <v>1</v>
      </c>
      <c r="E338" s="224" t="s">
        <v>1</v>
      </c>
      <c r="F338" s="225">
        <v>5.8079999999999998</v>
      </c>
      <c r="G338" s="32"/>
      <c r="H338" s="33"/>
    </row>
    <row r="339" spans="1:8" s="2" customFormat="1" ht="16.75" customHeight="1">
      <c r="A339" s="32"/>
      <c r="B339" s="33"/>
      <c r="C339" s="226" t="s">
        <v>211</v>
      </c>
      <c r="D339" s="226" t="s">
        <v>735</v>
      </c>
      <c r="E339" s="17" t="s">
        <v>1</v>
      </c>
      <c r="F339" s="227">
        <v>5.8079999999999998</v>
      </c>
      <c r="G339" s="32"/>
      <c r="H339" s="33"/>
    </row>
    <row r="340" spans="1:8" s="2" customFormat="1" ht="16.75" customHeight="1">
      <c r="A340" s="32"/>
      <c r="B340" s="33"/>
      <c r="C340" s="228" t="s">
        <v>2159</v>
      </c>
      <c r="D340" s="32"/>
      <c r="E340" s="32"/>
      <c r="F340" s="32"/>
      <c r="G340" s="32"/>
      <c r="H340" s="33"/>
    </row>
    <row r="341" spans="1:8" s="2" customFormat="1" ht="20">
      <c r="A341" s="32"/>
      <c r="B341" s="33"/>
      <c r="C341" s="226" t="s">
        <v>731</v>
      </c>
      <c r="D341" s="226" t="s">
        <v>732</v>
      </c>
      <c r="E341" s="17" t="s">
        <v>303</v>
      </c>
      <c r="F341" s="227">
        <v>5.8079999999999998</v>
      </c>
      <c r="G341" s="32"/>
      <c r="H341" s="33"/>
    </row>
    <row r="342" spans="1:8" s="2" customFormat="1" ht="16.75" customHeight="1">
      <c r="A342" s="32"/>
      <c r="B342" s="33"/>
      <c r="C342" s="226" t="s">
        <v>725</v>
      </c>
      <c r="D342" s="226" t="s">
        <v>726</v>
      </c>
      <c r="E342" s="17" t="s">
        <v>303</v>
      </c>
      <c r="F342" s="227">
        <v>189.46899999999999</v>
      </c>
      <c r="G342" s="32"/>
      <c r="H342" s="33"/>
    </row>
    <row r="343" spans="1:8" s="2" customFormat="1" ht="20">
      <c r="A343" s="32"/>
      <c r="B343" s="33"/>
      <c r="C343" s="226" t="s">
        <v>857</v>
      </c>
      <c r="D343" s="226" t="s">
        <v>858</v>
      </c>
      <c r="E343" s="17" t="s">
        <v>303</v>
      </c>
      <c r="F343" s="227">
        <v>273.92099999999999</v>
      </c>
      <c r="G343" s="32"/>
      <c r="H343" s="33"/>
    </row>
    <row r="344" spans="1:8" s="2" customFormat="1" ht="16.75" customHeight="1">
      <c r="A344" s="32"/>
      <c r="B344" s="33"/>
      <c r="C344" s="226" t="s">
        <v>737</v>
      </c>
      <c r="D344" s="226" t="s">
        <v>738</v>
      </c>
      <c r="E344" s="17" t="s">
        <v>303</v>
      </c>
      <c r="F344" s="227">
        <v>5.9240000000000004</v>
      </c>
      <c r="G344" s="32"/>
      <c r="H344" s="33"/>
    </row>
    <row r="345" spans="1:8" s="2" customFormat="1" ht="16.75" customHeight="1">
      <c r="A345" s="32"/>
      <c r="B345" s="33"/>
      <c r="C345" s="222" t="s">
        <v>213</v>
      </c>
      <c r="D345" s="223" t="s">
        <v>1</v>
      </c>
      <c r="E345" s="224" t="s">
        <v>1</v>
      </c>
      <c r="F345" s="225">
        <v>21.18</v>
      </c>
      <c r="G345" s="32"/>
      <c r="H345" s="33"/>
    </row>
    <row r="346" spans="1:8" s="2" customFormat="1" ht="16.75" customHeight="1">
      <c r="A346" s="32"/>
      <c r="B346" s="33"/>
      <c r="C346" s="226" t="s">
        <v>213</v>
      </c>
      <c r="D346" s="226" t="s">
        <v>789</v>
      </c>
      <c r="E346" s="17" t="s">
        <v>1</v>
      </c>
      <c r="F346" s="227">
        <v>21.18</v>
      </c>
      <c r="G346" s="32"/>
      <c r="H346" s="33"/>
    </row>
    <row r="347" spans="1:8" s="2" customFormat="1" ht="16.75" customHeight="1">
      <c r="A347" s="32"/>
      <c r="B347" s="33"/>
      <c r="C347" s="228" t="s">
        <v>2159</v>
      </c>
      <c r="D347" s="32"/>
      <c r="E347" s="32"/>
      <c r="F347" s="32"/>
      <c r="G347" s="32"/>
      <c r="H347" s="33"/>
    </row>
    <row r="348" spans="1:8" s="2" customFormat="1" ht="16.75" customHeight="1">
      <c r="A348" s="32"/>
      <c r="B348" s="33"/>
      <c r="C348" s="226" t="s">
        <v>784</v>
      </c>
      <c r="D348" s="226" t="s">
        <v>785</v>
      </c>
      <c r="E348" s="17" t="s">
        <v>361</v>
      </c>
      <c r="F348" s="227">
        <v>26.28</v>
      </c>
      <c r="G348" s="32"/>
      <c r="H348" s="33"/>
    </row>
    <row r="349" spans="1:8" s="2" customFormat="1" ht="16.75" customHeight="1">
      <c r="A349" s="32"/>
      <c r="B349" s="33"/>
      <c r="C349" s="226" t="s">
        <v>791</v>
      </c>
      <c r="D349" s="226" t="s">
        <v>792</v>
      </c>
      <c r="E349" s="17" t="s">
        <v>361</v>
      </c>
      <c r="F349" s="227">
        <v>22.239000000000001</v>
      </c>
      <c r="G349" s="32"/>
      <c r="H349" s="33"/>
    </row>
    <row r="350" spans="1:8" s="2" customFormat="1" ht="16.75" customHeight="1">
      <c r="A350" s="32"/>
      <c r="B350" s="33"/>
      <c r="C350" s="222" t="s">
        <v>215</v>
      </c>
      <c r="D350" s="223" t="s">
        <v>1</v>
      </c>
      <c r="E350" s="224" t="s">
        <v>1</v>
      </c>
      <c r="F350" s="225">
        <v>59.14</v>
      </c>
      <c r="G350" s="32"/>
      <c r="H350" s="33"/>
    </row>
    <row r="351" spans="1:8" s="2" customFormat="1" ht="16.75" customHeight="1">
      <c r="A351" s="32"/>
      <c r="B351" s="33"/>
      <c r="C351" s="226" t="s">
        <v>215</v>
      </c>
      <c r="D351" s="226" t="s">
        <v>805</v>
      </c>
      <c r="E351" s="17" t="s">
        <v>1</v>
      </c>
      <c r="F351" s="227">
        <v>59.14</v>
      </c>
      <c r="G351" s="32"/>
      <c r="H351" s="33"/>
    </row>
    <row r="352" spans="1:8" s="2" customFormat="1" ht="16.75" customHeight="1">
      <c r="A352" s="32"/>
      <c r="B352" s="33"/>
      <c r="C352" s="228" t="s">
        <v>2159</v>
      </c>
      <c r="D352" s="32"/>
      <c r="E352" s="32"/>
      <c r="F352" s="32"/>
      <c r="G352" s="32"/>
      <c r="H352" s="33"/>
    </row>
    <row r="353" spans="1:8" s="2" customFormat="1" ht="16.75" customHeight="1">
      <c r="A353" s="32"/>
      <c r="B353" s="33"/>
      <c r="C353" s="226" t="s">
        <v>801</v>
      </c>
      <c r="D353" s="226" t="s">
        <v>802</v>
      </c>
      <c r="E353" s="17" t="s">
        <v>361</v>
      </c>
      <c r="F353" s="227">
        <v>148.41999999999999</v>
      </c>
      <c r="G353" s="32"/>
      <c r="H353" s="33"/>
    </row>
    <row r="354" spans="1:8" s="2" customFormat="1" ht="20">
      <c r="A354" s="32"/>
      <c r="B354" s="33"/>
      <c r="C354" s="226" t="s">
        <v>811</v>
      </c>
      <c r="D354" s="226" t="s">
        <v>812</v>
      </c>
      <c r="E354" s="17" t="s">
        <v>361</v>
      </c>
      <c r="F354" s="227">
        <v>62.097000000000001</v>
      </c>
      <c r="G354" s="32"/>
      <c r="H354" s="33"/>
    </row>
    <row r="355" spans="1:8" s="2" customFormat="1" ht="16.75" customHeight="1">
      <c r="A355" s="32"/>
      <c r="B355" s="33"/>
      <c r="C355" s="222" t="s">
        <v>217</v>
      </c>
      <c r="D355" s="223" t="s">
        <v>1</v>
      </c>
      <c r="E355" s="224" t="s">
        <v>1</v>
      </c>
      <c r="F355" s="225">
        <v>16.18</v>
      </c>
      <c r="G355" s="32"/>
      <c r="H355" s="33"/>
    </row>
    <row r="356" spans="1:8" s="2" customFormat="1" ht="16.75" customHeight="1">
      <c r="A356" s="32"/>
      <c r="B356" s="33"/>
      <c r="C356" s="226" t="s">
        <v>217</v>
      </c>
      <c r="D356" s="226" t="s">
        <v>806</v>
      </c>
      <c r="E356" s="17" t="s">
        <v>1</v>
      </c>
      <c r="F356" s="227">
        <v>16.18</v>
      </c>
      <c r="G356" s="32"/>
      <c r="H356" s="33"/>
    </row>
    <row r="357" spans="1:8" s="2" customFormat="1" ht="16.75" customHeight="1">
      <c r="A357" s="32"/>
      <c r="B357" s="33"/>
      <c r="C357" s="228" t="s">
        <v>2159</v>
      </c>
      <c r="D357" s="32"/>
      <c r="E357" s="32"/>
      <c r="F357" s="32"/>
      <c r="G357" s="32"/>
      <c r="H357" s="33"/>
    </row>
    <row r="358" spans="1:8" s="2" customFormat="1" ht="16.75" customHeight="1">
      <c r="A358" s="32"/>
      <c r="B358" s="33"/>
      <c r="C358" s="226" t="s">
        <v>801</v>
      </c>
      <c r="D358" s="226" t="s">
        <v>802</v>
      </c>
      <c r="E358" s="17" t="s">
        <v>361</v>
      </c>
      <c r="F358" s="227">
        <v>148.41999999999999</v>
      </c>
      <c r="G358" s="32"/>
      <c r="H358" s="33"/>
    </row>
    <row r="359" spans="1:8" s="2" customFormat="1" ht="20">
      <c r="A359" s="32"/>
      <c r="B359" s="33"/>
      <c r="C359" s="226" t="s">
        <v>816</v>
      </c>
      <c r="D359" s="226" t="s">
        <v>817</v>
      </c>
      <c r="E359" s="17" t="s">
        <v>361</v>
      </c>
      <c r="F359" s="227">
        <v>16.989000000000001</v>
      </c>
      <c r="G359" s="32"/>
      <c r="H359" s="33"/>
    </row>
    <row r="360" spans="1:8" s="2" customFormat="1" ht="16.75" customHeight="1">
      <c r="A360" s="32"/>
      <c r="B360" s="33"/>
      <c r="C360" s="222" t="s">
        <v>219</v>
      </c>
      <c r="D360" s="223" t="s">
        <v>1</v>
      </c>
      <c r="E360" s="224" t="s">
        <v>1</v>
      </c>
      <c r="F360" s="225">
        <v>52.02</v>
      </c>
      <c r="G360" s="32"/>
      <c r="H360" s="33"/>
    </row>
    <row r="361" spans="1:8" s="2" customFormat="1" ht="30">
      <c r="A361" s="32"/>
      <c r="B361" s="33"/>
      <c r="C361" s="226" t="s">
        <v>219</v>
      </c>
      <c r="D361" s="226" t="s">
        <v>807</v>
      </c>
      <c r="E361" s="17" t="s">
        <v>1</v>
      </c>
      <c r="F361" s="227">
        <v>52.02</v>
      </c>
      <c r="G361" s="32"/>
      <c r="H361" s="33"/>
    </row>
    <row r="362" spans="1:8" s="2" customFormat="1" ht="16.75" customHeight="1">
      <c r="A362" s="32"/>
      <c r="B362" s="33"/>
      <c r="C362" s="228" t="s">
        <v>2159</v>
      </c>
      <c r="D362" s="32"/>
      <c r="E362" s="32"/>
      <c r="F362" s="32"/>
      <c r="G362" s="32"/>
      <c r="H362" s="33"/>
    </row>
    <row r="363" spans="1:8" s="2" customFormat="1" ht="16.75" customHeight="1">
      <c r="A363" s="32"/>
      <c r="B363" s="33"/>
      <c r="C363" s="226" t="s">
        <v>801</v>
      </c>
      <c r="D363" s="226" t="s">
        <v>802</v>
      </c>
      <c r="E363" s="17" t="s">
        <v>361</v>
      </c>
      <c r="F363" s="227">
        <v>148.41999999999999</v>
      </c>
      <c r="G363" s="32"/>
      <c r="H363" s="33"/>
    </row>
    <row r="364" spans="1:8" s="2" customFormat="1" ht="20">
      <c r="A364" s="32"/>
      <c r="B364" s="33"/>
      <c r="C364" s="226" t="s">
        <v>820</v>
      </c>
      <c r="D364" s="226" t="s">
        <v>821</v>
      </c>
      <c r="E364" s="17" t="s">
        <v>361</v>
      </c>
      <c r="F364" s="227">
        <v>54.621000000000002</v>
      </c>
      <c r="G364" s="32"/>
      <c r="H364" s="33"/>
    </row>
    <row r="365" spans="1:8" s="2" customFormat="1" ht="16.75" customHeight="1">
      <c r="A365" s="32"/>
      <c r="B365" s="33"/>
      <c r="C365" s="222" t="s">
        <v>107</v>
      </c>
      <c r="D365" s="223" t="s">
        <v>1</v>
      </c>
      <c r="E365" s="224" t="s">
        <v>1</v>
      </c>
      <c r="F365" s="225">
        <v>117.098</v>
      </c>
      <c r="G365" s="32"/>
      <c r="H365" s="33"/>
    </row>
    <row r="366" spans="1:8" s="2" customFormat="1" ht="16.75" customHeight="1">
      <c r="A366" s="32"/>
      <c r="B366" s="33"/>
      <c r="C366" s="226" t="s">
        <v>1</v>
      </c>
      <c r="D366" s="226" t="s">
        <v>2039</v>
      </c>
      <c r="E366" s="17" t="s">
        <v>1</v>
      </c>
      <c r="F366" s="227">
        <v>6.125</v>
      </c>
      <c r="G366" s="32"/>
      <c r="H366" s="33"/>
    </row>
    <row r="367" spans="1:8" s="2" customFormat="1" ht="16.75" customHeight="1">
      <c r="A367" s="32"/>
      <c r="B367" s="33"/>
      <c r="C367" s="226" t="s">
        <v>1</v>
      </c>
      <c r="D367" s="226" t="s">
        <v>2040</v>
      </c>
      <c r="E367" s="17" t="s">
        <v>1</v>
      </c>
      <c r="F367" s="227">
        <v>8.3420000000000005</v>
      </c>
      <c r="G367" s="32"/>
      <c r="H367" s="33"/>
    </row>
    <row r="368" spans="1:8" s="2" customFormat="1" ht="16.75" customHeight="1">
      <c r="A368" s="32"/>
      <c r="B368" s="33"/>
      <c r="C368" s="226" t="s">
        <v>1</v>
      </c>
      <c r="D368" s="226" t="s">
        <v>2041</v>
      </c>
      <c r="E368" s="17" t="s">
        <v>1</v>
      </c>
      <c r="F368" s="227">
        <v>2.2280000000000002</v>
      </c>
      <c r="G368" s="32"/>
      <c r="H368" s="33"/>
    </row>
    <row r="369" spans="1:8" s="2" customFormat="1" ht="16.75" customHeight="1">
      <c r="A369" s="32"/>
      <c r="B369" s="33"/>
      <c r="C369" s="226" t="s">
        <v>1</v>
      </c>
      <c r="D369" s="226" t="s">
        <v>2042</v>
      </c>
      <c r="E369" s="17" t="s">
        <v>1</v>
      </c>
      <c r="F369" s="227">
        <v>1.0649999999999999</v>
      </c>
      <c r="G369" s="32"/>
      <c r="H369" s="33"/>
    </row>
    <row r="370" spans="1:8" s="2" customFormat="1" ht="16.75" customHeight="1">
      <c r="A370" s="32"/>
      <c r="B370" s="33"/>
      <c r="C370" s="226" t="s">
        <v>1</v>
      </c>
      <c r="D370" s="226" t="s">
        <v>2043</v>
      </c>
      <c r="E370" s="17" t="s">
        <v>1</v>
      </c>
      <c r="F370" s="227">
        <v>12.858000000000001</v>
      </c>
      <c r="G370" s="32"/>
      <c r="H370" s="33"/>
    </row>
    <row r="371" spans="1:8" s="2" customFormat="1" ht="16.75" customHeight="1">
      <c r="A371" s="32"/>
      <c r="B371" s="33"/>
      <c r="C371" s="226" t="s">
        <v>1</v>
      </c>
      <c r="D371" s="226" t="s">
        <v>2044</v>
      </c>
      <c r="E371" s="17" t="s">
        <v>1</v>
      </c>
      <c r="F371" s="227">
        <v>86.48</v>
      </c>
      <c r="G371" s="32"/>
      <c r="H371" s="33"/>
    </row>
    <row r="372" spans="1:8" s="2" customFormat="1" ht="16.75" customHeight="1">
      <c r="A372" s="32"/>
      <c r="B372" s="33"/>
      <c r="C372" s="226" t="s">
        <v>107</v>
      </c>
      <c r="D372" s="226" t="s">
        <v>331</v>
      </c>
      <c r="E372" s="17" t="s">
        <v>1</v>
      </c>
      <c r="F372" s="227">
        <v>117.098</v>
      </c>
      <c r="G372" s="32"/>
      <c r="H372" s="33"/>
    </row>
    <row r="373" spans="1:8" s="2" customFormat="1" ht="16.75" customHeight="1">
      <c r="A373" s="32"/>
      <c r="B373" s="33"/>
      <c r="C373" s="228" t="s">
        <v>2159</v>
      </c>
      <c r="D373" s="32"/>
      <c r="E373" s="32"/>
      <c r="F373" s="32"/>
      <c r="G373" s="32"/>
      <c r="H373" s="33"/>
    </row>
    <row r="374" spans="1:8" s="2" customFormat="1" ht="20">
      <c r="A374" s="32"/>
      <c r="B374" s="33"/>
      <c r="C374" s="226" t="s">
        <v>2035</v>
      </c>
      <c r="D374" s="226" t="s">
        <v>2036</v>
      </c>
      <c r="E374" s="17" t="s">
        <v>303</v>
      </c>
      <c r="F374" s="227">
        <v>117.098</v>
      </c>
      <c r="G374" s="32"/>
      <c r="H374" s="33"/>
    </row>
    <row r="375" spans="1:8" s="2" customFormat="1" ht="20">
      <c r="A375" s="32"/>
      <c r="B375" s="33"/>
      <c r="C375" s="226" t="s">
        <v>2046</v>
      </c>
      <c r="D375" s="226" t="s">
        <v>2047</v>
      </c>
      <c r="E375" s="17" t="s">
        <v>303</v>
      </c>
      <c r="F375" s="227">
        <v>117.098</v>
      </c>
      <c r="G375" s="32"/>
      <c r="H375" s="33"/>
    </row>
    <row r="376" spans="1:8" s="2" customFormat="1" ht="20">
      <c r="A376" s="32"/>
      <c r="B376" s="33"/>
      <c r="C376" s="226" t="s">
        <v>2051</v>
      </c>
      <c r="D376" s="226" t="s">
        <v>2052</v>
      </c>
      <c r="E376" s="17" t="s">
        <v>303</v>
      </c>
      <c r="F376" s="227">
        <v>117.098</v>
      </c>
      <c r="G376" s="32"/>
      <c r="H376" s="33"/>
    </row>
    <row r="377" spans="1:8" s="2" customFormat="1" ht="16.75" customHeight="1">
      <c r="A377" s="32"/>
      <c r="B377" s="33"/>
      <c r="C377" s="222" t="s">
        <v>221</v>
      </c>
      <c r="D377" s="223" t="s">
        <v>1</v>
      </c>
      <c r="E377" s="224" t="s">
        <v>1</v>
      </c>
      <c r="F377" s="225">
        <v>10.08</v>
      </c>
      <c r="G377" s="32"/>
      <c r="H377" s="33"/>
    </row>
    <row r="378" spans="1:8" s="2" customFormat="1" ht="16.75" customHeight="1">
      <c r="A378" s="32"/>
      <c r="B378" s="33"/>
      <c r="C378" s="226" t="s">
        <v>221</v>
      </c>
      <c r="D378" s="226" t="s">
        <v>808</v>
      </c>
      <c r="E378" s="17" t="s">
        <v>1</v>
      </c>
      <c r="F378" s="227">
        <v>10.08</v>
      </c>
      <c r="G378" s="32"/>
      <c r="H378" s="33"/>
    </row>
    <row r="379" spans="1:8" s="2" customFormat="1" ht="16.75" customHeight="1">
      <c r="A379" s="32"/>
      <c r="B379" s="33"/>
      <c r="C379" s="228" t="s">
        <v>2159</v>
      </c>
      <c r="D379" s="32"/>
      <c r="E379" s="32"/>
      <c r="F379" s="32"/>
      <c r="G379" s="32"/>
      <c r="H379" s="33"/>
    </row>
    <row r="380" spans="1:8" s="2" customFormat="1" ht="16.75" customHeight="1">
      <c r="A380" s="32"/>
      <c r="B380" s="33"/>
      <c r="C380" s="226" t="s">
        <v>801</v>
      </c>
      <c r="D380" s="226" t="s">
        <v>802</v>
      </c>
      <c r="E380" s="17" t="s">
        <v>361</v>
      </c>
      <c r="F380" s="227">
        <v>148.41999999999999</v>
      </c>
      <c r="G380" s="32"/>
      <c r="H380" s="33"/>
    </row>
    <row r="381" spans="1:8" s="2" customFormat="1" ht="20">
      <c r="A381" s="32"/>
      <c r="B381" s="33"/>
      <c r="C381" s="226" t="s">
        <v>825</v>
      </c>
      <c r="D381" s="226" t="s">
        <v>826</v>
      </c>
      <c r="E381" s="17" t="s">
        <v>361</v>
      </c>
      <c r="F381" s="227">
        <v>10.584</v>
      </c>
      <c r="G381" s="32"/>
      <c r="H381" s="33"/>
    </row>
    <row r="382" spans="1:8" s="2" customFormat="1" ht="16.75" customHeight="1">
      <c r="A382" s="32"/>
      <c r="B382" s="33"/>
      <c r="C382" s="222" t="s">
        <v>223</v>
      </c>
      <c r="D382" s="223" t="s">
        <v>1</v>
      </c>
      <c r="E382" s="224" t="s">
        <v>1</v>
      </c>
      <c r="F382" s="225">
        <v>11</v>
      </c>
      <c r="G382" s="32"/>
      <c r="H382" s="33"/>
    </row>
    <row r="383" spans="1:8" s="2" customFormat="1" ht="16.75" customHeight="1">
      <c r="A383" s="32"/>
      <c r="B383" s="33"/>
      <c r="C383" s="226" t="s">
        <v>223</v>
      </c>
      <c r="D383" s="226" t="s">
        <v>809</v>
      </c>
      <c r="E383" s="17" t="s">
        <v>1</v>
      </c>
      <c r="F383" s="227">
        <v>11</v>
      </c>
      <c r="G383" s="32"/>
      <c r="H383" s="33"/>
    </row>
    <row r="384" spans="1:8" s="2" customFormat="1" ht="16.75" customHeight="1">
      <c r="A384" s="32"/>
      <c r="B384" s="33"/>
      <c r="C384" s="228" t="s">
        <v>2159</v>
      </c>
      <c r="D384" s="32"/>
      <c r="E384" s="32"/>
      <c r="F384" s="32"/>
      <c r="G384" s="32"/>
      <c r="H384" s="33"/>
    </row>
    <row r="385" spans="1:8" s="2" customFormat="1" ht="16.75" customHeight="1">
      <c r="A385" s="32"/>
      <c r="B385" s="33"/>
      <c r="C385" s="226" t="s">
        <v>801</v>
      </c>
      <c r="D385" s="226" t="s">
        <v>802</v>
      </c>
      <c r="E385" s="17" t="s">
        <v>361</v>
      </c>
      <c r="F385" s="227">
        <v>148.41999999999999</v>
      </c>
      <c r="G385" s="32"/>
      <c r="H385" s="33"/>
    </row>
    <row r="386" spans="1:8" s="2" customFormat="1" ht="16.75" customHeight="1">
      <c r="A386" s="32"/>
      <c r="B386" s="33"/>
      <c r="C386" s="226" t="s">
        <v>830</v>
      </c>
      <c r="D386" s="226" t="s">
        <v>831</v>
      </c>
      <c r="E386" s="17" t="s">
        <v>361</v>
      </c>
      <c r="F386" s="227">
        <v>11.55</v>
      </c>
      <c r="G386" s="32"/>
      <c r="H386" s="33"/>
    </row>
    <row r="387" spans="1:8" s="2" customFormat="1" ht="16.75" customHeight="1">
      <c r="A387" s="32"/>
      <c r="B387" s="33"/>
      <c r="C387" s="222" t="s">
        <v>225</v>
      </c>
      <c r="D387" s="223" t="s">
        <v>1</v>
      </c>
      <c r="E387" s="224" t="s">
        <v>1</v>
      </c>
      <c r="F387" s="225">
        <v>384.72</v>
      </c>
      <c r="G387" s="32"/>
      <c r="H387" s="33"/>
    </row>
    <row r="388" spans="1:8" s="2" customFormat="1" ht="16.75" customHeight="1">
      <c r="A388" s="32"/>
      <c r="B388" s="33"/>
      <c r="C388" s="226" t="s">
        <v>1</v>
      </c>
      <c r="D388" s="226" t="s">
        <v>985</v>
      </c>
      <c r="E388" s="17" t="s">
        <v>1</v>
      </c>
      <c r="F388" s="227">
        <v>112.97</v>
      </c>
      <c r="G388" s="32"/>
      <c r="H388" s="33"/>
    </row>
    <row r="389" spans="1:8" s="2" customFormat="1" ht="16.75" customHeight="1">
      <c r="A389" s="32"/>
      <c r="B389" s="33"/>
      <c r="C389" s="226" t="s">
        <v>1</v>
      </c>
      <c r="D389" s="226" t="s">
        <v>986</v>
      </c>
      <c r="E389" s="17" t="s">
        <v>1</v>
      </c>
      <c r="F389" s="227">
        <v>121.25</v>
      </c>
      <c r="G389" s="32"/>
      <c r="H389" s="33"/>
    </row>
    <row r="390" spans="1:8" s="2" customFormat="1" ht="20">
      <c r="A390" s="32"/>
      <c r="B390" s="33"/>
      <c r="C390" s="226" t="s">
        <v>1</v>
      </c>
      <c r="D390" s="226" t="s">
        <v>987</v>
      </c>
      <c r="E390" s="17" t="s">
        <v>1</v>
      </c>
      <c r="F390" s="227">
        <v>150.5</v>
      </c>
      <c r="G390" s="32"/>
      <c r="H390" s="33"/>
    </row>
    <row r="391" spans="1:8" s="2" customFormat="1" ht="16.75" customHeight="1">
      <c r="A391" s="32"/>
      <c r="B391" s="33"/>
      <c r="C391" s="226" t="s">
        <v>225</v>
      </c>
      <c r="D391" s="226" t="s">
        <v>331</v>
      </c>
      <c r="E391" s="17" t="s">
        <v>1</v>
      </c>
      <c r="F391" s="227">
        <v>384.72</v>
      </c>
      <c r="G391" s="32"/>
      <c r="H391" s="33"/>
    </row>
    <row r="392" spans="1:8" s="2" customFormat="1" ht="16.75" customHeight="1">
      <c r="A392" s="32"/>
      <c r="B392" s="33"/>
      <c r="C392" s="228" t="s">
        <v>2159</v>
      </c>
      <c r="D392" s="32"/>
      <c r="E392" s="32"/>
      <c r="F392" s="32"/>
      <c r="G392" s="32"/>
      <c r="H392" s="33"/>
    </row>
    <row r="393" spans="1:8" s="2" customFormat="1" ht="20">
      <c r="A393" s="32"/>
      <c r="B393" s="33"/>
      <c r="C393" s="226" t="s">
        <v>981</v>
      </c>
      <c r="D393" s="226" t="s">
        <v>982</v>
      </c>
      <c r="E393" s="17" t="s">
        <v>303</v>
      </c>
      <c r="F393" s="227">
        <v>384.72</v>
      </c>
      <c r="G393" s="32"/>
      <c r="H393" s="33"/>
    </row>
    <row r="394" spans="1:8" s="2" customFormat="1" ht="20">
      <c r="A394" s="32"/>
      <c r="B394" s="33"/>
      <c r="C394" s="226" t="s">
        <v>989</v>
      </c>
      <c r="D394" s="226" t="s">
        <v>990</v>
      </c>
      <c r="E394" s="17" t="s">
        <v>303</v>
      </c>
      <c r="F394" s="227">
        <v>46166.400000000001</v>
      </c>
      <c r="G394" s="32"/>
      <c r="H394" s="33"/>
    </row>
    <row r="395" spans="1:8" s="2" customFormat="1" ht="20">
      <c r="A395" s="32"/>
      <c r="B395" s="33"/>
      <c r="C395" s="226" t="s">
        <v>995</v>
      </c>
      <c r="D395" s="226" t="s">
        <v>996</v>
      </c>
      <c r="E395" s="17" t="s">
        <v>303</v>
      </c>
      <c r="F395" s="227">
        <v>384.72</v>
      </c>
      <c r="G395" s="32"/>
      <c r="H395" s="33"/>
    </row>
    <row r="396" spans="1:8" s="2" customFormat="1" ht="16.75" customHeight="1">
      <c r="A396" s="32"/>
      <c r="B396" s="33"/>
      <c r="C396" s="226" t="s">
        <v>1000</v>
      </c>
      <c r="D396" s="226" t="s">
        <v>1001</v>
      </c>
      <c r="E396" s="17" t="s">
        <v>303</v>
      </c>
      <c r="F396" s="227">
        <v>384.72</v>
      </c>
      <c r="G396" s="32"/>
      <c r="H396" s="33"/>
    </row>
    <row r="397" spans="1:8" s="2" customFormat="1" ht="16.75" customHeight="1">
      <c r="A397" s="32"/>
      <c r="B397" s="33"/>
      <c r="C397" s="226" t="s">
        <v>1005</v>
      </c>
      <c r="D397" s="226" t="s">
        <v>1006</v>
      </c>
      <c r="E397" s="17" t="s">
        <v>303</v>
      </c>
      <c r="F397" s="227">
        <v>46166.400000000001</v>
      </c>
      <c r="G397" s="32"/>
      <c r="H397" s="33"/>
    </row>
    <row r="398" spans="1:8" s="2" customFormat="1" ht="16.75" customHeight="1">
      <c r="A398" s="32"/>
      <c r="B398" s="33"/>
      <c r="C398" s="226" t="s">
        <v>1010</v>
      </c>
      <c r="D398" s="226" t="s">
        <v>1011</v>
      </c>
      <c r="E398" s="17" t="s">
        <v>303</v>
      </c>
      <c r="F398" s="227">
        <v>384.72</v>
      </c>
      <c r="G398" s="32"/>
      <c r="H398" s="33"/>
    </row>
    <row r="399" spans="1:8" s="2" customFormat="1" ht="16.75" customHeight="1">
      <c r="A399" s="32"/>
      <c r="B399" s="33"/>
      <c r="C399" s="222" t="s">
        <v>227</v>
      </c>
      <c r="D399" s="223" t="s">
        <v>1</v>
      </c>
      <c r="E399" s="224" t="s">
        <v>1</v>
      </c>
      <c r="F399" s="225">
        <v>14.773</v>
      </c>
      <c r="G399" s="32"/>
      <c r="H399" s="33"/>
    </row>
    <row r="400" spans="1:8" s="2" customFormat="1" ht="16.75" customHeight="1">
      <c r="A400" s="32"/>
      <c r="B400" s="33"/>
      <c r="C400" s="226" t="s">
        <v>227</v>
      </c>
      <c r="D400" s="226" t="s">
        <v>1213</v>
      </c>
      <c r="E400" s="17" t="s">
        <v>1</v>
      </c>
      <c r="F400" s="227">
        <v>14.773</v>
      </c>
      <c r="G400" s="32"/>
      <c r="H400" s="33"/>
    </row>
    <row r="401" spans="1:8" s="2" customFormat="1" ht="16.75" customHeight="1">
      <c r="A401" s="32"/>
      <c r="B401" s="33"/>
      <c r="C401" s="228" t="s">
        <v>2159</v>
      </c>
      <c r="D401" s="32"/>
      <c r="E401" s="32"/>
      <c r="F401" s="32"/>
      <c r="G401" s="32"/>
      <c r="H401" s="33"/>
    </row>
    <row r="402" spans="1:8" s="2" customFormat="1" ht="20">
      <c r="A402" s="32"/>
      <c r="B402" s="33"/>
      <c r="C402" s="226" t="s">
        <v>1209</v>
      </c>
      <c r="D402" s="226" t="s">
        <v>1210</v>
      </c>
      <c r="E402" s="17" t="s">
        <v>303</v>
      </c>
      <c r="F402" s="227">
        <v>14.773</v>
      </c>
      <c r="G402" s="32"/>
      <c r="H402" s="33"/>
    </row>
    <row r="403" spans="1:8" s="2" customFormat="1" ht="16.75" customHeight="1">
      <c r="A403" s="32"/>
      <c r="B403" s="33"/>
      <c r="C403" s="226" t="s">
        <v>1238</v>
      </c>
      <c r="D403" s="226" t="s">
        <v>1239</v>
      </c>
      <c r="E403" s="17" t="s">
        <v>303</v>
      </c>
      <c r="F403" s="227">
        <v>7.3869999999999996</v>
      </c>
      <c r="G403" s="32"/>
      <c r="H403" s="33"/>
    </row>
    <row r="404" spans="1:8" s="2" customFormat="1" ht="16.75" customHeight="1">
      <c r="A404" s="32"/>
      <c r="B404" s="33"/>
      <c r="C404" s="222" t="s">
        <v>229</v>
      </c>
      <c r="D404" s="223" t="s">
        <v>1</v>
      </c>
      <c r="E404" s="224" t="s">
        <v>1</v>
      </c>
      <c r="F404" s="225">
        <v>137.15</v>
      </c>
      <c r="G404" s="32"/>
      <c r="H404" s="33"/>
    </row>
    <row r="405" spans="1:8" s="2" customFormat="1" ht="16.75" customHeight="1">
      <c r="A405" s="32"/>
      <c r="B405" s="33"/>
      <c r="C405" s="226" t="s">
        <v>1</v>
      </c>
      <c r="D405" s="226" t="s">
        <v>1200</v>
      </c>
      <c r="E405" s="17" t="s">
        <v>1</v>
      </c>
      <c r="F405" s="227">
        <v>90.5</v>
      </c>
      <c r="G405" s="32"/>
      <c r="H405" s="33"/>
    </row>
    <row r="406" spans="1:8" s="2" customFormat="1" ht="16.75" customHeight="1">
      <c r="A406" s="32"/>
      <c r="B406" s="33"/>
      <c r="C406" s="226" t="s">
        <v>1</v>
      </c>
      <c r="D406" s="226" t="s">
        <v>1201</v>
      </c>
      <c r="E406" s="17" t="s">
        <v>1</v>
      </c>
      <c r="F406" s="227">
        <v>46.65</v>
      </c>
      <c r="G406" s="32"/>
      <c r="H406" s="33"/>
    </row>
    <row r="407" spans="1:8" s="2" customFormat="1" ht="16.75" customHeight="1">
      <c r="A407" s="32"/>
      <c r="B407" s="33"/>
      <c r="C407" s="226" t="s">
        <v>229</v>
      </c>
      <c r="D407" s="226" t="s">
        <v>331</v>
      </c>
      <c r="E407" s="17" t="s">
        <v>1</v>
      </c>
      <c r="F407" s="227">
        <v>137.15</v>
      </c>
      <c r="G407" s="32"/>
      <c r="H407" s="33"/>
    </row>
    <row r="408" spans="1:8" s="2" customFormat="1" ht="16.75" customHeight="1">
      <c r="A408" s="32"/>
      <c r="B408" s="33"/>
      <c r="C408" s="228" t="s">
        <v>2159</v>
      </c>
      <c r="D408" s="32"/>
      <c r="E408" s="32"/>
      <c r="F408" s="32"/>
      <c r="G408" s="32"/>
      <c r="H408" s="33"/>
    </row>
    <row r="409" spans="1:8" s="2" customFormat="1" ht="20">
      <c r="A409" s="32"/>
      <c r="B409" s="33"/>
      <c r="C409" s="226" t="s">
        <v>1196</v>
      </c>
      <c r="D409" s="226" t="s">
        <v>1197</v>
      </c>
      <c r="E409" s="17" t="s">
        <v>303</v>
      </c>
      <c r="F409" s="227">
        <v>137.15</v>
      </c>
      <c r="G409" s="32"/>
      <c r="H409" s="33"/>
    </row>
    <row r="410" spans="1:8" s="2" customFormat="1" ht="20">
      <c r="A410" s="32"/>
      <c r="B410" s="33"/>
      <c r="C410" s="226" t="s">
        <v>847</v>
      </c>
      <c r="D410" s="226" t="s">
        <v>848</v>
      </c>
      <c r="E410" s="17" t="s">
        <v>303</v>
      </c>
      <c r="F410" s="227">
        <v>137.15</v>
      </c>
      <c r="G410" s="32"/>
      <c r="H410" s="33"/>
    </row>
    <row r="411" spans="1:8" s="2" customFormat="1" ht="16.75" customHeight="1">
      <c r="A411" s="32"/>
      <c r="B411" s="33"/>
      <c r="C411" s="222" t="s">
        <v>231</v>
      </c>
      <c r="D411" s="223" t="s">
        <v>1</v>
      </c>
      <c r="E411" s="224" t="s">
        <v>1</v>
      </c>
      <c r="F411" s="225">
        <v>89.87</v>
      </c>
      <c r="G411" s="32"/>
      <c r="H411" s="33"/>
    </row>
    <row r="412" spans="1:8" s="2" customFormat="1" ht="20">
      <c r="A412" s="32"/>
      <c r="B412" s="33"/>
      <c r="C412" s="226" t="s">
        <v>231</v>
      </c>
      <c r="D412" s="226" t="s">
        <v>839</v>
      </c>
      <c r="E412" s="17" t="s">
        <v>1</v>
      </c>
      <c r="F412" s="227">
        <v>89.87</v>
      </c>
      <c r="G412" s="32"/>
      <c r="H412" s="33"/>
    </row>
    <row r="413" spans="1:8" s="2" customFormat="1" ht="16.75" customHeight="1">
      <c r="A413" s="32"/>
      <c r="B413" s="33"/>
      <c r="C413" s="228" t="s">
        <v>2159</v>
      </c>
      <c r="D413" s="32"/>
      <c r="E413" s="32"/>
      <c r="F413" s="32"/>
      <c r="G413" s="32"/>
      <c r="H413" s="33"/>
    </row>
    <row r="414" spans="1:8" s="2" customFormat="1" ht="16.75" customHeight="1">
      <c r="A414" s="32"/>
      <c r="B414" s="33"/>
      <c r="C414" s="226" t="s">
        <v>835</v>
      </c>
      <c r="D414" s="226" t="s">
        <v>836</v>
      </c>
      <c r="E414" s="17" t="s">
        <v>303</v>
      </c>
      <c r="F414" s="227">
        <v>89.87</v>
      </c>
      <c r="G414" s="32"/>
      <c r="H414" s="33"/>
    </row>
    <row r="415" spans="1:8" s="2" customFormat="1" ht="20">
      <c r="A415" s="32"/>
      <c r="B415" s="33"/>
      <c r="C415" s="226" t="s">
        <v>857</v>
      </c>
      <c r="D415" s="226" t="s">
        <v>858</v>
      </c>
      <c r="E415" s="17" t="s">
        <v>303</v>
      </c>
      <c r="F415" s="227">
        <v>273.92099999999999</v>
      </c>
      <c r="G415" s="32"/>
      <c r="H415" s="33"/>
    </row>
    <row r="416" spans="1:8" s="2" customFormat="1" ht="16.75" customHeight="1">
      <c r="A416" s="32"/>
      <c r="B416" s="33"/>
      <c r="C416" s="222" t="s">
        <v>233</v>
      </c>
      <c r="D416" s="223" t="s">
        <v>1</v>
      </c>
      <c r="E416" s="224" t="s">
        <v>1</v>
      </c>
      <c r="F416" s="225">
        <v>4.97</v>
      </c>
      <c r="G416" s="32"/>
      <c r="H416" s="33"/>
    </row>
    <row r="417" spans="1:8" s="2" customFormat="1" ht="16.75" customHeight="1">
      <c r="A417" s="32"/>
      <c r="B417" s="33"/>
      <c r="C417" s="226" t="s">
        <v>233</v>
      </c>
      <c r="D417" s="226" t="s">
        <v>845</v>
      </c>
      <c r="E417" s="17" t="s">
        <v>1</v>
      </c>
      <c r="F417" s="227">
        <v>4.97</v>
      </c>
      <c r="G417" s="32"/>
      <c r="H417" s="33"/>
    </row>
    <row r="418" spans="1:8" s="2" customFormat="1" ht="16.75" customHeight="1">
      <c r="A418" s="32"/>
      <c r="B418" s="33"/>
      <c r="C418" s="228" t="s">
        <v>2159</v>
      </c>
      <c r="D418" s="32"/>
      <c r="E418" s="32"/>
      <c r="F418" s="32"/>
      <c r="G418" s="32"/>
      <c r="H418" s="33"/>
    </row>
    <row r="419" spans="1:8" s="2" customFormat="1" ht="20">
      <c r="A419" s="32"/>
      <c r="B419" s="33"/>
      <c r="C419" s="226" t="s">
        <v>841</v>
      </c>
      <c r="D419" s="226" t="s">
        <v>842</v>
      </c>
      <c r="E419" s="17" t="s">
        <v>303</v>
      </c>
      <c r="F419" s="227">
        <v>4.97</v>
      </c>
      <c r="G419" s="32"/>
      <c r="H419" s="33"/>
    </row>
    <row r="420" spans="1:8" s="2" customFormat="1" ht="20">
      <c r="A420" s="32"/>
      <c r="B420" s="33"/>
      <c r="C420" s="226" t="s">
        <v>857</v>
      </c>
      <c r="D420" s="226" t="s">
        <v>858</v>
      </c>
      <c r="E420" s="17" t="s">
        <v>303</v>
      </c>
      <c r="F420" s="227">
        <v>273.92099999999999</v>
      </c>
      <c r="G420" s="32"/>
      <c r="H420" s="33"/>
    </row>
    <row r="421" spans="1:8" s="2" customFormat="1" ht="16.75" customHeight="1">
      <c r="A421" s="32"/>
      <c r="B421" s="33"/>
      <c r="C421" s="222" t="s">
        <v>183</v>
      </c>
      <c r="D421" s="223" t="s">
        <v>1</v>
      </c>
      <c r="E421" s="224" t="s">
        <v>1</v>
      </c>
      <c r="F421" s="225">
        <v>11.41</v>
      </c>
      <c r="G421" s="32"/>
      <c r="H421" s="33"/>
    </row>
    <row r="422" spans="1:8" s="2" customFormat="1" ht="16.75" customHeight="1">
      <c r="A422" s="32"/>
      <c r="B422" s="33"/>
      <c r="C422" s="226" t="s">
        <v>183</v>
      </c>
      <c r="D422" s="226" t="s">
        <v>1962</v>
      </c>
      <c r="E422" s="17" t="s">
        <v>1</v>
      </c>
      <c r="F422" s="227">
        <v>11.41</v>
      </c>
      <c r="G422" s="32"/>
      <c r="H422" s="33"/>
    </row>
    <row r="423" spans="1:8" s="2" customFormat="1" ht="16.75" customHeight="1">
      <c r="A423" s="32"/>
      <c r="B423" s="33"/>
      <c r="C423" s="228" t="s">
        <v>2159</v>
      </c>
      <c r="D423" s="32"/>
      <c r="E423" s="32"/>
      <c r="F423" s="32"/>
      <c r="G423" s="32"/>
      <c r="H423" s="33"/>
    </row>
    <row r="424" spans="1:8" s="2" customFormat="1" ht="20">
      <c r="A424" s="32"/>
      <c r="B424" s="33"/>
      <c r="C424" s="226" t="s">
        <v>1958</v>
      </c>
      <c r="D424" s="226" t="s">
        <v>1959</v>
      </c>
      <c r="E424" s="17" t="s">
        <v>303</v>
      </c>
      <c r="F424" s="227">
        <v>227.07</v>
      </c>
      <c r="G424" s="32"/>
      <c r="H424" s="33"/>
    </row>
    <row r="425" spans="1:8" s="2" customFormat="1" ht="16.75" customHeight="1">
      <c r="A425" s="32"/>
      <c r="B425" s="33"/>
      <c r="C425" s="226" t="s">
        <v>1974</v>
      </c>
      <c r="D425" s="226" t="s">
        <v>1975</v>
      </c>
      <c r="E425" s="17" t="s">
        <v>303</v>
      </c>
      <c r="F425" s="227">
        <v>12.551</v>
      </c>
      <c r="G425" s="32"/>
      <c r="H425" s="33"/>
    </row>
    <row r="426" spans="1:8" s="2" customFormat="1" ht="16.75" customHeight="1">
      <c r="A426" s="32"/>
      <c r="B426" s="33"/>
      <c r="C426" s="222" t="s">
        <v>109</v>
      </c>
      <c r="D426" s="223" t="s">
        <v>1</v>
      </c>
      <c r="E426" s="224" t="s">
        <v>1</v>
      </c>
      <c r="F426" s="225">
        <v>151.80000000000001</v>
      </c>
      <c r="G426" s="32"/>
      <c r="H426" s="33"/>
    </row>
    <row r="427" spans="1:8" s="2" customFormat="1" ht="16.75" customHeight="1">
      <c r="A427" s="32"/>
      <c r="B427" s="33"/>
      <c r="C427" s="226" t="s">
        <v>109</v>
      </c>
      <c r="D427" s="226" t="s">
        <v>371</v>
      </c>
      <c r="E427" s="17" t="s">
        <v>1</v>
      </c>
      <c r="F427" s="227">
        <v>151.80000000000001</v>
      </c>
      <c r="G427" s="32"/>
      <c r="H427" s="33"/>
    </row>
    <row r="428" spans="1:8" s="2" customFormat="1" ht="16.75" customHeight="1">
      <c r="A428" s="32"/>
      <c r="B428" s="33"/>
      <c r="C428" s="228" t="s">
        <v>2159</v>
      </c>
      <c r="D428" s="32"/>
      <c r="E428" s="32"/>
      <c r="F428" s="32"/>
      <c r="G428" s="32"/>
      <c r="H428" s="33"/>
    </row>
    <row r="429" spans="1:8" s="2" customFormat="1" ht="16.75" customHeight="1">
      <c r="A429" s="32"/>
      <c r="B429" s="33"/>
      <c r="C429" s="226" t="s">
        <v>366</v>
      </c>
      <c r="D429" s="226" t="s">
        <v>367</v>
      </c>
      <c r="E429" s="17" t="s">
        <v>368</v>
      </c>
      <c r="F429" s="227">
        <v>151.80000000000001</v>
      </c>
      <c r="G429" s="32"/>
      <c r="H429" s="33"/>
    </row>
    <row r="430" spans="1:8" s="2" customFormat="1" ht="20">
      <c r="A430" s="32"/>
      <c r="B430" s="33"/>
      <c r="C430" s="226" t="s">
        <v>2035</v>
      </c>
      <c r="D430" s="226" t="s">
        <v>2036</v>
      </c>
      <c r="E430" s="17" t="s">
        <v>303</v>
      </c>
      <c r="F430" s="227">
        <v>117.098</v>
      </c>
      <c r="G430" s="32"/>
      <c r="H430" s="33"/>
    </row>
    <row r="431" spans="1:8" s="2" customFormat="1" ht="16.75" customHeight="1">
      <c r="A431" s="32"/>
      <c r="B431" s="33"/>
      <c r="C431" s="226" t="s">
        <v>374</v>
      </c>
      <c r="D431" s="226" t="s">
        <v>375</v>
      </c>
      <c r="E431" s="17" t="s">
        <v>376</v>
      </c>
      <c r="F431" s="227">
        <v>0.16400000000000001</v>
      </c>
      <c r="G431" s="32"/>
      <c r="H431" s="33"/>
    </row>
    <row r="432" spans="1:8" s="2" customFormat="1" ht="16.75" customHeight="1">
      <c r="A432" s="32"/>
      <c r="B432" s="33"/>
      <c r="C432" s="222" t="s">
        <v>111</v>
      </c>
      <c r="D432" s="223" t="s">
        <v>1</v>
      </c>
      <c r="E432" s="224" t="s">
        <v>1</v>
      </c>
      <c r="F432" s="225">
        <v>26.562000000000001</v>
      </c>
      <c r="G432" s="32"/>
      <c r="H432" s="33"/>
    </row>
    <row r="433" spans="1:8" s="2" customFormat="1" ht="16.75" customHeight="1">
      <c r="A433" s="32"/>
      <c r="B433" s="33"/>
      <c r="C433" s="226" t="s">
        <v>1</v>
      </c>
      <c r="D433" s="226" t="s">
        <v>328</v>
      </c>
      <c r="E433" s="17" t="s">
        <v>1</v>
      </c>
      <c r="F433" s="227">
        <v>10.8</v>
      </c>
      <c r="G433" s="32"/>
      <c r="H433" s="33"/>
    </row>
    <row r="434" spans="1:8" s="2" customFormat="1" ht="16.75" customHeight="1">
      <c r="A434" s="32"/>
      <c r="B434" s="33"/>
      <c r="C434" s="226" t="s">
        <v>329</v>
      </c>
      <c r="D434" s="226" t="s">
        <v>330</v>
      </c>
      <c r="E434" s="17" t="s">
        <v>1</v>
      </c>
      <c r="F434" s="227">
        <v>15.762</v>
      </c>
      <c r="G434" s="32"/>
      <c r="H434" s="33"/>
    </row>
    <row r="435" spans="1:8" s="2" customFormat="1" ht="16.75" customHeight="1">
      <c r="A435" s="32"/>
      <c r="B435" s="33"/>
      <c r="C435" s="226" t="s">
        <v>111</v>
      </c>
      <c r="D435" s="226" t="s">
        <v>331</v>
      </c>
      <c r="E435" s="17" t="s">
        <v>1</v>
      </c>
      <c r="F435" s="227">
        <v>26.562000000000001</v>
      </c>
      <c r="G435" s="32"/>
      <c r="H435" s="33"/>
    </row>
    <row r="436" spans="1:8" s="2" customFormat="1" ht="16.75" customHeight="1">
      <c r="A436" s="32"/>
      <c r="B436" s="33"/>
      <c r="C436" s="228" t="s">
        <v>2159</v>
      </c>
      <c r="D436" s="32"/>
      <c r="E436" s="32"/>
      <c r="F436" s="32"/>
      <c r="G436" s="32"/>
      <c r="H436" s="33"/>
    </row>
    <row r="437" spans="1:8" s="2" customFormat="1" ht="20">
      <c r="A437" s="32"/>
      <c r="B437" s="33"/>
      <c r="C437" s="226" t="s">
        <v>324</v>
      </c>
      <c r="D437" s="226" t="s">
        <v>325</v>
      </c>
      <c r="E437" s="17" t="s">
        <v>313</v>
      </c>
      <c r="F437" s="227">
        <v>26.562000000000001</v>
      </c>
      <c r="G437" s="32"/>
      <c r="H437" s="33"/>
    </row>
    <row r="438" spans="1:8" s="2" customFormat="1" ht="20">
      <c r="A438" s="32"/>
      <c r="B438" s="33"/>
      <c r="C438" s="226" t="s">
        <v>391</v>
      </c>
      <c r="D438" s="226" t="s">
        <v>392</v>
      </c>
      <c r="E438" s="17" t="s">
        <v>313</v>
      </c>
      <c r="F438" s="227">
        <v>82.135999999999996</v>
      </c>
      <c r="G438" s="32"/>
      <c r="H438" s="33"/>
    </row>
    <row r="439" spans="1:8" s="2" customFormat="1" ht="16.75" customHeight="1">
      <c r="A439" s="32"/>
      <c r="B439" s="33"/>
      <c r="C439" s="222" t="s">
        <v>171</v>
      </c>
      <c r="D439" s="223" t="s">
        <v>1</v>
      </c>
      <c r="E439" s="224" t="s">
        <v>1</v>
      </c>
      <c r="F439" s="225">
        <v>102.28</v>
      </c>
      <c r="G439" s="32"/>
      <c r="H439" s="33"/>
    </row>
    <row r="440" spans="1:8" s="2" customFormat="1" ht="16.75" customHeight="1">
      <c r="A440" s="32"/>
      <c r="B440" s="33"/>
      <c r="C440" s="226" t="s">
        <v>171</v>
      </c>
      <c r="D440" s="226" t="s">
        <v>1358</v>
      </c>
      <c r="E440" s="17" t="s">
        <v>1</v>
      </c>
      <c r="F440" s="227">
        <v>102.28</v>
      </c>
      <c r="G440" s="32"/>
      <c r="H440" s="33"/>
    </row>
    <row r="441" spans="1:8" s="2" customFormat="1" ht="16.75" customHeight="1">
      <c r="A441" s="32"/>
      <c r="B441" s="33"/>
      <c r="C441" s="228" t="s">
        <v>2159</v>
      </c>
      <c r="D441" s="32"/>
      <c r="E441" s="32"/>
      <c r="F441" s="32"/>
      <c r="G441" s="32"/>
      <c r="H441" s="33"/>
    </row>
    <row r="442" spans="1:8" s="2" customFormat="1" ht="20">
      <c r="A442" s="32"/>
      <c r="B442" s="33"/>
      <c r="C442" s="226" t="s">
        <v>1354</v>
      </c>
      <c r="D442" s="226" t="s">
        <v>1355</v>
      </c>
      <c r="E442" s="17" t="s">
        <v>303</v>
      </c>
      <c r="F442" s="227">
        <v>215.66</v>
      </c>
      <c r="G442" s="32"/>
      <c r="H442" s="33"/>
    </row>
    <row r="443" spans="1:8" s="2" customFormat="1" ht="20">
      <c r="A443" s="32"/>
      <c r="B443" s="33"/>
      <c r="C443" s="226" t="s">
        <v>875</v>
      </c>
      <c r="D443" s="226" t="s">
        <v>876</v>
      </c>
      <c r="E443" s="17" t="s">
        <v>313</v>
      </c>
      <c r="F443" s="227">
        <v>15.771000000000001</v>
      </c>
      <c r="G443" s="32"/>
      <c r="H443" s="33"/>
    </row>
    <row r="444" spans="1:8" s="2" customFormat="1" ht="16.75" customHeight="1">
      <c r="A444" s="32"/>
      <c r="B444" s="33"/>
      <c r="C444" s="226" t="s">
        <v>898</v>
      </c>
      <c r="D444" s="226" t="s">
        <v>899</v>
      </c>
      <c r="E444" s="17" t="s">
        <v>376</v>
      </c>
      <c r="F444" s="227">
        <v>0.69</v>
      </c>
      <c r="G444" s="32"/>
      <c r="H444" s="33"/>
    </row>
    <row r="445" spans="1:8" s="2" customFormat="1" ht="16.75" customHeight="1">
      <c r="A445" s="32"/>
      <c r="B445" s="33"/>
      <c r="C445" s="226" t="s">
        <v>905</v>
      </c>
      <c r="D445" s="226" t="s">
        <v>906</v>
      </c>
      <c r="E445" s="17" t="s">
        <v>303</v>
      </c>
      <c r="F445" s="227">
        <v>297.358</v>
      </c>
      <c r="G445" s="32"/>
      <c r="H445" s="33"/>
    </row>
    <row r="446" spans="1:8" s="2" customFormat="1" ht="20">
      <c r="A446" s="32"/>
      <c r="B446" s="33"/>
      <c r="C446" s="226" t="s">
        <v>911</v>
      </c>
      <c r="D446" s="226" t="s">
        <v>912</v>
      </c>
      <c r="E446" s="17" t="s">
        <v>361</v>
      </c>
      <c r="F446" s="227">
        <v>215.66</v>
      </c>
      <c r="G446" s="32"/>
      <c r="H446" s="33"/>
    </row>
    <row r="447" spans="1:8" s="2" customFormat="1" ht="16.75" customHeight="1">
      <c r="A447" s="32"/>
      <c r="B447" s="33"/>
      <c r="C447" s="226" t="s">
        <v>1368</v>
      </c>
      <c r="D447" s="226" t="s">
        <v>1369</v>
      </c>
      <c r="E447" s="17" t="s">
        <v>303</v>
      </c>
      <c r="F447" s="227">
        <v>104.32599999999999</v>
      </c>
      <c r="G447" s="32"/>
      <c r="H447" s="33"/>
    </row>
    <row r="448" spans="1:8" s="2" customFormat="1" ht="20">
      <c r="A448" s="32"/>
      <c r="B448" s="33"/>
      <c r="C448" s="226" t="s">
        <v>1964</v>
      </c>
      <c r="D448" s="226" t="s">
        <v>1965</v>
      </c>
      <c r="E448" s="17" t="s">
        <v>303</v>
      </c>
      <c r="F448" s="227">
        <v>148.441</v>
      </c>
      <c r="G448" s="32"/>
      <c r="H448" s="33"/>
    </row>
    <row r="449" spans="1:8" s="2" customFormat="1" ht="20">
      <c r="A449" s="32"/>
      <c r="B449" s="33"/>
      <c r="C449" s="226" t="s">
        <v>1969</v>
      </c>
      <c r="D449" s="226" t="s">
        <v>1970</v>
      </c>
      <c r="E449" s="17" t="s">
        <v>303</v>
      </c>
      <c r="F449" s="227">
        <v>112.508</v>
      </c>
      <c r="G449" s="32"/>
      <c r="H449" s="33"/>
    </row>
    <row r="450" spans="1:8" s="2" customFormat="1" ht="16.75" customHeight="1">
      <c r="A450" s="32"/>
      <c r="B450" s="33"/>
      <c r="C450" s="222" t="s">
        <v>173</v>
      </c>
      <c r="D450" s="223" t="s">
        <v>1</v>
      </c>
      <c r="E450" s="224" t="s">
        <v>1</v>
      </c>
      <c r="F450" s="225">
        <v>39.29</v>
      </c>
      <c r="G450" s="32"/>
      <c r="H450" s="33"/>
    </row>
    <row r="451" spans="1:8" s="2" customFormat="1" ht="16.75" customHeight="1">
      <c r="A451" s="32"/>
      <c r="B451" s="33"/>
      <c r="C451" s="226" t="s">
        <v>173</v>
      </c>
      <c r="D451" s="226" t="s">
        <v>1359</v>
      </c>
      <c r="E451" s="17" t="s">
        <v>1</v>
      </c>
      <c r="F451" s="227">
        <v>39.29</v>
      </c>
      <c r="G451" s="32"/>
      <c r="H451" s="33"/>
    </row>
    <row r="452" spans="1:8" s="2" customFormat="1" ht="16.75" customHeight="1">
      <c r="A452" s="32"/>
      <c r="B452" s="33"/>
      <c r="C452" s="228" t="s">
        <v>2159</v>
      </c>
      <c r="D452" s="32"/>
      <c r="E452" s="32"/>
      <c r="F452" s="32"/>
      <c r="G452" s="32"/>
      <c r="H452" s="33"/>
    </row>
    <row r="453" spans="1:8" s="2" customFormat="1" ht="20">
      <c r="A453" s="32"/>
      <c r="B453" s="33"/>
      <c r="C453" s="226" t="s">
        <v>1354</v>
      </c>
      <c r="D453" s="226" t="s">
        <v>1355</v>
      </c>
      <c r="E453" s="17" t="s">
        <v>303</v>
      </c>
      <c r="F453" s="227">
        <v>215.66</v>
      </c>
      <c r="G453" s="32"/>
      <c r="H453" s="33"/>
    </row>
    <row r="454" spans="1:8" s="2" customFormat="1" ht="20">
      <c r="A454" s="32"/>
      <c r="B454" s="33"/>
      <c r="C454" s="226" t="s">
        <v>875</v>
      </c>
      <c r="D454" s="226" t="s">
        <v>876</v>
      </c>
      <c r="E454" s="17" t="s">
        <v>313</v>
      </c>
      <c r="F454" s="227">
        <v>15.771000000000001</v>
      </c>
      <c r="G454" s="32"/>
      <c r="H454" s="33"/>
    </row>
    <row r="455" spans="1:8" s="2" customFormat="1" ht="16.75" customHeight="1">
      <c r="A455" s="32"/>
      <c r="B455" s="33"/>
      <c r="C455" s="226" t="s">
        <v>898</v>
      </c>
      <c r="D455" s="226" t="s">
        <v>899</v>
      </c>
      <c r="E455" s="17" t="s">
        <v>376</v>
      </c>
      <c r="F455" s="227">
        <v>0.69</v>
      </c>
      <c r="G455" s="32"/>
      <c r="H455" s="33"/>
    </row>
    <row r="456" spans="1:8" s="2" customFormat="1" ht="16.75" customHeight="1">
      <c r="A456" s="32"/>
      <c r="B456" s="33"/>
      <c r="C456" s="226" t="s">
        <v>905</v>
      </c>
      <c r="D456" s="226" t="s">
        <v>906</v>
      </c>
      <c r="E456" s="17" t="s">
        <v>303</v>
      </c>
      <c r="F456" s="227">
        <v>297.358</v>
      </c>
      <c r="G456" s="32"/>
      <c r="H456" s="33"/>
    </row>
    <row r="457" spans="1:8" s="2" customFormat="1" ht="20">
      <c r="A457" s="32"/>
      <c r="B457" s="33"/>
      <c r="C457" s="226" t="s">
        <v>911</v>
      </c>
      <c r="D457" s="226" t="s">
        <v>912</v>
      </c>
      <c r="E457" s="17" t="s">
        <v>361</v>
      </c>
      <c r="F457" s="227">
        <v>215.66</v>
      </c>
      <c r="G457" s="32"/>
      <c r="H457" s="33"/>
    </row>
    <row r="458" spans="1:8" s="2" customFormat="1" ht="16.75" customHeight="1">
      <c r="A458" s="32"/>
      <c r="B458" s="33"/>
      <c r="C458" s="226" t="s">
        <v>1373</v>
      </c>
      <c r="D458" s="226" t="s">
        <v>1374</v>
      </c>
      <c r="E458" s="17" t="s">
        <v>303</v>
      </c>
      <c r="F458" s="227">
        <v>40.076000000000001</v>
      </c>
      <c r="G458" s="32"/>
      <c r="H458" s="33"/>
    </row>
    <row r="459" spans="1:8" s="2" customFormat="1" ht="16.75" customHeight="1">
      <c r="A459" s="32"/>
      <c r="B459" s="33"/>
      <c r="C459" s="222" t="s">
        <v>175</v>
      </c>
      <c r="D459" s="223" t="s">
        <v>1</v>
      </c>
      <c r="E459" s="224" t="s">
        <v>1</v>
      </c>
      <c r="F459" s="225">
        <v>15.94</v>
      </c>
      <c r="G459" s="32"/>
      <c r="H459" s="33"/>
    </row>
    <row r="460" spans="1:8" s="2" customFormat="1" ht="16.75" customHeight="1">
      <c r="A460" s="32"/>
      <c r="B460" s="33"/>
      <c r="C460" s="226" t="s">
        <v>175</v>
      </c>
      <c r="D460" s="226" t="s">
        <v>1360</v>
      </c>
      <c r="E460" s="17" t="s">
        <v>1</v>
      </c>
      <c r="F460" s="227">
        <v>15.94</v>
      </c>
      <c r="G460" s="32"/>
      <c r="H460" s="33"/>
    </row>
    <row r="461" spans="1:8" s="2" customFormat="1" ht="16.75" customHeight="1">
      <c r="A461" s="32"/>
      <c r="B461" s="33"/>
      <c r="C461" s="228" t="s">
        <v>2159</v>
      </c>
      <c r="D461" s="32"/>
      <c r="E461" s="32"/>
      <c r="F461" s="32"/>
      <c r="G461" s="32"/>
      <c r="H461" s="33"/>
    </row>
    <row r="462" spans="1:8" s="2" customFormat="1" ht="20">
      <c r="A462" s="32"/>
      <c r="B462" s="33"/>
      <c r="C462" s="226" t="s">
        <v>1354</v>
      </c>
      <c r="D462" s="226" t="s">
        <v>1355</v>
      </c>
      <c r="E462" s="17" t="s">
        <v>303</v>
      </c>
      <c r="F462" s="227">
        <v>215.66</v>
      </c>
      <c r="G462" s="32"/>
      <c r="H462" s="33"/>
    </row>
    <row r="463" spans="1:8" s="2" customFormat="1" ht="20">
      <c r="A463" s="32"/>
      <c r="B463" s="33"/>
      <c r="C463" s="226" t="s">
        <v>875</v>
      </c>
      <c r="D463" s="226" t="s">
        <v>876</v>
      </c>
      <c r="E463" s="17" t="s">
        <v>313</v>
      </c>
      <c r="F463" s="227">
        <v>15.771000000000001</v>
      </c>
      <c r="G463" s="32"/>
      <c r="H463" s="33"/>
    </row>
    <row r="464" spans="1:8" s="2" customFormat="1" ht="16.75" customHeight="1">
      <c r="A464" s="32"/>
      <c r="B464" s="33"/>
      <c r="C464" s="226" t="s">
        <v>898</v>
      </c>
      <c r="D464" s="226" t="s">
        <v>899</v>
      </c>
      <c r="E464" s="17" t="s">
        <v>376</v>
      </c>
      <c r="F464" s="227">
        <v>0.69</v>
      </c>
      <c r="G464" s="32"/>
      <c r="H464" s="33"/>
    </row>
    <row r="465" spans="1:8" s="2" customFormat="1" ht="20">
      <c r="A465" s="32"/>
      <c r="B465" s="33"/>
      <c r="C465" s="226" t="s">
        <v>911</v>
      </c>
      <c r="D465" s="226" t="s">
        <v>912</v>
      </c>
      <c r="E465" s="17" t="s">
        <v>361</v>
      </c>
      <c r="F465" s="227">
        <v>215.66</v>
      </c>
      <c r="G465" s="32"/>
      <c r="H465" s="33"/>
    </row>
    <row r="466" spans="1:8" s="2" customFormat="1" ht="20">
      <c r="A466" s="32"/>
      <c r="B466" s="33"/>
      <c r="C466" s="226" t="s">
        <v>1309</v>
      </c>
      <c r="D466" s="226" t="s">
        <v>1310</v>
      </c>
      <c r="E466" s="17" t="s">
        <v>303</v>
      </c>
      <c r="F466" s="227">
        <v>15.94</v>
      </c>
      <c r="G466" s="32"/>
      <c r="H466" s="33"/>
    </row>
    <row r="467" spans="1:8" s="2" customFormat="1" ht="20">
      <c r="A467" s="32"/>
      <c r="B467" s="33"/>
      <c r="C467" s="226" t="s">
        <v>1363</v>
      </c>
      <c r="D467" s="226" t="s">
        <v>1364</v>
      </c>
      <c r="E467" s="17" t="s">
        <v>303</v>
      </c>
      <c r="F467" s="227">
        <v>16.259</v>
      </c>
      <c r="G467" s="32"/>
      <c r="H467" s="33"/>
    </row>
    <row r="468" spans="1:8" s="2" customFormat="1" ht="16.75" customHeight="1">
      <c r="A468" s="32"/>
      <c r="B468" s="33"/>
      <c r="C468" s="222" t="s">
        <v>177</v>
      </c>
      <c r="D468" s="223" t="s">
        <v>1</v>
      </c>
      <c r="E468" s="224" t="s">
        <v>1</v>
      </c>
      <c r="F468" s="225">
        <v>58.15</v>
      </c>
      <c r="G468" s="32"/>
      <c r="H468" s="33"/>
    </row>
    <row r="469" spans="1:8" s="2" customFormat="1" ht="16.75" customHeight="1">
      <c r="A469" s="32"/>
      <c r="B469" s="33"/>
      <c r="C469" s="226" t="s">
        <v>177</v>
      </c>
      <c r="D469" s="226" t="s">
        <v>1361</v>
      </c>
      <c r="E469" s="17" t="s">
        <v>1</v>
      </c>
      <c r="F469" s="227">
        <v>58.15</v>
      </c>
      <c r="G469" s="32"/>
      <c r="H469" s="33"/>
    </row>
    <row r="470" spans="1:8" s="2" customFormat="1" ht="16.75" customHeight="1">
      <c r="A470" s="32"/>
      <c r="B470" s="33"/>
      <c r="C470" s="228" t="s">
        <v>2159</v>
      </c>
      <c r="D470" s="32"/>
      <c r="E470" s="32"/>
      <c r="F470" s="32"/>
      <c r="G470" s="32"/>
      <c r="H470" s="33"/>
    </row>
    <row r="471" spans="1:8" s="2" customFormat="1" ht="20">
      <c r="A471" s="32"/>
      <c r="B471" s="33"/>
      <c r="C471" s="226" t="s">
        <v>1354</v>
      </c>
      <c r="D471" s="226" t="s">
        <v>1355</v>
      </c>
      <c r="E471" s="17" t="s">
        <v>303</v>
      </c>
      <c r="F471" s="227">
        <v>215.66</v>
      </c>
      <c r="G471" s="32"/>
      <c r="H471" s="33"/>
    </row>
    <row r="472" spans="1:8" s="2" customFormat="1" ht="20">
      <c r="A472" s="32"/>
      <c r="B472" s="33"/>
      <c r="C472" s="226" t="s">
        <v>875</v>
      </c>
      <c r="D472" s="226" t="s">
        <v>876</v>
      </c>
      <c r="E472" s="17" t="s">
        <v>313</v>
      </c>
      <c r="F472" s="227">
        <v>15.771000000000001</v>
      </c>
      <c r="G472" s="32"/>
      <c r="H472" s="33"/>
    </row>
    <row r="473" spans="1:8" s="2" customFormat="1" ht="16.75" customHeight="1">
      <c r="A473" s="32"/>
      <c r="B473" s="33"/>
      <c r="C473" s="226" t="s">
        <v>898</v>
      </c>
      <c r="D473" s="226" t="s">
        <v>899</v>
      </c>
      <c r="E473" s="17" t="s">
        <v>376</v>
      </c>
      <c r="F473" s="227">
        <v>0.69</v>
      </c>
      <c r="G473" s="32"/>
      <c r="H473" s="33"/>
    </row>
    <row r="474" spans="1:8" s="2" customFormat="1" ht="16.75" customHeight="1">
      <c r="A474" s="32"/>
      <c r="B474" s="33"/>
      <c r="C474" s="226" t="s">
        <v>905</v>
      </c>
      <c r="D474" s="226" t="s">
        <v>906</v>
      </c>
      <c r="E474" s="17" t="s">
        <v>303</v>
      </c>
      <c r="F474" s="227">
        <v>297.358</v>
      </c>
      <c r="G474" s="32"/>
      <c r="H474" s="33"/>
    </row>
    <row r="475" spans="1:8" s="2" customFormat="1" ht="20">
      <c r="A475" s="32"/>
      <c r="B475" s="33"/>
      <c r="C475" s="226" t="s">
        <v>911</v>
      </c>
      <c r="D475" s="226" t="s">
        <v>912</v>
      </c>
      <c r="E475" s="17" t="s">
        <v>361</v>
      </c>
      <c r="F475" s="227">
        <v>215.66</v>
      </c>
      <c r="G475" s="32"/>
      <c r="H475" s="33"/>
    </row>
    <row r="476" spans="1:8" s="2" customFormat="1" ht="16.75" customHeight="1">
      <c r="A476" s="32"/>
      <c r="B476" s="33"/>
      <c r="C476" s="226" t="s">
        <v>1378</v>
      </c>
      <c r="D476" s="226" t="s">
        <v>1379</v>
      </c>
      <c r="E476" s="17" t="s">
        <v>303</v>
      </c>
      <c r="F476" s="227">
        <v>59.313000000000002</v>
      </c>
      <c r="G476" s="32"/>
      <c r="H476" s="33"/>
    </row>
    <row r="477" spans="1:8" s="2" customFormat="1" ht="16.75" customHeight="1">
      <c r="A477" s="32"/>
      <c r="B477" s="33"/>
      <c r="C477" s="222" t="s">
        <v>189</v>
      </c>
      <c r="D477" s="223" t="s">
        <v>1</v>
      </c>
      <c r="E477" s="224" t="s">
        <v>1</v>
      </c>
      <c r="F477" s="225">
        <v>46</v>
      </c>
      <c r="G477" s="32"/>
      <c r="H477" s="33"/>
    </row>
    <row r="478" spans="1:8" s="2" customFormat="1" ht="16.75" customHeight="1">
      <c r="A478" s="32"/>
      <c r="B478" s="33"/>
      <c r="C478" s="226" t="s">
        <v>189</v>
      </c>
      <c r="D478" s="226" t="s">
        <v>1454</v>
      </c>
      <c r="E478" s="17" t="s">
        <v>1</v>
      </c>
      <c r="F478" s="227">
        <v>46</v>
      </c>
      <c r="G478" s="32"/>
      <c r="H478" s="33"/>
    </row>
    <row r="479" spans="1:8" s="2" customFormat="1" ht="16.75" customHeight="1">
      <c r="A479" s="32"/>
      <c r="B479" s="33"/>
      <c r="C479" s="228" t="s">
        <v>2159</v>
      </c>
      <c r="D479" s="32"/>
      <c r="E479" s="32"/>
      <c r="F479" s="32"/>
      <c r="G479" s="32"/>
      <c r="H479" s="33"/>
    </row>
    <row r="480" spans="1:8" s="2" customFormat="1" ht="20">
      <c r="A480" s="32"/>
      <c r="B480" s="33"/>
      <c r="C480" s="226" t="s">
        <v>1450</v>
      </c>
      <c r="D480" s="226" t="s">
        <v>1451</v>
      </c>
      <c r="E480" s="17" t="s">
        <v>361</v>
      </c>
      <c r="F480" s="227">
        <v>270.5</v>
      </c>
      <c r="G480" s="32"/>
      <c r="H480" s="33"/>
    </row>
    <row r="481" spans="1:8" s="2" customFormat="1" ht="16.75" customHeight="1">
      <c r="A481" s="32"/>
      <c r="B481" s="33"/>
      <c r="C481" s="226" t="s">
        <v>1458</v>
      </c>
      <c r="D481" s="226" t="s">
        <v>1459</v>
      </c>
      <c r="E481" s="17" t="s">
        <v>313</v>
      </c>
      <c r="F481" s="227">
        <v>4.9539999999999997</v>
      </c>
      <c r="G481" s="32"/>
      <c r="H481" s="33"/>
    </row>
    <row r="482" spans="1:8" s="2" customFormat="1" ht="16.75" customHeight="1">
      <c r="A482" s="32"/>
      <c r="B482" s="33"/>
      <c r="C482" s="222" t="s">
        <v>191</v>
      </c>
      <c r="D482" s="223" t="s">
        <v>1</v>
      </c>
      <c r="E482" s="224" t="s">
        <v>1</v>
      </c>
      <c r="F482" s="225">
        <v>166</v>
      </c>
      <c r="G482" s="32"/>
      <c r="H482" s="33"/>
    </row>
    <row r="483" spans="1:8" s="2" customFormat="1" ht="16.75" customHeight="1">
      <c r="A483" s="32"/>
      <c r="B483" s="33"/>
      <c r="C483" s="226" t="s">
        <v>191</v>
      </c>
      <c r="D483" s="226" t="s">
        <v>1455</v>
      </c>
      <c r="E483" s="17" t="s">
        <v>1</v>
      </c>
      <c r="F483" s="227">
        <v>166</v>
      </c>
      <c r="G483" s="32"/>
      <c r="H483" s="33"/>
    </row>
    <row r="484" spans="1:8" s="2" customFormat="1" ht="16.75" customHeight="1">
      <c r="A484" s="32"/>
      <c r="B484" s="33"/>
      <c r="C484" s="228" t="s">
        <v>2159</v>
      </c>
      <c r="D484" s="32"/>
      <c r="E484" s="32"/>
      <c r="F484" s="32"/>
      <c r="G484" s="32"/>
      <c r="H484" s="33"/>
    </row>
    <row r="485" spans="1:8" s="2" customFormat="1" ht="20">
      <c r="A485" s="32"/>
      <c r="B485" s="33"/>
      <c r="C485" s="226" t="s">
        <v>1450</v>
      </c>
      <c r="D485" s="226" t="s">
        <v>1451</v>
      </c>
      <c r="E485" s="17" t="s">
        <v>361</v>
      </c>
      <c r="F485" s="227">
        <v>270.5</v>
      </c>
      <c r="G485" s="32"/>
      <c r="H485" s="33"/>
    </row>
    <row r="486" spans="1:8" s="2" customFormat="1" ht="16.75" customHeight="1">
      <c r="A486" s="32"/>
      <c r="B486" s="33"/>
      <c r="C486" s="226" t="s">
        <v>1458</v>
      </c>
      <c r="D486" s="226" t="s">
        <v>1459</v>
      </c>
      <c r="E486" s="17" t="s">
        <v>313</v>
      </c>
      <c r="F486" s="227">
        <v>4.9539999999999997</v>
      </c>
      <c r="G486" s="32"/>
      <c r="H486" s="33"/>
    </row>
    <row r="487" spans="1:8" s="2" customFormat="1" ht="16.75" customHeight="1">
      <c r="A487" s="32"/>
      <c r="B487" s="33"/>
      <c r="C487" s="222" t="s">
        <v>193</v>
      </c>
      <c r="D487" s="223" t="s">
        <v>1</v>
      </c>
      <c r="E487" s="224" t="s">
        <v>1</v>
      </c>
      <c r="F487" s="225">
        <v>58.5</v>
      </c>
      <c r="G487" s="32"/>
      <c r="H487" s="33"/>
    </row>
    <row r="488" spans="1:8" s="2" customFormat="1" ht="16.75" customHeight="1">
      <c r="A488" s="32"/>
      <c r="B488" s="33"/>
      <c r="C488" s="226" t="s">
        <v>193</v>
      </c>
      <c r="D488" s="226" t="s">
        <v>1456</v>
      </c>
      <c r="E488" s="17" t="s">
        <v>1</v>
      </c>
      <c r="F488" s="227">
        <v>58.5</v>
      </c>
      <c r="G488" s="32"/>
      <c r="H488" s="33"/>
    </row>
    <row r="489" spans="1:8" s="2" customFormat="1" ht="16.75" customHeight="1">
      <c r="A489" s="32"/>
      <c r="B489" s="33"/>
      <c r="C489" s="228" t="s">
        <v>2159</v>
      </c>
      <c r="D489" s="32"/>
      <c r="E489" s="32"/>
      <c r="F489" s="32"/>
      <c r="G489" s="32"/>
      <c r="H489" s="33"/>
    </row>
    <row r="490" spans="1:8" s="2" customFormat="1" ht="20">
      <c r="A490" s="32"/>
      <c r="B490" s="33"/>
      <c r="C490" s="226" t="s">
        <v>1450</v>
      </c>
      <c r="D490" s="226" t="s">
        <v>1451</v>
      </c>
      <c r="E490" s="17" t="s">
        <v>361</v>
      </c>
      <c r="F490" s="227">
        <v>270.5</v>
      </c>
      <c r="G490" s="32"/>
      <c r="H490" s="33"/>
    </row>
    <row r="491" spans="1:8" s="2" customFormat="1" ht="16.75" customHeight="1">
      <c r="A491" s="32"/>
      <c r="B491" s="33"/>
      <c r="C491" s="226" t="s">
        <v>1458</v>
      </c>
      <c r="D491" s="226" t="s">
        <v>1459</v>
      </c>
      <c r="E491" s="17" t="s">
        <v>313</v>
      </c>
      <c r="F491" s="227">
        <v>4.9539999999999997</v>
      </c>
      <c r="G491" s="32"/>
      <c r="H491" s="33"/>
    </row>
    <row r="492" spans="1:8" s="2" customFormat="1" ht="7.4" customHeight="1">
      <c r="A492" s="32"/>
      <c r="B492" s="47"/>
      <c r="C492" s="48"/>
      <c r="D492" s="48"/>
      <c r="E492" s="48"/>
      <c r="F492" s="48"/>
      <c r="G492" s="48"/>
      <c r="H492" s="33"/>
    </row>
    <row r="493" spans="1:8" s="2" customFormat="1" ht="10">
      <c r="A493" s="32"/>
      <c r="B493" s="32"/>
      <c r="C493" s="32"/>
      <c r="D493" s="32"/>
      <c r="E493" s="32"/>
      <c r="F493" s="32"/>
      <c r="G493" s="32"/>
      <c r="H493" s="32"/>
    </row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Rekapitulace stavby</vt:lpstr>
      <vt:lpstr>stav - Stavební část</vt:lpstr>
      <vt:lpstr>zti - Zdravotní technika</vt:lpstr>
      <vt:lpstr>plyn - Plyn</vt:lpstr>
      <vt:lpstr>ut - Ústřední vytápění</vt:lpstr>
      <vt:lpstr>el - Elektroinstalace</vt:lpstr>
      <vt:lpstr>vrn - Vedlejší a ostatní ...</vt:lpstr>
      <vt:lpstr>Seznam figur</vt:lpstr>
      <vt:lpstr>'el - Elektroinstalace'!Názvy_tisku</vt:lpstr>
      <vt:lpstr>'plyn - Plyn'!Názvy_tisku</vt:lpstr>
      <vt:lpstr>'Rekapitulace stavby'!Názvy_tisku</vt:lpstr>
      <vt:lpstr>'Seznam figur'!Názvy_tisku</vt:lpstr>
      <vt:lpstr>'stav - Stavební část'!Názvy_tisku</vt:lpstr>
      <vt:lpstr>'ut - Ústřední vytápění'!Názvy_tisku</vt:lpstr>
      <vt:lpstr>'vrn - Vedlejší a ostatní ...'!Názvy_tisku</vt:lpstr>
      <vt:lpstr>'zti - Zdravotní technika'!Názvy_tisku</vt:lpstr>
      <vt:lpstr>'el - Elektroinstalace'!Oblast_tisku</vt:lpstr>
      <vt:lpstr>'plyn - Plyn'!Oblast_tisku</vt:lpstr>
      <vt:lpstr>'Rekapitulace stavby'!Oblast_tisku</vt:lpstr>
      <vt:lpstr>'Seznam figur'!Oblast_tisku</vt:lpstr>
      <vt:lpstr>'stav - Stavební část'!Oblast_tisku</vt:lpstr>
      <vt:lpstr>'ut - Ústřední vytápění'!Oblast_tisku</vt:lpstr>
      <vt:lpstr>'vrn - Vedlejší a ostatní ...'!Oblast_tisku</vt:lpstr>
      <vt:lpstr>'zti - Zdravotní technika'!Oblast_tisku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Havlista-PC\Havlista</dc:creator>
  <cp:lastModifiedBy>Havlista</cp:lastModifiedBy>
  <dcterms:created xsi:type="dcterms:W3CDTF">2020-05-13T08:36:16Z</dcterms:created>
  <dcterms:modified xsi:type="dcterms:W3CDTF">2020-05-13T08:37:57Z</dcterms:modified>
</cp:coreProperties>
</file>