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1" i="1" l="1"/>
  <c r="H50" i="1"/>
  <c r="H49" i="1"/>
  <c r="H48" i="1"/>
  <c r="H47" i="1"/>
  <c r="G51" i="1"/>
  <c r="G52" i="1" s="1"/>
  <c r="G50" i="1"/>
  <c r="G49" i="1"/>
  <c r="G48" i="1"/>
  <c r="G47" i="1"/>
  <c r="G39" i="1"/>
  <c r="F39" i="1"/>
  <c r="G85" i="12"/>
  <c r="AC85" i="12"/>
  <c r="AD85" i="12"/>
  <c r="BA11" i="12"/>
  <c r="BA10" i="12"/>
  <c r="U8" i="12"/>
  <c r="G9" i="12"/>
  <c r="G8" i="12" s="1"/>
  <c r="I9" i="12"/>
  <c r="I8" i="12" s="1"/>
  <c r="K9" i="12"/>
  <c r="O9" i="12"/>
  <c r="O8" i="12" s="1"/>
  <c r="Q9" i="12"/>
  <c r="U9" i="12"/>
  <c r="G18" i="12"/>
  <c r="M18" i="12" s="1"/>
  <c r="I18" i="12"/>
  <c r="K18" i="12"/>
  <c r="K8" i="12" s="1"/>
  <c r="O18" i="12"/>
  <c r="Q18" i="12"/>
  <c r="Q8" i="12" s="1"/>
  <c r="U18" i="12"/>
  <c r="G25" i="12"/>
  <c r="I25" i="12"/>
  <c r="K25" i="12"/>
  <c r="G26" i="12"/>
  <c r="I26" i="12"/>
  <c r="K26" i="12"/>
  <c r="M26" i="12"/>
  <c r="M25" i="12" s="1"/>
  <c r="O26" i="12"/>
  <c r="O25" i="12" s="1"/>
  <c r="Q26" i="12"/>
  <c r="U26" i="12"/>
  <c r="G33" i="12"/>
  <c r="I33" i="12"/>
  <c r="K33" i="12"/>
  <c r="M33" i="12"/>
  <c r="O33" i="12"/>
  <c r="Q33" i="12"/>
  <c r="Q25" i="12" s="1"/>
  <c r="U33" i="12"/>
  <c r="G40" i="12"/>
  <c r="I40" i="12"/>
  <c r="K40" i="12"/>
  <c r="M40" i="12"/>
  <c r="O40" i="12"/>
  <c r="Q40" i="12"/>
  <c r="U40" i="12"/>
  <c r="G47" i="12"/>
  <c r="I47" i="12"/>
  <c r="K47" i="12"/>
  <c r="M47" i="12"/>
  <c r="O47" i="12"/>
  <c r="Q47" i="12"/>
  <c r="U47" i="12"/>
  <c r="U25" i="12" s="1"/>
  <c r="G54" i="12"/>
  <c r="I54" i="12"/>
  <c r="K54" i="12"/>
  <c r="M54" i="12"/>
  <c r="O54" i="12"/>
  <c r="Q54" i="12"/>
  <c r="U54" i="12"/>
  <c r="G61" i="12"/>
  <c r="U61" i="12"/>
  <c r="G62" i="12"/>
  <c r="M62" i="12" s="1"/>
  <c r="M61" i="12" s="1"/>
  <c r="I62" i="12"/>
  <c r="I61" i="12" s="1"/>
  <c r="K62" i="12"/>
  <c r="K61" i="12" s="1"/>
  <c r="O62" i="12"/>
  <c r="Q62" i="12"/>
  <c r="Q61" i="12" s="1"/>
  <c r="U62" i="12"/>
  <c r="G69" i="12"/>
  <c r="M69" i="12" s="1"/>
  <c r="I69" i="12"/>
  <c r="K69" i="12"/>
  <c r="O69" i="12"/>
  <c r="Q69" i="12"/>
  <c r="U69" i="12"/>
  <c r="G76" i="12"/>
  <c r="I76" i="12"/>
  <c r="K76" i="12"/>
  <c r="M76" i="12"/>
  <c r="O76" i="12"/>
  <c r="Q76" i="12"/>
  <c r="U76" i="12"/>
  <c r="G77" i="12"/>
  <c r="I77" i="12"/>
  <c r="K77" i="12"/>
  <c r="M77" i="12"/>
  <c r="O77" i="12"/>
  <c r="O61" i="12" s="1"/>
  <c r="Q77" i="12"/>
  <c r="U77" i="12"/>
  <c r="G78" i="12"/>
  <c r="I78" i="12"/>
  <c r="M78" i="12"/>
  <c r="O78" i="12"/>
  <c r="Q78" i="12"/>
  <c r="G79" i="12"/>
  <c r="I79" i="12"/>
  <c r="K79" i="12"/>
  <c r="K78" i="12" s="1"/>
  <c r="M79" i="12"/>
  <c r="O79" i="12"/>
  <c r="Q79" i="12"/>
  <c r="U79" i="12"/>
  <c r="U78" i="12" s="1"/>
  <c r="Q80" i="12"/>
  <c r="U80" i="12"/>
  <c r="G81" i="12"/>
  <c r="G80" i="12" s="1"/>
  <c r="I81" i="12"/>
  <c r="I80" i="12" s="1"/>
  <c r="K81" i="12"/>
  <c r="O81" i="12"/>
  <c r="O80" i="12" s="1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K80" i="12" s="1"/>
  <c r="O83" i="12"/>
  <c r="Q83" i="12"/>
  <c r="U83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H52" i="1"/>
  <c r="I52" i="1"/>
  <c r="G27" i="1"/>
  <c r="F40" i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9" i="12"/>
  <c r="M8" i="12" s="1"/>
  <c r="M81" i="12"/>
  <c r="M80" i="12" s="1"/>
  <c r="G21" i="1"/>
  <c r="I21" i="1"/>
  <c r="E21" i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<sst xmlns="http://schemas.openxmlformats.org/spreadsheetml/2006/main" count="323" uniqueCount="170">
  <si>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</si>
  <si>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</si>
  <si>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</si>
  <si>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</si>
  <si>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</si>
  <si>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</si>
  <si>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</si>
  <si>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</si>
  <si>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</si>
  <si>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</si>
  <si>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</si>
  <si>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</si>
  <si>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</si>
  <si>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</si>
  <si>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</si>
  <si>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</si>
  <si>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</si>
  <si>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</si>
  <si>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</si>
  <si>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</si>
  <si>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</si>
  <si>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</si>
  <si>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</si>
  <si>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</si>
  <si>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</si>
  <si>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</si>
  <si>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</si>
  <si>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</si>
  <si>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</si>
  <si>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</si>
  <si>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</si>
  <si>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</si>
  <si>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</si>
  <si>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</si>
  <si>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</si>
  <si>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</si>
  <si>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</si>
  <si>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</si>
  <si>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</si>
  <si>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</si>
  <si>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</si>
  <si>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</si>
  <si>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</si>
  <si>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</si>
  <si>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</si>
  <si>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Sovětice Vjezdy - připojení sjezdů na silnici 32512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</si>
  <si>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</si>
  <si>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</si>
  <si>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</si>
  <si>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</si>
  <si>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</si>
  <si>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</si>
  <si>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</si>
  <si>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</si>
  <si>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</si>
  <si>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</si>
  <si>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</si>
  <si>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</si>
  <si>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</si>
  <si>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</si>
  <si>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</si>
  <si>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</si>
  <si>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</si>
  <si>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</si>
  <si>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</si>
  <si>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</si>
  <si>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</si>
  <si>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</si>
  <si>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</si>
  <si>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</si>
  <si>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</si>
  <si>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</si>
  <si>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</si>
  <si>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</si>
  <si>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</si>
  <si>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</si>
  <si>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</si>
  <si>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</si>
  <si>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</si>
  <si>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</si>
  <si>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</si>
  <si>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</si>
  <si>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</si>
  <si>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</si>
  <si>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</si>
  <si>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</si>
  <si>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</si>
  <si>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</si>
  <si>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122100110RAB</t>
  </si>
  <si>
    <t>Odkopávky pro spodní stavbu silnic v hornině 1-4, úprava pláně, odvoz a uložení na skl.zhot.</t>
  </si>
  <si>
    <t>m2</t>
  </si>
  <si>
    <t>POL2_0</t>
  </si>
  <si>
    <t>hloubka výkopu 420mm</t>
  </si>
  <si>
    <t>POP</t>
  </si>
  <si>
    <t>odvoz přebytečného výkopu na skládku zhotovitele</t>
  </si>
  <si>
    <t>Dvořák:8</t>
  </si>
  <si>
    <t>VV</t>
  </si>
  <si>
    <t>Bursa:193</t>
  </si>
  <si>
    <t>Všetečka:27</t>
  </si>
  <si>
    <t>Dašek:22,5</t>
  </si>
  <si>
    <t>Felbr:10</t>
  </si>
  <si>
    <t>Černá:48</t>
  </si>
  <si>
    <t>199000002R00</t>
  </si>
  <si>
    <t>Poplatek za skládku horniny 1- 4</t>
  </si>
  <si>
    <t>m3</t>
  </si>
  <si>
    <t>POL1_0</t>
  </si>
  <si>
    <t>Dvořák:8*0,42</t>
  </si>
  <si>
    <t>Bursa:193*0,42</t>
  </si>
  <si>
    <t>Všetečka:27*0,42</t>
  </si>
  <si>
    <t>Dašek:22,5*0,42</t>
  </si>
  <si>
    <t>Felbr:10*0,42</t>
  </si>
  <si>
    <t>Černá:48*0,42</t>
  </si>
  <si>
    <t>564851114R00</t>
  </si>
  <si>
    <t>Podklad ze štěrkodrti po zhutnění tloušťky 18 cm</t>
  </si>
  <si>
    <t>567122111R00</t>
  </si>
  <si>
    <t>Podklad z kameniva zpev.cementem SC C8/10 tl.12 cm</t>
  </si>
  <si>
    <t>Dvořák:6</t>
  </si>
  <si>
    <t>Bursa:184</t>
  </si>
  <si>
    <t>Všetečka:22,3</t>
  </si>
  <si>
    <t>Dašek:18,1</t>
  </si>
  <si>
    <t>Felbr:7,7</t>
  </si>
  <si>
    <t>Černá:41</t>
  </si>
  <si>
    <t>596215040R00</t>
  </si>
  <si>
    <t>Kladení zámkové dlažby tl. 8 cm do drtě tl. 4 cm</t>
  </si>
  <si>
    <t>592452655R</t>
  </si>
  <si>
    <t>Dlažba  přírodní 20x10x8, povrch STANDARD</t>
  </si>
  <si>
    <t>POL3_0</t>
  </si>
  <si>
    <t>596291113R00</t>
  </si>
  <si>
    <t xml:space="preserve">Řezání zámkové dlažby tl. 80 mm </t>
  </si>
  <si>
    <t>m</t>
  </si>
  <si>
    <t>Dvořák:5</t>
  </si>
  <si>
    <t>Bursa:10</t>
  </si>
  <si>
    <t>Všetečka:5</t>
  </si>
  <si>
    <t>Dašek:5</t>
  </si>
  <si>
    <t>Felbr:5</t>
  </si>
  <si>
    <t>Černá:5</t>
  </si>
  <si>
    <t>917862111RV3</t>
  </si>
  <si>
    <t>Osazení stojat. obrub.bet. s opěrou,lože z C 12/15, včetně obrubníku nájezdového CSB H 15 1000/150/150</t>
  </si>
  <si>
    <t>Dvořák:9</t>
  </si>
  <si>
    <t>Bursa:6</t>
  </si>
  <si>
    <t>Všetečka:8</t>
  </si>
  <si>
    <t>Dašek:9</t>
  </si>
  <si>
    <t>Felbr:8</t>
  </si>
  <si>
    <t>Černá:8</t>
  </si>
  <si>
    <t>916661111RT3</t>
  </si>
  <si>
    <t>Osazení park. obrubníků do lože z C 12/15 s opěrou, včetně obrubníku 80x250x500 mm</t>
  </si>
  <si>
    <t>Bursa:87</t>
  </si>
  <si>
    <t>Všetečka:13,5</t>
  </si>
  <si>
    <t>Dašek:12</t>
  </si>
  <si>
    <t>Felbr:9</t>
  </si>
  <si>
    <t>Černá:19,5</t>
  </si>
  <si>
    <t>914001121RT6</t>
  </si>
  <si>
    <t>Osaz.sloupku dopr.značky vč. bet.základu+Al patka, včetně dodávky sloupku a značky</t>
  </si>
  <si>
    <t>kus</t>
  </si>
  <si>
    <t>40444928.AR</t>
  </si>
  <si>
    <t>Zrcadlo dopravní kruhové ATOP 600 mm</t>
  </si>
  <si>
    <t>998223011R00</t>
  </si>
  <si>
    <t>Přesun hmot, pozemní komunikace, kryt dlážděný</t>
  </si>
  <si>
    <t>t</t>
  </si>
  <si>
    <t>005121025R</t>
  </si>
  <si>
    <t>Provoz zařízení staveniště pro JKSO 822</t>
  </si>
  <si>
    <t>Soubor</t>
  </si>
  <si>
    <t>005111021R</t>
  </si>
  <si>
    <t>Vytyčení inženýrských sítí</t>
  </si>
  <si>
    <t>005211030R</t>
  </si>
  <si>
    <t xml:space="preserve">Dočasná dopravní opatření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</si>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</sst>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>
        <f>SUMIF(F47:F51,A16,G47:G51)+SUMIF(F47:F51,"PSU",G47:G51)</f>
        <v>0</v>
      </c>
      <c r="F16" s="84"/>
      <c r="G16" s="83">
        <f>SUMIF(F47:F51,A16,H47:H51)+SUMIF(F47:F51,"PSU",H47:H51)</f>
        <v>0</v>
      </c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>
        <f>SUMIF(F47:F51,A17,G47:G51)</f>
        <v>0</v>
      </c>
      <c r="F17" s="84"/>
      <c r="G17" s="83">
        <f>SUMIF(F47:F51,A17,H47:H51)</f>
        <v>0</v>
      </c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>
        <f>SUMIF(F47:F51,A18,G47:G51)</f>
        <v>0</v>
      </c>
      <c r="F18" s="84"/>
      <c r="G18" s="83">
        <f>SUMIF(F47:F51,A18,H47:H51)</f>
        <v>0</v>
      </c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59</v>
      </c>
      <c r="B19" s="194" t="s">
        <v>26</v>
      </c>
      <c r="C19" s="58"/>
      <c r="D19" s="59"/>
      <c r="E19" s="83">
        <f>SUMIF(F47:F51,A19,G47:G51)</f>
        <v>0</v>
      </c>
      <c r="F19" s="84"/>
      <c r="G19" s="83">
        <f>SUMIF(F47:F51,A19,H47:H51)</f>
        <v>0</v>
      </c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60</v>
      </c>
      <c r="B20" s="194" t="s">
        <v>27</v>
      </c>
      <c r="C20" s="58"/>
      <c r="D20" s="59"/>
      <c r="E20" s="83">
        <f>SUMIF(F47:F51,A20,G47:G51)</f>
        <v>0</v>
      </c>
      <c r="F20" s="84"/>
      <c r="G20" s="83">
        <f>SUMIF(F47:F51,A20,H47:H51)</f>
        <v>0</v>
      </c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46</v>
      </c>
      <c r="C39" s="138" t="s">
        <v>45</v>
      </c>
      <c r="D39" s="139"/>
      <c r="E39" s="139"/>
      <c r="F39" s="147">
        <f>'Rozpočet Pol'!AC85</f>
        <v>0</v>
      </c>
      <c r="G39" s="148">
        <f>'Rozpočet Pol'!AD85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 t="s">
        <v>29</v>
      </c>
      <c r="H46" s="172" t="s">
        <v>30</v>
      </c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>
        <f>'Rozpočet Pol'!I8</f>
        <v>0</v>
      </c>
      <c r="H47" s="181">
        <f>'Rozpočet Pol'!K8</f>
        <v>0</v>
      </c>
      <c r="I47" s="182"/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>
        <f>'Rozpočet Pol'!I25</f>
        <v>0</v>
      </c>
      <c r="H48" s="184">
        <f>'Rozpočet Pol'!K25</f>
        <v>0</v>
      </c>
      <c r="I48" s="185"/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>
        <f>'Rozpočet Pol'!I61</f>
        <v>0</v>
      </c>
      <c r="H49" s="184">
        <f>'Rozpočet Pol'!K61</f>
        <v>0</v>
      </c>
      <c r="I49" s="185"/>
      <c r="J49" s="185"/>
    </row>
    <row r="50" spans="1:10" ht="25.5" customHeight="1" x14ac:dyDescent="0.2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>
        <f>'Rozpočet Pol'!I78</f>
        <v>0</v>
      </c>
      <c r="H50" s="184">
        <f>'Rozpočet Pol'!K78</f>
        <v>0</v>
      </c>
      <c r="I50" s="185"/>
      <c r="J50" s="185"/>
    </row>
    <row r="51" spans="1:10" ht="25.5" customHeight="1" x14ac:dyDescent="0.2">
      <c r="A51" s="163"/>
      <c r="B51" s="177" t="s">
        <v>59</v>
      </c>
      <c r="C51" s="178" t="s">
        <v>26</v>
      </c>
      <c r="D51" s="179"/>
      <c r="E51" s="179"/>
      <c r="F51" s="186" t="s">
        <v>59</v>
      </c>
      <c r="G51" s="187">
        <f>'Rozpočet Pol'!I80</f>
        <v>0</v>
      </c>
      <c r="H51" s="187">
        <f>'Rozpočet Pol'!K80</f>
        <v>0</v>
      </c>
      <c r="I51" s="188"/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>
        <f>SUM(G47:G51)</f>
        <v>0</v>
      </c>
      <c r="H52" s="190">
        <f>SUM(H47:H51)</f>
        <v>0</v>
      </c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62</v>
      </c>
    </row>
    <row r="2" spans="1:60" ht="24.95" customHeight="1" x14ac:dyDescent="0.2">
      <c r="A2" s="202" t="s">
        <v>61</v>
      </c>
      <c r="B2" s="196"/>
      <c r="C2" s="197" t="s">
        <v>45</v>
      </c>
      <c r="D2" s="198"/>
      <c r="E2" s="198"/>
      <c r="F2" s="198"/>
      <c r="G2" s="204"/>
      <c r="AE2" t="s">
        <v>63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64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65</v>
      </c>
    </row>
    <row r="5" spans="1:60" hidden="1" x14ac:dyDescent="0.2">
      <c r="A5" s="206" t="s">
        <v>66</v>
      </c>
      <c r="B5" s="207"/>
      <c r="C5" s="208"/>
      <c r="D5" s="209"/>
      <c r="E5" s="209"/>
      <c r="F5" s="209"/>
      <c r="G5" s="210"/>
      <c r="AE5" t="s">
        <v>67</v>
      </c>
    </row>
    <row r="7" spans="1:60" ht="38.25" x14ac:dyDescent="0.2">
      <c r="A7" s="216" t="s">
        <v>68</v>
      </c>
      <c r="B7" s="217" t="s">
        <v>69</v>
      </c>
      <c r="C7" s="217" t="s">
        <v>70</v>
      </c>
      <c r="D7" s="216" t="s">
        <v>71</v>
      </c>
      <c r="E7" s="216" t="s">
        <v>72</v>
      </c>
      <c r="F7" s="211" t="s">
        <v>73</v>
      </c>
      <c r="G7" s="237" t="s">
        <v>28</v>
      </c>
      <c r="H7" s="238" t="s">
        <v>29</v>
      </c>
      <c r="I7" s="238" t="s">
        <v>74</v>
      </c>
      <c r="J7" s="238" t="s">
        <v>30</v>
      </c>
      <c r="K7" s="238" t="s">
        <v>75</v>
      </c>
      <c r="L7" s="238" t="s">
        <v>76</v>
      </c>
      <c r="M7" s="238" t="s">
        <v>77</v>
      </c>
      <c r="N7" s="238" t="s">
        <v>78</v>
      </c>
      <c r="O7" s="238" t="s">
        <v>79</v>
      </c>
      <c r="P7" s="238" t="s">
        <v>80</v>
      </c>
      <c r="Q7" s="238" t="s">
        <v>81</v>
      </c>
      <c r="R7" s="238" t="s">
        <v>82</v>
      </c>
      <c r="S7" s="238" t="s">
        <v>83</v>
      </c>
      <c r="T7" s="238" t="s">
        <v>84</v>
      </c>
      <c r="U7" s="219" t="s">
        <v>85</v>
      </c>
    </row>
    <row r="8" spans="1:60" x14ac:dyDescent="0.2">
      <c r="A8" s="239" t="s">
        <v>86</v>
      </c>
      <c r="B8" s="240" t="s">
        <v>51</v>
      </c>
      <c r="C8" s="241" t="s">
        <v>52</v>
      </c>
      <c r="D8" s="218"/>
      <c r="E8" s="242"/>
      <c r="F8" s="243"/>
      <c r="G8" s="243">
        <f>SUMIF(AE9:AE24,"&lt;&gt;NOR",G9:G24)</f>
        <v>0</v>
      </c>
      <c r="H8" s="243"/>
      <c r="I8" s="243">
        <f>SUM(I9:I24)</f>
        <v>0</v>
      </c>
      <c r="J8" s="243"/>
      <c r="K8" s="243">
        <f>SUM(K9:K24)</f>
        <v>0</v>
      </c>
      <c r="L8" s="243"/>
      <c r="M8" s="243">
        <f>SUM(M9:M24)</f>
        <v>0</v>
      </c>
      <c r="N8" s="218"/>
      <c r="O8" s="218">
        <f>SUM(O9:O24)</f>
        <v>0</v>
      </c>
      <c r="P8" s="218"/>
      <c r="Q8" s="218">
        <f>SUM(Q9:Q24)</f>
        <v>0</v>
      </c>
      <c r="R8" s="218"/>
      <c r="S8" s="218"/>
      <c r="T8" s="239"/>
      <c r="U8" s="218">
        <f>SUM(U9:U24)</f>
        <v>40.28</v>
      </c>
      <c r="AE8" t="s">
        <v>87</v>
      </c>
    </row>
    <row r="9" spans="1:60" ht="22.5" outlineLevel="1" x14ac:dyDescent="0.2">
      <c r="A9" s="213">
        <v>1</v>
      </c>
      <c r="B9" s="220" t="s">
        <v>88</v>
      </c>
      <c r="C9" s="265" t="s">
        <v>89</v>
      </c>
      <c r="D9" s="222" t="s">
        <v>90</v>
      </c>
      <c r="E9" s="228">
        <v>299.5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0.13450000000000001</v>
      </c>
      <c r="U9" s="222">
        <f>ROUND(E9*T9,2)</f>
        <v>40.28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91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92</v>
      </c>
      <c r="D10" s="224"/>
      <c r="E10" s="229"/>
      <c r="F10" s="234"/>
      <c r="G10" s="235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93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5" t="str">
        <f>C10</f>
        <v>hloubka výkopu 420mm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6" t="s">
        <v>94</v>
      </c>
      <c r="D11" s="224"/>
      <c r="E11" s="229"/>
      <c r="F11" s="234"/>
      <c r="G11" s="235"/>
      <c r="H11" s="233"/>
      <c r="I11" s="233"/>
      <c r="J11" s="233"/>
      <c r="K11" s="233"/>
      <c r="L11" s="233"/>
      <c r="M11" s="233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93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5" t="str">
        <f>C11</f>
        <v>odvoz přebytečného výkopu na skládku zhotovitele</v>
      </c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7" t="s">
        <v>95</v>
      </c>
      <c r="D12" s="225"/>
      <c r="E12" s="230">
        <v>8</v>
      </c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96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20"/>
      <c r="C13" s="267" t="s">
        <v>97</v>
      </c>
      <c r="D13" s="225"/>
      <c r="E13" s="230">
        <v>193</v>
      </c>
      <c r="F13" s="233"/>
      <c r="G13" s="233"/>
      <c r="H13" s="233"/>
      <c r="I13" s="233"/>
      <c r="J13" s="233"/>
      <c r="K13" s="233"/>
      <c r="L13" s="233"/>
      <c r="M13" s="233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96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20"/>
      <c r="C14" s="267" t="s">
        <v>98</v>
      </c>
      <c r="D14" s="225"/>
      <c r="E14" s="230">
        <v>27</v>
      </c>
      <c r="F14" s="233"/>
      <c r="G14" s="233"/>
      <c r="H14" s="233"/>
      <c r="I14" s="233"/>
      <c r="J14" s="233"/>
      <c r="K14" s="233"/>
      <c r="L14" s="233"/>
      <c r="M14" s="233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96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7" t="s">
        <v>99</v>
      </c>
      <c r="D15" s="225"/>
      <c r="E15" s="230">
        <v>22.5</v>
      </c>
      <c r="F15" s="233"/>
      <c r="G15" s="233"/>
      <c r="H15" s="233"/>
      <c r="I15" s="233"/>
      <c r="J15" s="233"/>
      <c r="K15" s="233"/>
      <c r="L15" s="233"/>
      <c r="M15" s="233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96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20"/>
      <c r="C16" s="267" t="s">
        <v>100</v>
      </c>
      <c r="D16" s="225"/>
      <c r="E16" s="230">
        <v>10</v>
      </c>
      <c r="F16" s="233"/>
      <c r="G16" s="233"/>
      <c r="H16" s="233"/>
      <c r="I16" s="233"/>
      <c r="J16" s="233"/>
      <c r="K16" s="233"/>
      <c r="L16" s="233"/>
      <c r="M16" s="233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96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7" t="s">
        <v>101</v>
      </c>
      <c r="D17" s="225"/>
      <c r="E17" s="230">
        <v>48</v>
      </c>
      <c r="F17" s="233"/>
      <c r="G17" s="233"/>
      <c r="H17" s="233"/>
      <c r="I17" s="233"/>
      <c r="J17" s="233"/>
      <c r="K17" s="233"/>
      <c r="L17" s="233"/>
      <c r="M17" s="233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96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2</v>
      </c>
      <c r="B18" s="220" t="s">
        <v>102</v>
      </c>
      <c r="C18" s="265" t="s">
        <v>103</v>
      </c>
      <c r="D18" s="222" t="s">
        <v>104</v>
      </c>
      <c r="E18" s="228">
        <v>129.57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105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7" t="s">
        <v>106</v>
      </c>
      <c r="D19" s="225"/>
      <c r="E19" s="230">
        <v>3.36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96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20"/>
      <c r="C20" s="267" t="s">
        <v>107</v>
      </c>
      <c r="D20" s="225"/>
      <c r="E20" s="230">
        <v>81.06</v>
      </c>
      <c r="F20" s="233"/>
      <c r="G20" s="233"/>
      <c r="H20" s="233"/>
      <c r="I20" s="233"/>
      <c r="J20" s="233"/>
      <c r="K20" s="233"/>
      <c r="L20" s="233"/>
      <c r="M20" s="233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96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7" t="s">
        <v>108</v>
      </c>
      <c r="D21" s="225"/>
      <c r="E21" s="230">
        <v>11.34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96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7" t="s">
        <v>109</v>
      </c>
      <c r="D22" s="225"/>
      <c r="E22" s="230">
        <v>9.4499999999999993</v>
      </c>
      <c r="F22" s="233"/>
      <c r="G22" s="233"/>
      <c r="H22" s="233"/>
      <c r="I22" s="233"/>
      <c r="J22" s="233"/>
      <c r="K22" s="233"/>
      <c r="L22" s="233"/>
      <c r="M22" s="233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96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20"/>
      <c r="C23" s="267" t="s">
        <v>110</v>
      </c>
      <c r="D23" s="225"/>
      <c r="E23" s="230">
        <v>4.2</v>
      </c>
      <c r="F23" s="233"/>
      <c r="G23" s="233"/>
      <c r="H23" s="233"/>
      <c r="I23" s="233"/>
      <c r="J23" s="233"/>
      <c r="K23" s="233"/>
      <c r="L23" s="233"/>
      <c r="M23" s="233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96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7" t="s">
        <v>111</v>
      </c>
      <c r="D24" s="225"/>
      <c r="E24" s="230">
        <v>20.16</v>
      </c>
      <c r="F24" s="233"/>
      <c r="G24" s="233"/>
      <c r="H24" s="233"/>
      <c r="I24" s="233"/>
      <c r="J24" s="233"/>
      <c r="K24" s="233"/>
      <c r="L24" s="233"/>
      <c r="M24" s="233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96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86</v>
      </c>
      <c r="B25" s="221" t="s">
        <v>53</v>
      </c>
      <c r="C25" s="268" t="s">
        <v>54</v>
      </c>
      <c r="D25" s="226"/>
      <c r="E25" s="231"/>
      <c r="F25" s="236"/>
      <c r="G25" s="236">
        <f>SUMIF(AE26:AE60,"&lt;&gt;NOR",G26:G60)</f>
        <v>0</v>
      </c>
      <c r="H25" s="236"/>
      <c r="I25" s="236">
        <f>SUM(I26:I60)</f>
        <v>0</v>
      </c>
      <c r="J25" s="236"/>
      <c r="K25" s="236">
        <f>SUM(K26:K60)</f>
        <v>0</v>
      </c>
      <c r="L25" s="236"/>
      <c r="M25" s="236">
        <f>SUM(M26:M60)</f>
        <v>0</v>
      </c>
      <c r="N25" s="226"/>
      <c r="O25" s="226">
        <f>SUM(O26:O60)</f>
        <v>296.82623000000001</v>
      </c>
      <c r="P25" s="226"/>
      <c r="Q25" s="226">
        <f>SUM(Q26:Q60)</f>
        <v>0</v>
      </c>
      <c r="R25" s="226"/>
      <c r="S25" s="226"/>
      <c r="T25" s="227"/>
      <c r="U25" s="226">
        <f>SUM(U26:U60)</f>
        <v>163.46</v>
      </c>
      <c r="AE25" t="s">
        <v>87</v>
      </c>
    </row>
    <row r="26" spans="1:60" outlineLevel="1" x14ac:dyDescent="0.2">
      <c r="A26" s="213">
        <v>3</v>
      </c>
      <c r="B26" s="220" t="s">
        <v>112</v>
      </c>
      <c r="C26" s="265" t="s">
        <v>113</v>
      </c>
      <c r="D26" s="222" t="s">
        <v>90</v>
      </c>
      <c r="E26" s="228">
        <v>308.5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2">
        <v>0.4536</v>
      </c>
      <c r="O26" s="222">
        <f>ROUND(E26*N26,5)</f>
        <v>139.93559999999999</v>
      </c>
      <c r="P26" s="222">
        <v>0</v>
      </c>
      <c r="Q26" s="222">
        <f>ROUND(E26*P26,5)</f>
        <v>0</v>
      </c>
      <c r="R26" s="222"/>
      <c r="S26" s="222"/>
      <c r="T26" s="223">
        <v>2.5999999999999999E-2</v>
      </c>
      <c r="U26" s="222">
        <f>ROUND(E26*T26,2)</f>
        <v>8.02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105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7" t="s">
        <v>95</v>
      </c>
      <c r="D27" s="225"/>
      <c r="E27" s="230">
        <v>8</v>
      </c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96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7" t="s">
        <v>97</v>
      </c>
      <c r="D28" s="225"/>
      <c r="E28" s="230">
        <v>193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96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20"/>
      <c r="C29" s="267" t="s">
        <v>98</v>
      </c>
      <c r="D29" s="225"/>
      <c r="E29" s="230">
        <v>27</v>
      </c>
      <c r="F29" s="233"/>
      <c r="G29" s="233"/>
      <c r="H29" s="233"/>
      <c r="I29" s="233"/>
      <c r="J29" s="233"/>
      <c r="K29" s="233"/>
      <c r="L29" s="233"/>
      <c r="M29" s="233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96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20"/>
      <c r="C30" s="267" t="s">
        <v>99</v>
      </c>
      <c r="D30" s="225"/>
      <c r="E30" s="230">
        <v>22.5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96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7" t="s">
        <v>100</v>
      </c>
      <c r="D31" s="225"/>
      <c r="E31" s="230">
        <v>10</v>
      </c>
      <c r="F31" s="233"/>
      <c r="G31" s="233"/>
      <c r="H31" s="233"/>
      <c r="I31" s="233"/>
      <c r="J31" s="233"/>
      <c r="K31" s="233"/>
      <c r="L31" s="233"/>
      <c r="M31" s="233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96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7" t="s">
        <v>101</v>
      </c>
      <c r="D32" s="225"/>
      <c r="E32" s="230">
        <v>48</v>
      </c>
      <c r="F32" s="233"/>
      <c r="G32" s="233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96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13">
        <v>4</v>
      </c>
      <c r="B33" s="220" t="s">
        <v>114</v>
      </c>
      <c r="C33" s="265" t="s">
        <v>115</v>
      </c>
      <c r="D33" s="222" t="s">
        <v>90</v>
      </c>
      <c r="E33" s="228">
        <v>279.10000000000002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2">
        <v>0.30651</v>
      </c>
      <c r="O33" s="222">
        <f>ROUND(E33*N33,5)</f>
        <v>85.546940000000006</v>
      </c>
      <c r="P33" s="222">
        <v>0</v>
      </c>
      <c r="Q33" s="222">
        <f>ROUND(E33*P33,5)</f>
        <v>0</v>
      </c>
      <c r="R33" s="222"/>
      <c r="S33" s="222"/>
      <c r="T33" s="223">
        <v>2.5000000000000001E-2</v>
      </c>
      <c r="U33" s="222">
        <f>ROUND(E33*T33,2)</f>
        <v>6.98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105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7" t="s">
        <v>116</v>
      </c>
      <c r="D34" s="225"/>
      <c r="E34" s="230">
        <v>6</v>
      </c>
      <c r="F34" s="233"/>
      <c r="G34" s="233"/>
      <c r="H34" s="233"/>
      <c r="I34" s="233"/>
      <c r="J34" s="233"/>
      <c r="K34" s="233"/>
      <c r="L34" s="233"/>
      <c r="M34" s="233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96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7" t="s">
        <v>117</v>
      </c>
      <c r="D35" s="225"/>
      <c r="E35" s="230">
        <v>184</v>
      </c>
      <c r="F35" s="233"/>
      <c r="G35" s="233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96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7" t="s">
        <v>118</v>
      </c>
      <c r="D36" s="225"/>
      <c r="E36" s="230">
        <v>22.3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96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7" t="s">
        <v>119</v>
      </c>
      <c r="D37" s="225"/>
      <c r="E37" s="230">
        <v>18.100000000000001</v>
      </c>
      <c r="F37" s="233"/>
      <c r="G37" s="233"/>
      <c r="H37" s="233"/>
      <c r="I37" s="233"/>
      <c r="J37" s="233"/>
      <c r="K37" s="233"/>
      <c r="L37" s="233"/>
      <c r="M37" s="233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96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20"/>
      <c r="C38" s="267" t="s">
        <v>120</v>
      </c>
      <c r="D38" s="225"/>
      <c r="E38" s="230">
        <v>7.7</v>
      </c>
      <c r="F38" s="233"/>
      <c r="G38" s="233"/>
      <c r="H38" s="233"/>
      <c r="I38" s="233"/>
      <c r="J38" s="233"/>
      <c r="K38" s="233"/>
      <c r="L38" s="233"/>
      <c r="M38" s="233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96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20"/>
      <c r="C39" s="267" t="s">
        <v>121</v>
      </c>
      <c r="D39" s="225"/>
      <c r="E39" s="230">
        <v>41</v>
      </c>
      <c r="F39" s="233"/>
      <c r="G39" s="233"/>
      <c r="H39" s="233"/>
      <c r="I39" s="233"/>
      <c r="J39" s="233"/>
      <c r="K39" s="233"/>
      <c r="L39" s="233"/>
      <c r="M39" s="233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96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5</v>
      </c>
      <c r="B40" s="220" t="s">
        <v>122</v>
      </c>
      <c r="C40" s="265" t="s">
        <v>123</v>
      </c>
      <c r="D40" s="222" t="s">
        <v>90</v>
      </c>
      <c r="E40" s="228">
        <v>279.10000000000002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2">
        <v>7.3899999999999993E-2</v>
      </c>
      <c r="O40" s="222">
        <f>ROUND(E40*N40,5)</f>
        <v>20.625489999999999</v>
      </c>
      <c r="P40" s="222">
        <v>0</v>
      </c>
      <c r="Q40" s="222">
        <f>ROUND(E40*P40,5)</f>
        <v>0</v>
      </c>
      <c r="R40" s="222"/>
      <c r="S40" s="222"/>
      <c r="T40" s="223">
        <v>0.47799999999999998</v>
      </c>
      <c r="U40" s="222">
        <f>ROUND(E40*T40,2)</f>
        <v>133.41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105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20"/>
      <c r="C41" s="267" t="s">
        <v>116</v>
      </c>
      <c r="D41" s="225"/>
      <c r="E41" s="230">
        <v>6</v>
      </c>
      <c r="F41" s="233"/>
      <c r="G41" s="233"/>
      <c r="H41" s="233"/>
      <c r="I41" s="233"/>
      <c r="J41" s="233"/>
      <c r="K41" s="233"/>
      <c r="L41" s="233"/>
      <c r="M41" s="233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96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20"/>
      <c r="C42" s="267" t="s">
        <v>117</v>
      </c>
      <c r="D42" s="225"/>
      <c r="E42" s="230">
        <v>184</v>
      </c>
      <c r="F42" s="233"/>
      <c r="G42" s="233"/>
      <c r="H42" s="233"/>
      <c r="I42" s="233"/>
      <c r="J42" s="233"/>
      <c r="K42" s="233"/>
      <c r="L42" s="233"/>
      <c r="M42" s="233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96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20"/>
      <c r="C43" s="267" t="s">
        <v>118</v>
      </c>
      <c r="D43" s="225"/>
      <c r="E43" s="230">
        <v>22.3</v>
      </c>
      <c r="F43" s="233"/>
      <c r="G43" s="233"/>
      <c r="H43" s="233"/>
      <c r="I43" s="233"/>
      <c r="J43" s="233"/>
      <c r="K43" s="233"/>
      <c r="L43" s="233"/>
      <c r="M43" s="233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96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20"/>
      <c r="C44" s="267" t="s">
        <v>119</v>
      </c>
      <c r="D44" s="225"/>
      <c r="E44" s="230">
        <v>18.100000000000001</v>
      </c>
      <c r="F44" s="233"/>
      <c r="G44" s="233"/>
      <c r="H44" s="233"/>
      <c r="I44" s="233"/>
      <c r="J44" s="233"/>
      <c r="K44" s="233"/>
      <c r="L44" s="233"/>
      <c r="M44" s="233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96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7" t="s">
        <v>120</v>
      </c>
      <c r="D45" s="225"/>
      <c r="E45" s="230">
        <v>7.7</v>
      </c>
      <c r="F45" s="233"/>
      <c r="G45" s="233"/>
      <c r="H45" s="233"/>
      <c r="I45" s="233"/>
      <c r="J45" s="233"/>
      <c r="K45" s="233"/>
      <c r="L45" s="233"/>
      <c r="M45" s="233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96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7" t="s">
        <v>121</v>
      </c>
      <c r="D46" s="225"/>
      <c r="E46" s="230">
        <v>41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96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6</v>
      </c>
      <c r="B47" s="220" t="s">
        <v>124</v>
      </c>
      <c r="C47" s="265" t="s">
        <v>125</v>
      </c>
      <c r="D47" s="222" t="s">
        <v>90</v>
      </c>
      <c r="E47" s="228">
        <v>288.10000000000002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2">
        <v>0.17599999999999999</v>
      </c>
      <c r="O47" s="222">
        <f>ROUND(E47*N47,5)</f>
        <v>50.705599999999997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126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/>
      <c r="B48" s="220"/>
      <c r="C48" s="267" t="s">
        <v>116</v>
      </c>
      <c r="D48" s="225"/>
      <c r="E48" s="230">
        <v>6</v>
      </c>
      <c r="F48" s="233"/>
      <c r="G48" s="233"/>
      <c r="H48" s="233"/>
      <c r="I48" s="233"/>
      <c r="J48" s="233"/>
      <c r="K48" s="233"/>
      <c r="L48" s="233"/>
      <c r="M48" s="233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96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7" t="s">
        <v>97</v>
      </c>
      <c r="D49" s="225"/>
      <c r="E49" s="230">
        <v>193</v>
      </c>
      <c r="F49" s="233"/>
      <c r="G49" s="233"/>
      <c r="H49" s="233"/>
      <c r="I49" s="233"/>
      <c r="J49" s="233"/>
      <c r="K49" s="233"/>
      <c r="L49" s="233"/>
      <c r="M49" s="233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96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7" t="s">
        <v>118</v>
      </c>
      <c r="D50" s="225"/>
      <c r="E50" s="230">
        <v>22.3</v>
      </c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96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20"/>
      <c r="C51" s="267" t="s">
        <v>119</v>
      </c>
      <c r="D51" s="225"/>
      <c r="E51" s="230">
        <v>18.100000000000001</v>
      </c>
      <c r="F51" s="233"/>
      <c r="G51" s="233"/>
      <c r="H51" s="233"/>
      <c r="I51" s="233"/>
      <c r="J51" s="233"/>
      <c r="K51" s="233"/>
      <c r="L51" s="233"/>
      <c r="M51" s="233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96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/>
      <c r="B52" s="220"/>
      <c r="C52" s="267" t="s">
        <v>120</v>
      </c>
      <c r="D52" s="225"/>
      <c r="E52" s="230">
        <v>7.7</v>
      </c>
      <c r="F52" s="233"/>
      <c r="G52" s="233"/>
      <c r="H52" s="233"/>
      <c r="I52" s="233"/>
      <c r="J52" s="233"/>
      <c r="K52" s="233"/>
      <c r="L52" s="233"/>
      <c r="M52" s="233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96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7" t="s">
        <v>121</v>
      </c>
      <c r="D53" s="225"/>
      <c r="E53" s="230">
        <v>41</v>
      </c>
      <c r="F53" s="233"/>
      <c r="G53" s="233"/>
      <c r="H53" s="233"/>
      <c r="I53" s="233"/>
      <c r="J53" s="233"/>
      <c r="K53" s="233"/>
      <c r="L53" s="233"/>
      <c r="M53" s="233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96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7</v>
      </c>
      <c r="B54" s="220" t="s">
        <v>127</v>
      </c>
      <c r="C54" s="265" t="s">
        <v>128</v>
      </c>
      <c r="D54" s="222" t="s">
        <v>129</v>
      </c>
      <c r="E54" s="228">
        <v>35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2">
        <v>3.6000000000000002E-4</v>
      </c>
      <c r="O54" s="222">
        <f>ROUND(E54*N54,5)</f>
        <v>1.26E-2</v>
      </c>
      <c r="P54" s="222">
        <v>0</v>
      </c>
      <c r="Q54" s="222">
        <f>ROUND(E54*P54,5)</f>
        <v>0</v>
      </c>
      <c r="R54" s="222"/>
      <c r="S54" s="222"/>
      <c r="T54" s="223">
        <v>0.43</v>
      </c>
      <c r="U54" s="222">
        <f>ROUND(E54*T54,2)</f>
        <v>15.05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105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7" t="s">
        <v>130</v>
      </c>
      <c r="D55" s="225"/>
      <c r="E55" s="230">
        <v>5</v>
      </c>
      <c r="F55" s="233"/>
      <c r="G55" s="233"/>
      <c r="H55" s="233"/>
      <c r="I55" s="233"/>
      <c r="J55" s="233"/>
      <c r="K55" s="233"/>
      <c r="L55" s="233"/>
      <c r="M55" s="233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96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20"/>
      <c r="C56" s="267" t="s">
        <v>131</v>
      </c>
      <c r="D56" s="225"/>
      <c r="E56" s="230">
        <v>10</v>
      </c>
      <c r="F56" s="233"/>
      <c r="G56" s="233"/>
      <c r="H56" s="233"/>
      <c r="I56" s="233"/>
      <c r="J56" s="233"/>
      <c r="K56" s="233"/>
      <c r="L56" s="233"/>
      <c r="M56" s="233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96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20"/>
      <c r="C57" s="267" t="s">
        <v>132</v>
      </c>
      <c r="D57" s="225"/>
      <c r="E57" s="230">
        <v>5</v>
      </c>
      <c r="F57" s="233"/>
      <c r="G57" s="233"/>
      <c r="H57" s="233"/>
      <c r="I57" s="233"/>
      <c r="J57" s="233"/>
      <c r="K57" s="233"/>
      <c r="L57" s="233"/>
      <c r="M57" s="233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96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20"/>
      <c r="C58" s="267" t="s">
        <v>133</v>
      </c>
      <c r="D58" s="225"/>
      <c r="E58" s="230">
        <v>5</v>
      </c>
      <c r="F58" s="233"/>
      <c r="G58" s="233"/>
      <c r="H58" s="233"/>
      <c r="I58" s="233"/>
      <c r="J58" s="233"/>
      <c r="K58" s="233"/>
      <c r="L58" s="233"/>
      <c r="M58" s="233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96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20"/>
      <c r="C59" s="267" t="s">
        <v>134</v>
      </c>
      <c r="D59" s="225"/>
      <c r="E59" s="230">
        <v>5</v>
      </c>
      <c r="F59" s="233"/>
      <c r="G59" s="233"/>
      <c r="H59" s="233"/>
      <c r="I59" s="233"/>
      <c r="J59" s="233"/>
      <c r="K59" s="233"/>
      <c r="L59" s="233"/>
      <c r="M59" s="233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96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20"/>
      <c r="C60" s="267" t="s">
        <v>135</v>
      </c>
      <c r="D60" s="225"/>
      <c r="E60" s="230">
        <v>5</v>
      </c>
      <c r="F60" s="233"/>
      <c r="G60" s="233"/>
      <c r="H60" s="233"/>
      <c r="I60" s="233"/>
      <c r="J60" s="233"/>
      <c r="K60" s="233"/>
      <c r="L60" s="233"/>
      <c r="M60" s="233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96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">
      <c r="A61" s="214" t="s">
        <v>86</v>
      </c>
      <c r="B61" s="221" t="s">
        <v>55</v>
      </c>
      <c r="C61" s="268" t="s">
        <v>56</v>
      </c>
      <c r="D61" s="226"/>
      <c r="E61" s="231"/>
      <c r="F61" s="236"/>
      <c r="G61" s="236">
        <f>SUMIF(AE62:AE77,"&lt;&gt;NOR",G62:G77)</f>
        <v>0</v>
      </c>
      <c r="H61" s="236"/>
      <c r="I61" s="236">
        <f>SUM(I62:I77)</f>
        <v>0</v>
      </c>
      <c r="J61" s="236"/>
      <c r="K61" s="236">
        <f>SUM(K62:K77)</f>
        <v>0</v>
      </c>
      <c r="L61" s="236"/>
      <c r="M61" s="236">
        <f>SUM(M62:M77)</f>
        <v>0</v>
      </c>
      <c r="N61" s="226"/>
      <c r="O61" s="226">
        <f>SUM(O62:O77)</f>
        <v>38.233800000000002</v>
      </c>
      <c r="P61" s="226"/>
      <c r="Q61" s="226">
        <f>SUM(Q62:Q77)</f>
        <v>0</v>
      </c>
      <c r="R61" s="226"/>
      <c r="S61" s="226"/>
      <c r="T61" s="227"/>
      <c r="U61" s="226">
        <f>SUM(U62:U77)</f>
        <v>38.120000000000005</v>
      </c>
      <c r="AE61" t="s">
        <v>87</v>
      </c>
    </row>
    <row r="62" spans="1:60" ht="33.75" outlineLevel="1" x14ac:dyDescent="0.2">
      <c r="A62" s="213">
        <v>8</v>
      </c>
      <c r="B62" s="220" t="s">
        <v>136</v>
      </c>
      <c r="C62" s="265" t="s">
        <v>137</v>
      </c>
      <c r="D62" s="222" t="s">
        <v>129</v>
      </c>
      <c r="E62" s="228">
        <v>48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22">
        <v>0.19520000000000001</v>
      </c>
      <c r="O62" s="222">
        <f>ROUND(E62*N62,5)</f>
        <v>9.3696000000000002</v>
      </c>
      <c r="P62" s="222">
        <v>0</v>
      </c>
      <c r="Q62" s="222">
        <f>ROUND(E62*P62,5)</f>
        <v>0</v>
      </c>
      <c r="R62" s="222"/>
      <c r="S62" s="222"/>
      <c r="T62" s="223">
        <v>0.27200000000000002</v>
      </c>
      <c r="U62" s="222">
        <f>ROUND(E62*T62,2)</f>
        <v>13.06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105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20"/>
      <c r="C63" s="267" t="s">
        <v>138</v>
      </c>
      <c r="D63" s="225"/>
      <c r="E63" s="230">
        <v>9</v>
      </c>
      <c r="F63" s="233"/>
      <c r="G63" s="233"/>
      <c r="H63" s="233"/>
      <c r="I63" s="233"/>
      <c r="J63" s="233"/>
      <c r="K63" s="233"/>
      <c r="L63" s="233"/>
      <c r="M63" s="233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96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20"/>
      <c r="C64" s="267" t="s">
        <v>139</v>
      </c>
      <c r="D64" s="225"/>
      <c r="E64" s="230">
        <v>6</v>
      </c>
      <c r="F64" s="233"/>
      <c r="G64" s="233"/>
      <c r="H64" s="233"/>
      <c r="I64" s="233"/>
      <c r="J64" s="233"/>
      <c r="K64" s="233"/>
      <c r="L64" s="233"/>
      <c r="M64" s="233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96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20"/>
      <c r="C65" s="267" t="s">
        <v>140</v>
      </c>
      <c r="D65" s="225"/>
      <c r="E65" s="230">
        <v>8</v>
      </c>
      <c r="F65" s="233"/>
      <c r="G65" s="233"/>
      <c r="H65" s="233"/>
      <c r="I65" s="233"/>
      <c r="J65" s="233"/>
      <c r="K65" s="233"/>
      <c r="L65" s="233"/>
      <c r="M65" s="233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96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20"/>
      <c r="C66" s="267" t="s">
        <v>141</v>
      </c>
      <c r="D66" s="225"/>
      <c r="E66" s="230">
        <v>9</v>
      </c>
      <c r="F66" s="233"/>
      <c r="G66" s="233"/>
      <c r="H66" s="233"/>
      <c r="I66" s="233"/>
      <c r="J66" s="233"/>
      <c r="K66" s="233"/>
      <c r="L66" s="233"/>
      <c r="M66" s="233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96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7" t="s">
        <v>142</v>
      </c>
      <c r="D67" s="225"/>
      <c r="E67" s="230">
        <v>8</v>
      </c>
      <c r="F67" s="233"/>
      <c r="G67" s="233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96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/>
      <c r="B68" s="220"/>
      <c r="C68" s="267" t="s">
        <v>143</v>
      </c>
      <c r="D68" s="225"/>
      <c r="E68" s="230">
        <v>8</v>
      </c>
      <c r="F68" s="233"/>
      <c r="G68" s="233"/>
      <c r="H68" s="233"/>
      <c r="I68" s="233"/>
      <c r="J68" s="233"/>
      <c r="K68" s="233"/>
      <c r="L68" s="233"/>
      <c r="M68" s="233"/>
      <c r="N68" s="222"/>
      <c r="O68" s="222"/>
      <c r="P68" s="222"/>
      <c r="Q68" s="222"/>
      <c r="R68" s="222"/>
      <c r="S68" s="222"/>
      <c r="T68" s="223"/>
      <c r="U68" s="22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96</v>
      </c>
      <c r="AF68" s="212">
        <v>0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13">
        <v>9</v>
      </c>
      <c r="B69" s="220" t="s">
        <v>144</v>
      </c>
      <c r="C69" s="265" t="s">
        <v>145</v>
      </c>
      <c r="D69" s="222" t="s">
        <v>129</v>
      </c>
      <c r="E69" s="228">
        <v>149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2">
        <v>0.19289999999999999</v>
      </c>
      <c r="O69" s="222">
        <f>ROUND(E69*N69,5)</f>
        <v>28.742100000000001</v>
      </c>
      <c r="P69" s="222">
        <v>0</v>
      </c>
      <c r="Q69" s="222">
        <f>ROUND(E69*P69,5)</f>
        <v>0</v>
      </c>
      <c r="R69" s="222"/>
      <c r="S69" s="222"/>
      <c r="T69" s="223">
        <v>0.16200000000000001</v>
      </c>
      <c r="U69" s="222">
        <f>ROUND(E69*T69,2)</f>
        <v>24.14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105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20"/>
      <c r="C70" s="267" t="s">
        <v>95</v>
      </c>
      <c r="D70" s="225"/>
      <c r="E70" s="230">
        <v>8</v>
      </c>
      <c r="F70" s="233"/>
      <c r="G70" s="233"/>
      <c r="H70" s="233"/>
      <c r="I70" s="233"/>
      <c r="J70" s="233"/>
      <c r="K70" s="233"/>
      <c r="L70" s="233"/>
      <c r="M70" s="233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96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20"/>
      <c r="C71" s="267" t="s">
        <v>146</v>
      </c>
      <c r="D71" s="225"/>
      <c r="E71" s="230">
        <v>87</v>
      </c>
      <c r="F71" s="233"/>
      <c r="G71" s="233"/>
      <c r="H71" s="233"/>
      <c r="I71" s="233"/>
      <c r="J71" s="233"/>
      <c r="K71" s="233"/>
      <c r="L71" s="233"/>
      <c r="M71" s="233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96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/>
      <c r="B72" s="220"/>
      <c r="C72" s="267" t="s">
        <v>147</v>
      </c>
      <c r="D72" s="225"/>
      <c r="E72" s="230">
        <v>13.5</v>
      </c>
      <c r="F72" s="233"/>
      <c r="G72" s="233"/>
      <c r="H72" s="233"/>
      <c r="I72" s="233"/>
      <c r="J72" s="233"/>
      <c r="K72" s="233"/>
      <c r="L72" s="233"/>
      <c r="M72" s="233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96</v>
      </c>
      <c r="AF72" s="212">
        <v>0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7" t="s">
        <v>148</v>
      </c>
      <c r="D73" s="225"/>
      <c r="E73" s="230">
        <v>12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96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/>
      <c r="B74" s="220"/>
      <c r="C74" s="267" t="s">
        <v>149</v>
      </c>
      <c r="D74" s="225"/>
      <c r="E74" s="230">
        <v>9</v>
      </c>
      <c r="F74" s="233"/>
      <c r="G74" s="233"/>
      <c r="H74" s="233"/>
      <c r="I74" s="233"/>
      <c r="J74" s="233"/>
      <c r="K74" s="233"/>
      <c r="L74" s="233"/>
      <c r="M74" s="233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96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/>
      <c r="B75" s="220"/>
      <c r="C75" s="267" t="s">
        <v>150</v>
      </c>
      <c r="D75" s="225"/>
      <c r="E75" s="230">
        <v>19.5</v>
      </c>
      <c r="F75" s="233"/>
      <c r="G75" s="233"/>
      <c r="H75" s="233"/>
      <c r="I75" s="233"/>
      <c r="J75" s="233"/>
      <c r="K75" s="233"/>
      <c r="L75" s="233"/>
      <c r="M75" s="233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96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10</v>
      </c>
      <c r="B76" s="220" t="s">
        <v>151</v>
      </c>
      <c r="C76" s="265" t="s">
        <v>152</v>
      </c>
      <c r="D76" s="222" t="s">
        <v>153</v>
      </c>
      <c r="E76" s="228">
        <v>1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2">
        <v>0.1176</v>
      </c>
      <c r="O76" s="222">
        <f>ROUND(E76*N76,5)</f>
        <v>0.1176</v>
      </c>
      <c r="P76" s="222">
        <v>0</v>
      </c>
      <c r="Q76" s="222">
        <f>ROUND(E76*P76,5)</f>
        <v>0</v>
      </c>
      <c r="R76" s="222"/>
      <c r="S76" s="222"/>
      <c r="T76" s="223">
        <v>0.91800000000000004</v>
      </c>
      <c r="U76" s="222">
        <f>ROUND(E76*T76,2)</f>
        <v>0.92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105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11</v>
      </c>
      <c r="B77" s="220" t="s">
        <v>154</v>
      </c>
      <c r="C77" s="265" t="s">
        <v>155</v>
      </c>
      <c r="D77" s="222" t="s">
        <v>153</v>
      </c>
      <c r="E77" s="228">
        <v>1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2">
        <v>4.4999999999999997E-3</v>
      </c>
      <c r="O77" s="222">
        <f>ROUND(E77*N77,5)</f>
        <v>4.4999999999999997E-3</v>
      </c>
      <c r="P77" s="222">
        <v>0</v>
      </c>
      <c r="Q77" s="222">
        <f>ROUND(E77*P77,5)</f>
        <v>0</v>
      </c>
      <c r="R77" s="222"/>
      <c r="S77" s="222"/>
      <c r="T77" s="223">
        <v>0</v>
      </c>
      <c r="U77" s="222">
        <f>ROUND(E77*T77,2)</f>
        <v>0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126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14" t="s">
        <v>86</v>
      </c>
      <c r="B78" s="221" t="s">
        <v>57</v>
      </c>
      <c r="C78" s="268" t="s">
        <v>58</v>
      </c>
      <c r="D78" s="226"/>
      <c r="E78" s="231"/>
      <c r="F78" s="236"/>
      <c r="G78" s="236">
        <f>SUMIF(AE79:AE79,"&lt;&gt;NOR",G79:G79)</f>
        <v>0</v>
      </c>
      <c r="H78" s="236"/>
      <c r="I78" s="236">
        <f>SUM(I79:I79)</f>
        <v>0</v>
      </c>
      <c r="J78" s="236"/>
      <c r="K78" s="236">
        <f>SUM(K79:K79)</f>
        <v>0</v>
      </c>
      <c r="L78" s="236"/>
      <c r="M78" s="236">
        <f>SUM(M79:M79)</f>
        <v>0</v>
      </c>
      <c r="N78" s="226"/>
      <c r="O78" s="226">
        <f>SUM(O79:O79)</f>
        <v>0</v>
      </c>
      <c r="P78" s="226"/>
      <c r="Q78" s="226">
        <f>SUM(Q79:Q79)</f>
        <v>0</v>
      </c>
      <c r="R78" s="226"/>
      <c r="S78" s="226"/>
      <c r="T78" s="227"/>
      <c r="U78" s="226">
        <f>SUM(U79:U79)</f>
        <v>118.37</v>
      </c>
      <c r="AE78" t="s">
        <v>87</v>
      </c>
    </row>
    <row r="79" spans="1:60" outlineLevel="1" x14ac:dyDescent="0.2">
      <c r="A79" s="213">
        <v>12</v>
      </c>
      <c r="B79" s="220" t="s">
        <v>156</v>
      </c>
      <c r="C79" s="265" t="s">
        <v>157</v>
      </c>
      <c r="D79" s="222" t="s">
        <v>158</v>
      </c>
      <c r="E79" s="228">
        <v>303.5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22">
        <v>0</v>
      </c>
      <c r="O79" s="222">
        <f>ROUND(E79*N79,5)</f>
        <v>0</v>
      </c>
      <c r="P79" s="222">
        <v>0</v>
      </c>
      <c r="Q79" s="222">
        <f>ROUND(E79*P79,5)</f>
        <v>0</v>
      </c>
      <c r="R79" s="222"/>
      <c r="S79" s="222"/>
      <c r="T79" s="223">
        <v>0.39</v>
      </c>
      <c r="U79" s="222">
        <f>ROUND(E79*T79,2)</f>
        <v>118.37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105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x14ac:dyDescent="0.2">
      <c r="A80" s="214" t="s">
        <v>86</v>
      </c>
      <c r="B80" s="221" t="s">
        <v>59</v>
      </c>
      <c r="C80" s="268" t="s">
        <v>26</v>
      </c>
      <c r="D80" s="226"/>
      <c r="E80" s="231"/>
      <c r="F80" s="236"/>
      <c r="G80" s="236">
        <f>SUMIF(AE81:AE83,"&lt;&gt;NOR",G81:G83)</f>
        <v>0</v>
      </c>
      <c r="H80" s="236"/>
      <c r="I80" s="236">
        <f>SUM(I81:I83)</f>
        <v>0</v>
      </c>
      <c r="J80" s="236"/>
      <c r="K80" s="236">
        <f>SUM(K81:K83)</f>
        <v>0</v>
      </c>
      <c r="L80" s="236"/>
      <c r="M80" s="236">
        <f>SUM(M81:M83)</f>
        <v>0</v>
      </c>
      <c r="N80" s="226"/>
      <c r="O80" s="226">
        <f>SUM(O81:O83)</f>
        <v>0</v>
      </c>
      <c r="P80" s="226"/>
      <c r="Q80" s="226">
        <f>SUM(Q81:Q83)</f>
        <v>0</v>
      </c>
      <c r="R80" s="226"/>
      <c r="S80" s="226"/>
      <c r="T80" s="227"/>
      <c r="U80" s="226">
        <f>SUM(U81:U83)</f>
        <v>0</v>
      </c>
      <c r="AE80" t="s">
        <v>87</v>
      </c>
    </row>
    <row r="81" spans="1:60" outlineLevel="1" x14ac:dyDescent="0.2">
      <c r="A81" s="213">
        <v>13</v>
      </c>
      <c r="B81" s="220" t="s">
        <v>159</v>
      </c>
      <c r="C81" s="265" t="s">
        <v>160</v>
      </c>
      <c r="D81" s="222" t="s">
        <v>161</v>
      </c>
      <c r="E81" s="228">
        <v>1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105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14</v>
      </c>
      <c r="B82" s="220" t="s">
        <v>162</v>
      </c>
      <c r="C82" s="265" t="s">
        <v>163</v>
      </c>
      <c r="D82" s="222" t="s">
        <v>161</v>
      </c>
      <c r="E82" s="228">
        <v>1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105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4">
        <v>15</v>
      </c>
      <c r="B83" s="245" t="s">
        <v>164</v>
      </c>
      <c r="C83" s="269" t="s">
        <v>165</v>
      </c>
      <c r="D83" s="246" t="s">
        <v>161</v>
      </c>
      <c r="E83" s="247">
        <v>1</v>
      </c>
      <c r="F83" s="248"/>
      <c r="G83" s="249">
        <f>ROUND(E83*F83,2)</f>
        <v>0</v>
      </c>
      <c r="H83" s="248"/>
      <c r="I83" s="249">
        <f>ROUND(E83*H83,2)</f>
        <v>0</v>
      </c>
      <c r="J83" s="248"/>
      <c r="K83" s="249">
        <f>ROUND(E83*J83,2)</f>
        <v>0</v>
      </c>
      <c r="L83" s="249">
        <v>21</v>
      </c>
      <c r="M83" s="249">
        <f>G83*(1+L83/100)</f>
        <v>0</v>
      </c>
      <c r="N83" s="246">
        <v>0</v>
      </c>
      <c r="O83" s="246">
        <f>ROUND(E83*N83,5)</f>
        <v>0</v>
      </c>
      <c r="P83" s="246">
        <v>0</v>
      </c>
      <c r="Q83" s="246">
        <f>ROUND(E83*P83,5)</f>
        <v>0</v>
      </c>
      <c r="R83" s="246"/>
      <c r="S83" s="246"/>
      <c r="T83" s="250">
        <v>0</v>
      </c>
      <c r="U83" s="246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105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6"/>
      <c r="B84" s="7" t="s">
        <v>166</v>
      </c>
      <c r="C84" s="270" t="s">
        <v>166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C84">
        <v>15</v>
      </c>
      <c r="AD84">
        <v>21</v>
      </c>
    </row>
    <row r="85" spans="1:60" x14ac:dyDescent="0.2">
      <c r="A85" s="251"/>
      <c r="B85" s="252">
        <v>26</v>
      </c>
      <c r="C85" s="271" t="s">
        <v>166</v>
      </c>
      <c r="D85" s="253"/>
      <c r="E85" s="253"/>
      <c r="F85" s="253"/>
      <c r="G85" s="264">
        <f>G8+G25+G61+G78+G80</f>
        <v>0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C85">
        <f>SUMIF(L7:L83,AC84,G7:G83)</f>
        <v>0</v>
      </c>
      <c r="AD85">
        <f>SUMIF(L7:L83,AD84,G7:G83)</f>
        <v>0</v>
      </c>
      <c r="AE85" t="s">
        <v>167</v>
      </c>
    </row>
    <row r="86" spans="1:60" x14ac:dyDescent="0.2">
      <c r="A86" s="6"/>
      <c r="B86" s="7" t="s">
        <v>166</v>
      </c>
      <c r="C86" s="270" t="s">
        <v>166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60" x14ac:dyDescent="0.2">
      <c r="A87" s="6"/>
      <c r="B87" s="7" t="s">
        <v>166</v>
      </c>
      <c r="C87" s="270" t="s">
        <v>166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254">
        <v>33</v>
      </c>
      <c r="B88" s="254"/>
      <c r="C88" s="272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">
      <c r="A89" s="255"/>
      <c r="B89" s="256"/>
      <c r="C89" s="273"/>
      <c r="D89" s="256"/>
      <c r="E89" s="256"/>
      <c r="F89" s="256"/>
      <c r="G89" s="25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E89" t="s">
        <v>168</v>
      </c>
    </row>
    <row r="90" spans="1:60" x14ac:dyDescent="0.2">
      <c r="A90" s="258"/>
      <c r="B90" s="259"/>
      <c r="C90" s="274"/>
      <c r="D90" s="259"/>
      <c r="E90" s="259"/>
      <c r="F90" s="259"/>
      <c r="G90" s="260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8"/>
      <c r="B91" s="259"/>
      <c r="C91" s="274"/>
      <c r="D91" s="259"/>
      <c r="E91" s="259"/>
      <c r="F91" s="259"/>
      <c r="G91" s="260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58"/>
      <c r="B92" s="259"/>
      <c r="C92" s="274"/>
      <c r="D92" s="259"/>
      <c r="E92" s="259"/>
      <c r="F92" s="259"/>
      <c r="G92" s="260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61"/>
      <c r="B93" s="262"/>
      <c r="C93" s="275"/>
      <c r="D93" s="262"/>
      <c r="E93" s="262"/>
      <c r="F93" s="262"/>
      <c r="G93" s="263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6"/>
      <c r="B94" s="7" t="s">
        <v>166</v>
      </c>
      <c r="C94" s="270" t="s">
        <v>166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C95" s="276"/>
      <c r="AE95" t="s">
        <v>169</v>
      </c>
    </row>
  </sheetData>
  <mergeCells count="8">
    <mergeCell ref="A88:C88"/>
    <mergeCell ref="A89:G93"/>
    <mergeCell ref="A1:G1"/>
    <mergeCell ref="C2:G2"/>
    <mergeCell ref="C3:G3"/>
    <mergeCell ref="C4:G4"/>
    <mergeCell ref="C10:G10"/>
    <mergeCell ref="C11:G11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PDSKADAVY</dc:creator>
  <cp:lastModifiedBy>PDSKADAVY</cp:lastModifiedBy>
  <cp:lastPrinted>2014-02-28T09:52:57Z</cp:lastPrinted>
  <dcterms:created xsi:type="dcterms:W3CDTF">2009-04-08T07:15:50Z</dcterms:created>
  <dcterms:modified xsi:type="dcterms:W3CDTF">2020-06-29T13:29:01Z</dcterms:modified>
</cp:coreProperties>
</file>