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9" activeTab="0"/>
  </bookViews>
  <sheets>
    <sheet name="Sumarizace" sheetId="1" r:id="rId1"/>
    <sheet name="Lanžov náves PO a asanace" sheetId="2" r:id="rId2"/>
    <sheet name="Lanžov náves výsadby" sheetId="3" r:id="rId3"/>
    <sheet name="Lanžov alej u hřbitPO a asanace" sheetId="4" r:id="rId4"/>
    <sheet name="Lanžov alej u hřbitova výsadby" sheetId="5" r:id="rId5"/>
    <sheet name="Lanžov školka PO a asanace" sheetId="6" r:id="rId6"/>
    <sheet name="Lanžov školka výsadby " sheetId="7" r:id="rId7"/>
    <sheet name="Lanžov koupaliště PO a asanace" sheetId="8" r:id="rId8"/>
    <sheet name="Lanžov koupaliště výsadby " sheetId="9" r:id="rId9"/>
    <sheet name="Miřejov ošetření dřevin " sheetId="10" r:id="rId10"/>
    <sheet name="Lhotka ošetření dřevin" sheetId="11" r:id="rId11"/>
  </sheets>
  <definedNames>
    <definedName name="_xlnm._FilterDatabase" localSheetId="3" hidden="1">'Lanžov alej u hřbitPO a asanace'!$A$8:$N$38</definedName>
    <definedName name="_xlnm._FilterDatabase" localSheetId="7" hidden="1">'Lanžov koupaliště PO a asanace'!$O$8:$Q$112</definedName>
    <definedName name="_xlnm._FilterDatabase" localSheetId="1" hidden="1">'Lanžov náves PO a asanace'!$A$8:$N$20</definedName>
    <definedName name="_xlnm._FilterDatabase" localSheetId="5" hidden="1">'Lanžov školka PO a asanace'!$A$8:$N$43</definedName>
    <definedName name="_xlnm._FilterDatabase" localSheetId="9" hidden="1">'Miřejov ošetření dřevin '!$A$8:$K$13</definedName>
    <definedName name="_xlnm.Print_Area" localSheetId="4">'Lanžov alej u hřbitova výsadby'!$A$1:$F$68</definedName>
    <definedName name="_xlnm.Print_Area" localSheetId="3">'Lanžov alej u hřbitPO a asanace'!$A$1:$I$49</definedName>
    <definedName name="_xlnm.Print_Area" localSheetId="7">'Lanžov koupaliště PO a asanace'!$A$1:$I$129</definedName>
    <definedName name="_xlnm.Print_Area" localSheetId="8">'Lanžov koupaliště výsadby '!$A$1:$F$90</definedName>
    <definedName name="_xlnm.Print_Area" localSheetId="1">'Lanžov náves PO a asanace'!$A$1:$I$34</definedName>
    <definedName name="_xlnm.Print_Area" localSheetId="2">'Lanžov náves výsadby'!$A$1:$F$88</definedName>
    <definedName name="_xlnm.Print_Area" localSheetId="5">'Lanžov školka PO a asanace'!$A$1:$I$56</definedName>
    <definedName name="_xlnm.Print_Area" localSheetId="6">'Lanžov školka výsadby '!$A$1:$F$94</definedName>
    <definedName name="_xlnm.Print_Area" localSheetId="10">'Lhotka ošetření dřevin'!$A$1:$I$18</definedName>
    <definedName name="_xlnm.Print_Area" localSheetId="9">'Miřejov ošetření dřevin '!$A$1:$I$20</definedName>
    <definedName name="_xlnm.Print_Area" localSheetId="0">'Sumarizace'!$A$1:$H$49</definedName>
  </definedNames>
  <calcPr fullCalcOnLoad="1"/>
</workbook>
</file>

<file path=xl/sharedStrings.xml><?xml version="1.0" encoding="utf-8"?>
<sst xmlns="http://schemas.openxmlformats.org/spreadsheetml/2006/main" count="1513" uniqueCount="385">
  <si>
    <t>ROZPOČET  SUMARIZACE</t>
  </si>
  <si>
    <t>Při rozpočtování byly použity ceny URS ve výši 85% nebo ceny AOPK</t>
  </si>
  <si>
    <t>Akce: Regenerace zeleně ve vybraných lokalitách obce Lanžov</t>
  </si>
  <si>
    <t>Lokality:</t>
  </si>
  <si>
    <t>Cena</t>
  </si>
  <si>
    <t>Lanžov náves</t>
  </si>
  <si>
    <t>Asanace a pěstební opatření</t>
  </si>
  <si>
    <t>Odpočet palivového dřeva</t>
  </si>
  <si>
    <t>0m3</t>
  </si>
  <si>
    <t>Výsadby</t>
  </si>
  <si>
    <t>CELKEM LANŽOV NÁVES</t>
  </si>
  <si>
    <t>Lanžov alej u hřbitova</t>
  </si>
  <si>
    <t>odpočet palivového dřeva</t>
  </si>
  <si>
    <t>1,37m3</t>
  </si>
  <si>
    <t>CELKEM LANŽOV ALEJ OD HŘBITOVA</t>
  </si>
  <si>
    <t>Lanžov školka</t>
  </si>
  <si>
    <t>1,6m3</t>
  </si>
  <si>
    <t>CELKEM LANŽOV ŠKOLKA</t>
  </si>
  <si>
    <t>Lanžov koupaliště</t>
  </si>
  <si>
    <t>18,2m3</t>
  </si>
  <si>
    <t>CELKEM LANŽOV KOUPALIŠTĚ</t>
  </si>
  <si>
    <t>Miřejov ošetření dřevin</t>
  </si>
  <si>
    <t>CELKEM MIŘEJOV OŠETŘENÍ DŘEVIN</t>
  </si>
  <si>
    <t>Lhotka ošetření dřevin</t>
  </si>
  <si>
    <t>CELKEM LHOTKA OŠETŘENÍ DŘEVIN</t>
  </si>
  <si>
    <t>CELKEM  bez DPH</t>
  </si>
  <si>
    <t>DPH 21%</t>
  </si>
  <si>
    <t>CELKEM VČETNĚ DPH 21%</t>
  </si>
  <si>
    <t>SUMARIZACE:</t>
  </si>
  <si>
    <t>LOKALITA</t>
  </si>
  <si>
    <t xml:space="preserve">CELKEM </t>
  </si>
  <si>
    <t>Kácení dřevin /ks/ - stromy pod 25cm průměru</t>
  </si>
  <si>
    <t>2 ks</t>
  </si>
  <si>
    <t>3 ks</t>
  </si>
  <si>
    <t>5 ks</t>
  </si>
  <si>
    <t>0 ks</t>
  </si>
  <si>
    <t>15 ks</t>
  </si>
  <si>
    <t>Kácení dřevin /ks/ - stromy nad 25 cm průměru</t>
  </si>
  <si>
    <t>7 ks</t>
  </si>
  <si>
    <t>4 ks</t>
  </si>
  <si>
    <t>22 ks</t>
  </si>
  <si>
    <t>33 ks</t>
  </si>
  <si>
    <t>Odstranění keřových porostů /m2/</t>
  </si>
  <si>
    <t>21 m2</t>
  </si>
  <si>
    <t>0m2</t>
  </si>
  <si>
    <t>326m2</t>
  </si>
  <si>
    <t>212m2</t>
  </si>
  <si>
    <t>559m2</t>
  </si>
  <si>
    <t>Odstranění stáv.pařezů /ks/</t>
  </si>
  <si>
    <t>43 ks</t>
  </si>
  <si>
    <t>79 ks</t>
  </si>
  <si>
    <t>Počet ošetřených dřevin /ks/</t>
  </si>
  <si>
    <t>6 ks</t>
  </si>
  <si>
    <t>19 ks</t>
  </si>
  <si>
    <t>26 ks</t>
  </si>
  <si>
    <t>81 ks</t>
  </si>
  <si>
    <t>138 ks</t>
  </si>
  <si>
    <t>Založení parkového trávníku /m2/</t>
  </si>
  <si>
    <t>57m2</t>
  </si>
  <si>
    <t>85m2</t>
  </si>
  <si>
    <t>3755m2</t>
  </si>
  <si>
    <t>457m2</t>
  </si>
  <si>
    <t>4354m2</t>
  </si>
  <si>
    <t>Založení lučního trávníku /m2/</t>
  </si>
  <si>
    <t>133m2</t>
  </si>
  <si>
    <t>Výsadba vzrostlých stromů /ks/</t>
  </si>
  <si>
    <t>10 ks</t>
  </si>
  <si>
    <t>39 ks</t>
  </si>
  <si>
    <t xml:space="preserve"> 0 ks</t>
  </si>
  <si>
    <t>53 ks</t>
  </si>
  <si>
    <t>Výsadba ovocných stromů /ks/</t>
  </si>
  <si>
    <t>21 ks</t>
  </si>
  <si>
    <t>Výsadba keřových skupin /ks na m2/</t>
  </si>
  <si>
    <t>85 ks na 62m2</t>
  </si>
  <si>
    <t>164 ks na 140m2</t>
  </si>
  <si>
    <t>290 ks na 230 m2</t>
  </si>
  <si>
    <t>539 ks na 432m2</t>
  </si>
  <si>
    <t>Rozpočet - Lanžov</t>
  </si>
  <si>
    <t>Pokud nějaká položka v rozpočtech chybí, má se za to, že je rozpočítána do kalkulovaných položek</t>
  </si>
  <si>
    <t>Ceny zahrnují veškeré režijní náklady vč.nákladů na dopravu veškerého materiálu a osob</t>
  </si>
  <si>
    <t>Lokalita Lanžov náves - pěstební opatření a asanace</t>
  </si>
  <si>
    <t>Č.</t>
  </si>
  <si>
    <t>TAXON</t>
  </si>
  <si>
    <t>V /m/</t>
  </si>
  <si>
    <t>Š /m/</t>
  </si>
  <si>
    <t>Tl. /cm/</t>
  </si>
  <si>
    <t>BÁZE /m/</t>
  </si>
  <si>
    <t>PĚSTEBNÍ OPATŘENÍ</t>
  </si>
  <si>
    <t>KATEGORIE ŘEZU</t>
  </si>
  <si>
    <t>CENA OPATŘENÍ</t>
  </si>
  <si>
    <t>Picea orientalis</t>
  </si>
  <si>
    <t>ASN, FR</t>
  </si>
  <si>
    <t xml:space="preserve">skupina Cotinus cogygria Royal Purple, Kolkwitzia amabilis, Juniperus media Old Gold, Juniperus squamata, Juniperus squamata Meyerii, Picea glauca Conica </t>
  </si>
  <si>
    <t xml:space="preserve"> 2-4</t>
  </si>
  <si>
    <t>12m2</t>
  </si>
  <si>
    <t>keře</t>
  </si>
  <si>
    <t>odstranit nálety v keřích</t>
  </si>
  <si>
    <t>skupina Kerria japonica a trvalky</t>
  </si>
  <si>
    <t>9m2</t>
  </si>
  <si>
    <t>do 4cm</t>
  </si>
  <si>
    <t>ASN</t>
  </si>
  <si>
    <t>Fagus sylvatica Atropurpurea</t>
  </si>
  <si>
    <t>Aesculus hippocastaneum</t>
  </si>
  <si>
    <t>ZŘ+ORŘ</t>
  </si>
  <si>
    <t>II.</t>
  </si>
  <si>
    <t>ZŘ+ORŘ+A1/1</t>
  </si>
  <si>
    <t>skupina Juniperus squamata Meyerii, Picea glauca Conica, Pinus parviflora, Taxus baccata Fastigiata</t>
  </si>
  <si>
    <t xml:space="preserve"> 4-5</t>
  </si>
  <si>
    <t>ODSTRANĚNÍ STÁVAJÍCÍCH PAŘEZŮ, včetně úpravy terénu</t>
  </si>
  <si>
    <t>Ks</t>
  </si>
  <si>
    <t>Kč/ks</t>
  </si>
  <si>
    <t>Kč CELKEM</t>
  </si>
  <si>
    <t>Odstranění pařezů průměru do 200mm</t>
  </si>
  <si>
    <t>Odstranění pařezů průměru nad 300mm do 400mm</t>
  </si>
  <si>
    <t>Odstranění pařezů průměru nad 400mm do 500mm</t>
  </si>
  <si>
    <t>Odstranění pařezů průměru nad 500mm do 600mm</t>
  </si>
  <si>
    <t>Odstranění pařezů průměru nad 600mm do 700mm</t>
  </si>
  <si>
    <t>CELKEM</t>
  </si>
  <si>
    <t>m3</t>
  </si>
  <si>
    <t>JEDN.CENA OPATŘENÍ</t>
  </si>
  <si>
    <t>CENA OPATŘENÍ CELKEM</t>
  </si>
  <si>
    <t>Drcení a likvidace dřevní hmoty</t>
  </si>
  <si>
    <t>m3 štěpky</t>
  </si>
  <si>
    <t>Celkem za pěstební opatření</t>
  </si>
  <si>
    <t>Lokalita:</t>
  </si>
  <si>
    <t>Lanžov náves - výsadby</t>
  </si>
  <si>
    <t>Poř.</t>
  </si>
  <si>
    <t>Druh</t>
  </si>
  <si>
    <t>Počet ks celkem</t>
  </si>
  <si>
    <t>číslo</t>
  </si>
  <si>
    <t>Velikost</t>
  </si>
  <si>
    <t>Cena/ks</t>
  </si>
  <si>
    <t>Cena celkem</t>
  </si>
  <si>
    <t>ROSTLINNÝ MATERIÁL</t>
  </si>
  <si>
    <t>Listnaté stromy</t>
  </si>
  <si>
    <t xml:space="preserve"> </t>
  </si>
  <si>
    <t>Acer campestre Elsrijk</t>
  </si>
  <si>
    <t>ok 14-16cm, bal</t>
  </si>
  <si>
    <t>Amelanchier arborea Robin Hill</t>
  </si>
  <si>
    <t>Prunus subhirtella Autumnalis</t>
  </si>
  <si>
    <t>Listnaté keře</t>
  </si>
  <si>
    <t>Berberis thunbergii Atropurpurea</t>
  </si>
  <si>
    <t>40-60cm, K2l</t>
  </si>
  <si>
    <t>Cotoneaster dammerii Coral Beauty</t>
  </si>
  <si>
    <t>20-30cm, K1l</t>
  </si>
  <si>
    <t>Deutzia magnifica</t>
  </si>
  <si>
    <t>Potentila fruticosa Abbotswood</t>
  </si>
  <si>
    <t>Spiraea bumalda Anthony Waterer</t>
  </si>
  <si>
    <t>Spiraea vanhouttei</t>
  </si>
  <si>
    <t>Symphoricarphos chenaultii Hancock</t>
  </si>
  <si>
    <t>Mezisoučet</t>
  </si>
  <si>
    <t>Ztratné</t>
  </si>
  <si>
    <t>CELKEM ROSTLINNÝ MATERIÁL</t>
  </si>
  <si>
    <t>č. položky</t>
  </si>
  <si>
    <t xml:space="preserve"> Popis</t>
  </si>
  <si>
    <t>Mj</t>
  </si>
  <si>
    <t>Množství</t>
  </si>
  <si>
    <t>Cena/Mj</t>
  </si>
  <si>
    <t xml:space="preserve">                                                                     </t>
  </si>
  <si>
    <t>OSTATNÍ MATERIÁL</t>
  </si>
  <si>
    <t>PŘÍPRAVA STANOVIŠTĚ</t>
  </si>
  <si>
    <t xml:space="preserve">Herbicid před výsadbou - Roundup, 0,0005l/m2, opakování 1,2x </t>
  </si>
  <si>
    <t>l</t>
  </si>
  <si>
    <t>ZALOŽENÍ PARKOVÉHO TRÁVNÍKU</t>
  </si>
  <si>
    <t xml:space="preserve">Minerální hnojivo pro trávník, 10g/m2 </t>
  </si>
  <si>
    <t>kg</t>
  </si>
  <si>
    <t xml:space="preserve">Parková travní směs, 20g/m2 </t>
  </si>
  <si>
    <t xml:space="preserve">Voda zálivková 40l/m2, opakování 2x </t>
  </si>
  <si>
    <t>VÝSADBA VZROSTLÝCH STROMŮ</t>
  </si>
  <si>
    <t>Zahradnický substrát pod stromy, cca 0,16m3/ks</t>
  </si>
  <si>
    <t xml:space="preserve">Tabletové hnojivo ke vzrostlým stromům - Silvamix, 40g/ks </t>
  </si>
  <si>
    <t xml:space="preserve">Kůly soustružené s fazetou, 3 ks/listnáč, průměr 8cm </t>
  </si>
  <si>
    <t>ks</t>
  </si>
  <si>
    <t xml:space="preserve">Dřevěné příčky půlené - délka 50 cm, 3ks /listnáč </t>
  </si>
  <si>
    <t xml:space="preserve">Úvazek 1,8 m á 1 strom </t>
  </si>
  <si>
    <t>bm</t>
  </si>
  <si>
    <t xml:space="preserve">Rákosová rohož výška 1,8m </t>
  </si>
  <si>
    <t xml:space="preserve">Drcená borka do stromových mís, vrstva 0,08m, 1m2/1 ks </t>
  </si>
  <si>
    <t xml:space="preserve">Voda zálivková 100l /strom, opakování 2x </t>
  </si>
  <si>
    <t>VÝSADBY KEŘOVÝCH SKUPIN</t>
  </si>
  <si>
    <t xml:space="preserve">Hnojivo ke keřovým výsadbám - NPK, 50g NPK/m2 </t>
  </si>
  <si>
    <t xml:space="preserve">Borka do keřových záhonů (vrstva 8 cm - jemná) </t>
  </si>
  <si>
    <t xml:space="preserve">Voda zálivková, 40l/m2 (opakování v průměru 2x) </t>
  </si>
  <si>
    <t>mezisoučet</t>
  </si>
  <si>
    <t xml:space="preserve">ztratné </t>
  </si>
  <si>
    <t>5%</t>
  </si>
  <si>
    <t>CELKEM OSTATNÍ MATERIÁL</t>
  </si>
  <si>
    <t>CELKEM MATERIÁL</t>
  </si>
  <si>
    <t>Popis</t>
  </si>
  <si>
    <t>PRÁCE</t>
  </si>
  <si>
    <t>PŔÍPRAVA PŮDY PŘED ZAPOČETÍM VÝSADBY /POD KEŘOVÉ VÝSADBY i POD TRÁVNÍK/</t>
  </si>
  <si>
    <t>18480-2111</t>
  </si>
  <si>
    <t>Chemické odplevelení půdy před založením kultury, trávníku, zpevněných ploch v rovině nebo na svahu do 1:5 postřikem na široko, opakování 1,2x</t>
  </si>
  <si>
    <t>m2</t>
  </si>
  <si>
    <t>18340-3114</t>
  </si>
  <si>
    <t>Obdělání půdy rotavátorováním v rovině nebo na svahu do 1:5, opakování 1x</t>
  </si>
  <si>
    <t>18340-3153</t>
  </si>
  <si>
    <t>Obdělání půdy hrabáním v rovině nebo na svahu do 1:5, opakování 2x</t>
  </si>
  <si>
    <t>18340-3161</t>
  </si>
  <si>
    <t>Obdělání půdy válením v rovině nebo na svahu do 1:5, opakování 2x</t>
  </si>
  <si>
    <t>R</t>
  </si>
  <si>
    <t>Rozměření výsadeb</t>
  </si>
  <si>
    <t>hod</t>
  </si>
  <si>
    <t>18580-2113</t>
  </si>
  <si>
    <t>Hnojení trávníku s rozprostřením nebo s rozdělením hnojiva v rovině nebo na svahu do 1:5 umělým hnojivem na široko</t>
  </si>
  <si>
    <t>t</t>
  </si>
  <si>
    <t>18141-1131</t>
  </si>
  <si>
    <t>Založení trávníku na půdě předem připravené plochy do 1000m2, s pokosením, naložením, odvozem odpadu do 20 km a se složením, parkového výsevem v rovině nebo na svahu do 1:5</t>
  </si>
  <si>
    <t>VÝSADBA  VZROSTLÉHO STROMU</t>
  </si>
  <si>
    <t>18310-1221</t>
  </si>
  <si>
    <t>Hloubení jamek pro vysazování rostlin v hornině 1 až 4 s výměnou půdy na 50%, s případným naložením přebytečných výkopků na dopravní prostředek, odvozem na vzdálenost do 20 km a se složením, v rovině nebo na svahu do 1:5, objemu přes 0,4 do 1 m3</t>
  </si>
  <si>
    <t>18580-2114</t>
  </si>
  <si>
    <t>Hnojení půdy nebo trávníku s rozprostřením nebo s rozdělením hnojiva v rovině nebo na svahu do 1:5 umělým hnojivem s rozdělením k jednotlivým rostlinám</t>
  </si>
  <si>
    <t>18410-2114</t>
  </si>
  <si>
    <t>Výsadba dřevin s balem do předem vyhloubené jamky se zalitím, v rovině nebo na svahu do 1:5 při průměru balu přes 400 do 500 mm</t>
  </si>
  <si>
    <t>18421-5133</t>
  </si>
  <si>
    <t>Ukotvení dřevin třemi kůly při průměru kůlů do 100 mm o délce kůlů přes2 do 3m</t>
  </si>
  <si>
    <t>Zhotovení obalu z rákosové rohože</t>
  </si>
  <si>
    <t>Povýsadbový řez stromu</t>
  </si>
  <si>
    <t>18491-1421</t>
  </si>
  <si>
    <t>Mulčování vysazených rostlin při tl. mulče do 100 mm v rovině nebo na svahu do 1:5, výsadbové mísy</t>
  </si>
  <si>
    <t>Kontrola ukotvení dřeviny a obalu kmene</t>
  </si>
  <si>
    <t>18491-1111</t>
  </si>
  <si>
    <t>Znovuuvázání dřeviny jedním úvazkem ke stávajícímu kůlu (5% jedinců)</t>
  </si>
  <si>
    <t>18310-1112</t>
  </si>
  <si>
    <t>Hloubení jamek pro vysazování rostlin v hornině 1 až 4 bez výměny půdy, s případným naložením přebytečných výkopků na dopravní prostředek, odvozem na vzdálenost do 20 km a se složením, v rovině nebo na svahu do 1:5, objemu přes 0,01 do 0,02 m3</t>
  </si>
  <si>
    <t>18410-2111</t>
  </si>
  <si>
    <t>Výsadba dřevin s balem do předem vyhloubené jamky se zalitím, v rovině nebo na svahu do 1:5 při průměru balu přes 100 do 200 mm</t>
  </si>
  <si>
    <t>Hnojení půdy nebo trávníku s rozprostřením nebo s rozdělením hnojiva v rovině nebo na svahu do 1:5 umělým hnojivem na široko</t>
  </si>
  <si>
    <t>18485-1411</t>
  </si>
  <si>
    <t>Zpětný řez keřů po výsadbě s přemístěním odstraněných větví na vzdálenost do 20m, naložením na dopravní prostředek, odvozem do 20km a se složením, pouze listnaté keře</t>
  </si>
  <si>
    <t>Mulčování vysazených rostlin při tl. mulče do 100 mm v rovině nebo na svahu do 1:5</t>
  </si>
  <si>
    <t>18580-4312</t>
  </si>
  <si>
    <t xml:space="preserve">Zalití rostlin vodou přes 20m2 </t>
  </si>
  <si>
    <t>18585-1121</t>
  </si>
  <si>
    <t xml:space="preserve">Dovoz vody pro zálivku rostlin na vzdálenost do 1000 m </t>
  </si>
  <si>
    <t>Vytýčení inženýrských sítí v kolizních místech</t>
  </si>
  <si>
    <t>suma</t>
  </si>
  <si>
    <t>Specifikace</t>
  </si>
  <si>
    <t xml:space="preserve">Montáž          </t>
  </si>
  <si>
    <t>Celkem bez DPH</t>
  </si>
  <si>
    <t>Lokalita Lanžov alej u hřbitova - pěstební opatření a asanace</t>
  </si>
  <si>
    <t>Tilia cordata</t>
  </si>
  <si>
    <t>ZŘ</t>
  </si>
  <si>
    <t>III.</t>
  </si>
  <si>
    <t>Tilia platyphylllos</t>
  </si>
  <si>
    <t>Prunus domestica</t>
  </si>
  <si>
    <t>I.</t>
  </si>
  <si>
    <t>Malus domestica</t>
  </si>
  <si>
    <t>Acer pseudoplatanus</t>
  </si>
  <si>
    <t>Prunus avium</t>
  </si>
  <si>
    <t>Pyrus communis</t>
  </si>
  <si>
    <t>Odstranění pařezů průměru nad 200mm do 300mm</t>
  </si>
  <si>
    <t>Lanžov alej u hřbitova - výsadby</t>
  </si>
  <si>
    <t>vysokokmen, podnož semenáč</t>
  </si>
  <si>
    <t>VÝSADBA OVOCNÝCH STROMŮ</t>
  </si>
  <si>
    <t xml:space="preserve">Tabletové hnojivo- Silvamix, 40g/ks </t>
  </si>
  <si>
    <t xml:space="preserve">Kůly soustružené, 3 ks/strom, průměr 5cm </t>
  </si>
  <si>
    <t>Pletivo drátěnné, poplastované, výška 1,5m, 1bm/ks</t>
  </si>
  <si>
    <t xml:space="preserve">Aversol, postřik proti okusu, 0,006 kg/ks sazenice stromu </t>
  </si>
  <si>
    <t>rozměření výsadeb</t>
  </si>
  <si>
    <t>VÝSADBA  OVOCNÉHO STROMU</t>
  </si>
  <si>
    <t>18310-1115</t>
  </si>
  <si>
    <t>Hloubení jamek pro vysazování rostlin v hornině 1 až 4 bez výměny půdy, s případným naložením přebytečných výkopků na dopravní prostředek, odvozem na vzdálenost do 20 km a se složením, v rovině nebo na svahu do 1:5, objemu přes 0,125 do 0,4 m3</t>
  </si>
  <si>
    <t>18420-1111</t>
  </si>
  <si>
    <t>Výsadba stromu bez balu do předem vyhloubené jamky se zalitím v rovině nebo na svahu do 1:5 při výšce kmene do 1,8 m</t>
  </si>
  <si>
    <t>Ukotvení dřevin třemi kůly bez vrchní hrazdičky</t>
  </si>
  <si>
    <t>Montáž oplocení okolo kůlů z drátěného poplastovaného pletiva</t>
  </si>
  <si>
    <t>18481-3136</t>
  </si>
  <si>
    <t>Ochrana dřevin před okusem zvěří chemicky postřikem, výšky přes 70cm, v rovině nebo na svahu do 1:5</t>
  </si>
  <si>
    <t>100ks</t>
  </si>
  <si>
    <t>Lokalita Lanžov školka - pěstební opatření a asanace</t>
  </si>
  <si>
    <t>skupina Symphoricarpos albos + Cornus mas</t>
  </si>
  <si>
    <t xml:space="preserve"> 2-3</t>
  </si>
  <si>
    <t>75m2</t>
  </si>
  <si>
    <t>ZŘ+ORŘ+A1/3</t>
  </si>
  <si>
    <t>skupina Acer pseudoplatanus, Alnus glutinosa, Betula pendula, Fraxinus excelsior s podrostem Cornus mas, Sambucus nigra a nálety Alnus glutinosa, Fraxinus excelsior</t>
  </si>
  <si>
    <t xml:space="preserve"> 8-10</t>
  </si>
  <si>
    <t>různé</t>
  </si>
  <si>
    <t xml:space="preserve"> 4-6</t>
  </si>
  <si>
    <t>ZŘ na  8ks v těsné blízkosti rybníka z OPŽP</t>
  </si>
  <si>
    <t>Betula pendula</t>
  </si>
  <si>
    <t>skupina Cornus mas, Syringa vulgaris, Swida sanguinea</t>
  </si>
  <si>
    <t>60m2</t>
  </si>
  <si>
    <t>skupina Corylus avellana, Robinia pseudoacacia, Syringa vulgaris, Swida sanguinea</t>
  </si>
  <si>
    <t xml:space="preserve"> 6-7</t>
  </si>
  <si>
    <t>180m2</t>
  </si>
  <si>
    <t>Pinus sylvestris</t>
  </si>
  <si>
    <t>Picea abies</t>
  </si>
  <si>
    <t>Pinus nigra</t>
  </si>
  <si>
    <t>BŘ</t>
  </si>
  <si>
    <t>Corylus avellana</t>
  </si>
  <si>
    <t>16m2</t>
  </si>
  <si>
    <t>Symphoricarpos albos, Crataegus monogyna, Rosa canina, Salix sp., Swida sanguinea</t>
  </si>
  <si>
    <t>ASN náletů</t>
  </si>
  <si>
    <t>Rhus typhina</t>
  </si>
  <si>
    <t>17, 10</t>
  </si>
  <si>
    <t>Swida sanguinea</t>
  </si>
  <si>
    <t>8m2</t>
  </si>
  <si>
    <t>keř</t>
  </si>
  <si>
    <t>skupina Juniperus communis Hibernica, Juniperus media Old Gold, Juniperus media Hetsii, Thuja occidentalis Sunkist</t>
  </si>
  <si>
    <t xml:space="preserve"> 1,5-5</t>
  </si>
  <si>
    <t>2m2</t>
  </si>
  <si>
    <t>ASN Juniperus Hibernica 2m2, zbytek ponechat</t>
  </si>
  <si>
    <t>Juniperus media Hetsii</t>
  </si>
  <si>
    <t>Juglans regia</t>
  </si>
  <si>
    <t>Corylus maxima Purpurea</t>
  </si>
  <si>
    <t>25m2</t>
  </si>
  <si>
    <t>Prunus insititia</t>
  </si>
  <si>
    <t>Odstranění pařezů průměru nad 700mm do 800mm</t>
  </si>
  <si>
    <t>Odstranění pařezů průměru nad 1100mm do 1200mm</t>
  </si>
  <si>
    <t>Lanžov školka - výsadby</t>
  </si>
  <si>
    <t>Prunus padus Watereri</t>
  </si>
  <si>
    <t>Quercus robur</t>
  </si>
  <si>
    <t>Sorbus thuringiaca Fastigiata</t>
  </si>
  <si>
    <t>Tilia platyphyllos</t>
  </si>
  <si>
    <t>Carpinus betulus živý plot</t>
  </si>
  <si>
    <t>Euonymus europaeus</t>
  </si>
  <si>
    <t>Rubus idaeus</t>
  </si>
  <si>
    <t>40-60cm, prostokořenný</t>
  </si>
  <si>
    <t>Vaccinium corymbosum</t>
  </si>
  <si>
    <t>ZALOŽENÍ LUČNÍHO TRÁVNÍKU</t>
  </si>
  <si>
    <t>Směs travní, luční s převahou kopretin + semena jahodníku /Fragaria vesca/, 20g/m2</t>
  </si>
  <si>
    <t>Rašelina pod Vaccinium corymbosum, smíchaná se zeminou v poměru 2:1, 80l/ks</t>
  </si>
  <si>
    <t>18141-1121</t>
  </si>
  <si>
    <t>Založení trávníku na půdě předem připravené plochy do 1000m2, s pokosením, naložením, odvozem odpadu do 20 km a se složením, lučního výsevem v rovině nebo na svahu do 1:5</t>
  </si>
  <si>
    <t>18310-2312</t>
  </si>
  <si>
    <t>Hloubení jamek pro vysazování rostlin v hornině 1 až 4 s výměnou půdy na 100%, s případným naložením přebytečných výkopků na dopravní prostředek, odvozem na vzdálenost do 20 km a se složením, na svahu přes 1:5 do 1:2, objemu přes 0,01 do 0,02 m3 - Vaccinium corymbosum</t>
  </si>
  <si>
    <t>18410-2211</t>
  </si>
  <si>
    <t>Výsadba keře bez balu do předem vyhloubené jamky se zalitím v rovině nebo na svahu do 1:5, výšky do 1 m - Rubus idaeus</t>
  </si>
  <si>
    <t>Zpětný řez keřů po výsadbě netrnitých výšky do 0,5m s přemístěním odstraněných větví na vzdálenost do 20m, naložením na dopravní prostředek, odvozem do 20km a se složením, pouze Carpinus a Euonymus</t>
  </si>
  <si>
    <t>18485-1422</t>
  </si>
  <si>
    <t>Zpětný řez keřů po výsadbě trnitých výšky přes 0,5 do 1m s přemístěním odstraněných větví na vzdálenost do 20m, naložením na dopravní prostředek, odvozem do 20km a se složením - Rubus idaeus</t>
  </si>
  <si>
    <t>Ceny zahrnují veškeré režijuní náklady vč.nákladů na dopravu veškerého materiálu a osob</t>
  </si>
  <si>
    <t>Lokalita Lanžov koupaliště - pěstební opatření a asanace</t>
  </si>
  <si>
    <t>Salix sepulcralis</t>
  </si>
  <si>
    <t>Picea pungens Glauca</t>
  </si>
  <si>
    <t>Carpinus betulus</t>
  </si>
  <si>
    <t>Thuja occidentalis</t>
  </si>
  <si>
    <t>70m2</t>
  </si>
  <si>
    <t>Alnus glutinosa</t>
  </si>
  <si>
    <t>Juniperus communis Hibernica</t>
  </si>
  <si>
    <t>1m2</t>
  </si>
  <si>
    <t>skupina Juniperus communis Hibernica, Spiraea nipponica</t>
  </si>
  <si>
    <t xml:space="preserve"> 5-6 a 1-2</t>
  </si>
  <si>
    <t>66m2</t>
  </si>
  <si>
    <t>skupina Picea abies, Picea pungens, Pseudotsuga menziensii</t>
  </si>
  <si>
    <t xml:space="preserve"> 18-20</t>
  </si>
  <si>
    <t>41,43,37,35,33,28,48,46,29,24,45,62,38,22</t>
  </si>
  <si>
    <t xml:space="preserve"> -</t>
  </si>
  <si>
    <t>ASN, FR -  2x Smrk pichlavý s rozdvojenými terminály (pr.28 a 29cm), zbytek BŘ</t>
  </si>
  <si>
    <t>Chamaecyparis lawsoniana</t>
  </si>
  <si>
    <t>Pseudotsuga menziensii</t>
  </si>
  <si>
    <t>Chamaecyparis lawsoniana  Alummii</t>
  </si>
  <si>
    <t>27,31,29</t>
  </si>
  <si>
    <t>ZŘ+ORŘ+A1/4</t>
  </si>
  <si>
    <t>ZŘ+ORŘ+kontrola</t>
  </si>
  <si>
    <t>Quercus robur Fastigiata</t>
  </si>
  <si>
    <t>Populus nigra Italica</t>
  </si>
  <si>
    <t>Acer negundo</t>
  </si>
  <si>
    <t>Fagus sylvatica Roseomarginata</t>
  </si>
  <si>
    <t>Acer platanoides Schwedlerii</t>
  </si>
  <si>
    <t>Symphoricarpos albos, Syringa vulgaris, Acer platanoides</t>
  </si>
  <si>
    <t>15m2</t>
  </si>
  <si>
    <t>Picea pungens</t>
  </si>
  <si>
    <t>Acer platanoides</t>
  </si>
  <si>
    <t>ASN IHNED, FR</t>
  </si>
  <si>
    <t>31, 33</t>
  </si>
  <si>
    <t xml:space="preserve"> 15-20</t>
  </si>
  <si>
    <t>29, 33</t>
  </si>
  <si>
    <t>39, 38</t>
  </si>
  <si>
    <t>Juniperus communis</t>
  </si>
  <si>
    <t>5m2</t>
  </si>
  <si>
    <t>Odstranění pařezů průměru nad 900mm do 1000mm</t>
  </si>
  <si>
    <t>Lanžov koupaliště - výsadby</t>
  </si>
  <si>
    <t>Aesculus carnea Briotii</t>
  </si>
  <si>
    <t>Crataegus Paul´s Scarlet</t>
  </si>
  <si>
    <t>Fagus sylvatica</t>
  </si>
  <si>
    <t>Prunus serrulata Kanzan</t>
  </si>
  <si>
    <t>Prunus laurocerasus Otto Luyken</t>
  </si>
  <si>
    <t>Lokalita Miřejov ošetření dřevin - pěstební opatření</t>
  </si>
  <si>
    <t>RŘ</t>
  </si>
  <si>
    <t>Lokalita Lhotka ošetření dřevin - pěstební opatření</t>
  </si>
  <si>
    <t>ZŘ, ORŘ</t>
  </si>
  <si>
    <t xml:space="preserve">ZŘ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</si>
</sst>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&quot; Kč&quot;;[Red]\-#,##0&quot; Kč&quot;"/>
    <numFmt numFmtId="166" formatCode="* _-#,##0.00&quot; Kč&quot;;* \-#,##0.00&quot; Kč&quot;;* _-\-??&quot; Kč&quot;;@"/>
    <numFmt numFmtId="167" formatCode="#,##0.000"/>
  </numFmts>
  <fonts count="58">
    <font>
      <sz val="10"/>
      <name val="Arial"/>
      <family val="2"/>
    </font>
    <font>
      <b/>
      <sz val="14"/>
      <name val="Comic Sans MS"/>
      <family val="4"/>
    </font>
    <font>
      <sz val="10"/>
      <color indexed="10"/>
      <name val="Arial"/>
      <family val="2"/>
    </font>
    <font>
      <i/>
      <sz val="9"/>
      <name val="Comic Sans MS"/>
      <family val="4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9"/>
      <name val="Comic Sans MS"/>
      <family val="4"/>
    </font>
    <font>
      <sz val="9"/>
      <color indexed="10"/>
      <name val="Comic Sans MS"/>
      <family val="4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0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30"/>
      <name val="Comic Sans MS"/>
      <family val="4"/>
    </font>
    <font>
      <sz val="8"/>
      <color indexed="10"/>
      <name val="Comic Sans MS"/>
      <family val="4"/>
    </font>
    <font>
      <sz val="9"/>
      <color indexed="30"/>
      <name val="Comic Sans MS"/>
      <family val="4"/>
    </font>
    <font>
      <sz val="10"/>
      <color indexed="30"/>
      <name val="Comic Sans MS"/>
      <family val="4"/>
    </font>
    <font>
      <i/>
      <sz val="10"/>
      <name val="Comic Sans MS"/>
      <family val="4"/>
    </font>
    <font>
      <sz val="9"/>
      <color indexed="53"/>
      <name val="Comic Sans MS"/>
      <family val="4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164" fontId="6" fillId="34" borderId="17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64" fontId="10" fillId="35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164" fontId="10" fillId="35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35" borderId="24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26" xfId="0" applyFont="1" applyFill="1" applyBorder="1" applyAlignment="1">
      <alignment horizontal="center" textRotation="90"/>
    </xf>
    <xf numFmtId="0" fontId="10" fillId="35" borderId="27" xfId="0" applyFont="1" applyFill="1" applyBorder="1" applyAlignment="1">
      <alignment horizontal="center" textRotation="90"/>
    </xf>
    <xf numFmtId="0" fontId="10" fillId="35" borderId="28" xfId="0" applyFont="1" applyFill="1" applyBorder="1" applyAlignment="1">
      <alignment horizontal="center" textRotation="90"/>
    </xf>
    <xf numFmtId="0" fontId="10" fillId="34" borderId="29" xfId="0" applyFont="1" applyFill="1" applyBorder="1" applyAlignment="1">
      <alignment horizontal="center" textRotation="90"/>
    </xf>
    <xf numFmtId="0" fontId="12" fillId="0" borderId="0" xfId="0" applyFont="1" applyAlignment="1">
      <alignment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7" xfId="0" applyFont="1" applyFill="1" applyBorder="1" applyAlignment="1">
      <alignment horizontal="center" wrapText="1"/>
    </xf>
    <xf numFmtId="0" fontId="10" fillId="34" borderId="38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36" borderId="39" xfId="0" applyFont="1" applyFill="1" applyBorder="1" applyAlignment="1">
      <alignment wrapText="1"/>
    </xf>
    <xf numFmtId="0" fontId="15" fillId="36" borderId="40" xfId="0" applyFont="1" applyFill="1" applyBorder="1" applyAlignment="1">
      <alignment wrapText="1"/>
    </xf>
    <xf numFmtId="0" fontId="15" fillId="36" borderId="40" xfId="0" applyFont="1" applyFill="1" applyBorder="1" applyAlignment="1">
      <alignment horizontal="center" wrapText="1"/>
    </xf>
    <xf numFmtId="164" fontId="6" fillId="36" borderId="41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 wrapText="1"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8" fillId="0" borderId="34" xfId="0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16" fillId="0" borderId="33" xfId="0" applyFont="1" applyBorder="1" applyAlignment="1">
      <alignment/>
    </xf>
    <xf numFmtId="0" fontId="16" fillId="0" borderId="31" xfId="0" applyFont="1" applyBorder="1" applyAlignment="1">
      <alignment wrapText="1"/>
    </xf>
    <xf numFmtId="0" fontId="16" fillId="0" borderId="34" xfId="0" applyFont="1" applyBorder="1" applyAlignment="1">
      <alignment horizontal="center"/>
    </xf>
    <xf numFmtId="0" fontId="16" fillId="0" borderId="34" xfId="0" applyFont="1" applyBorder="1" applyAlignment="1">
      <alignment wrapText="1"/>
    </xf>
    <xf numFmtId="0" fontId="17" fillId="0" borderId="42" xfId="0" applyFont="1" applyBorder="1" applyAlignment="1">
      <alignment/>
    </xf>
    <xf numFmtId="0" fontId="16" fillId="0" borderId="34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 wrapText="1"/>
    </xf>
    <xf numFmtId="0" fontId="17" fillId="0" borderId="37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4" fillId="35" borderId="15" xfId="0" applyFont="1" applyFill="1" applyBorder="1" applyAlignment="1">
      <alignment/>
    </xf>
    <xf numFmtId="0" fontId="6" fillId="35" borderId="26" xfId="0" applyFont="1" applyFill="1" applyBorder="1" applyAlignment="1">
      <alignment wrapText="1"/>
    </xf>
    <xf numFmtId="0" fontId="4" fillId="35" borderId="26" xfId="0" applyFont="1" applyFill="1" applyBorder="1" applyAlignment="1">
      <alignment/>
    </xf>
    <xf numFmtId="0" fontId="4" fillId="35" borderId="26" xfId="0" applyFont="1" applyFill="1" applyBorder="1" applyAlignment="1">
      <alignment wrapText="1"/>
    </xf>
    <xf numFmtId="0" fontId="4" fillId="35" borderId="26" xfId="0" applyFont="1" applyFill="1" applyBorder="1" applyAlignment="1">
      <alignment horizontal="center"/>
    </xf>
    <xf numFmtId="164" fontId="6" fillId="35" borderId="43" xfId="0" applyNumberFormat="1" applyFont="1" applyFill="1" applyBorder="1" applyAlignment="1">
      <alignment horizontal="center"/>
    </xf>
    <xf numFmtId="0" fontId="6" fillId="36" borderId="44" xfId="0" applyFont="1" applyFill="1" applyBorder="1" applyAlignment="1">
      <alignment horizontal="left"/>
    </xf>
    <xf numFmtId="0" fontId="6" fillId="36" borderId="45" xfId="0" applyFont="1" applyFill="1" applyBorder="1" applyAlignment="1">
      <alignment horizontal="center" wrapText="1"/>
    </xf>
    <xf numFmtId="0" fontId="6" fillId="36" borderId="46" xfId="0" applyFont="1" applyFill="1" applyBorder="1" applyAlignment="1">
      <alignment horizontal="center" wrapText="1"/>
    </xf>
    <xf numFmtId="0" fontId="6" fillId="36" borderId="47" xfId="0" applyFont="1" applyFill="1" applyBorder="1" applyAlignment="1">
      <alignment horizontal="center" wrapText="1"/>
    </xf>
    <xf numFmtId="0" fontId="6" fillId="36" borderId="40" xfId="0" applyFont="1" applyFill="1" applyBorder="1" applyAlignment="1">
      <alignment horizontal="center" wrapText="1"/>
    </xf>
    <xf numFmtId="166" fontId="6" fillId="36" borderId="41" xfId="38" applyFont="1" applyFill="1" applyBorder="1" applyAlignment="1" applyProtection="1">
      <alignment horizontal="center" wrapText="1"/>
      <protection/>
    </xf>
    <xf numFmtId="2" fontId="8" fillId="0" borderId="0" xfId="0" applyNumberFormat="1" applyFont="1" applyAlignment="1">
      <alignment/>
    </xf>
    <xf numFmtId="0" fontId="6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166" fontId="8" fillId="0" borderId="34" xfId="38" applyFont="1" applyFill="1" applyBorder="1" applyAlignment="1" applyProtection="1">
      <alignment horizontal="center"/>
      <protection/>
    </xf>
    <xf numFmtId="166" fontId="8" fillId="0" borderId="32" xfId="38" applyFont="1" applyFill="1" applyBorder="1" applyAlignment="1" applyProtection="1">
      <alignment horizontal="center" wrapText="1"/>
      <protection/>
    </xf>
    <xf numFmtId="2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166" fontId="8" fillId="0" borderId="55" xfId="38" applyFont="1" applyFill="1" applyBorder="1" applyAlignment="1" applyProtection="1">
      <alignment horizontal="center"/>
      <protection/>
    </xf>
    <xf numFmtId="0" fontId="6" fillId="35" borderId="36" xfId="0" applyFont="1" applyFill="1" applyBorder="1" applyAlignment="1">
      <alignment/>
    </xf>
    <xf numFmtId="0" fontId="6" fillId="35" borderId="56" xfId="0" applyFont="1" applyFill="1" applyBorder="1" applyAlignment="1">
      <alignment/>
    </xf>
    <xf numFmtId="0" fontId="6" fillId="35" borderId="57" xfId="0" applyFont="1" applyFill="1" applyBorder="1" applyAlignment="1">
      <alignment horizontal="center"/>
    </xf>
    <xf numFmtId="0" fontId="6" fillId="35" borderId="58" xfId="0" applyFont="1" applyFill="1" applyBorder="1" applyAlignment="1">
      <alignment wrapText="1"/>
    </xf>
    <xf numFmtId="0" fontId="6" fillId="35" borderId="37" xfId="0" applyFont="1" applyFill="1" applyBorder="1" applyAlignment="1">
      <alignment horizontal="center" wrapText="1"/>
    </xf>
    <xf numFmtId="166" fontId="6" fillId="35" borderId="37" xfId="38" applyFont="1" applyFill="1" applyBorder="1" applyAlignment="1" applyProtection="1">
      <alignment horizontal="center"/>
      <protection/>
    </xf>
    <xf numFmtId="164" fontId="6" fillId="35" borderId="38" xfId="0" applyNumberFormat="1" applyFont="1" applyFill="1" applyBorder="1" applyAlignment="1">
      <alignment horizontal="center"/>
    </xf>
    <xf numFmtId="0" fontId="6" fillId="36" borderId="39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/>
    </xf>
    <xf numFmtId="0" fontId="8" fillId="0" borderId="49" xfId="0" applyFont="1" applyFill="1" applyBorder="1" applyAlignment="1">
      <alignment wrapText="1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8" fillId="0" borderId="51" xfId="0" applyFont="1" applyFill="1" applyBorder="1" applyAlignment="1">
      <alignment wrapText="1"/>
    </xf>
    <xf numFmtId="4" fontId="8" fillId="0" borderId="34" xfId="0" applyNumberFormat="1" applyFont="1" applyBorder="1" applyAlignment="1">
      <alignment wrapText="1"/>
    </xf>
    <xf numFmtId="0" fontId="6" fillId="35" borderId="56" xfId="0" applyFont="1" applyFill="1" applyBorder="1" applyAlignment="1">
      <alignment wrapText="1"/>
    </xf>
    <xf numFmtId="0" fontId="6" fillId="35" borderId="58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38" applyFont="1" applyFill="1" applyBorder="1" applyAlignment="1" applyProtection="1">
      <alignment horizontal="center"/>
      <protection/>
    </xf>
    <xf numFmtId="2" fontId="8" fillId="0" borderId="0" xfId="0" applyNumberFormat="1" applyFont="1" applyAlignment="1">
      <alignment horizontal="center"/>
    </xf>
    <xf numFmtId="0" fontId="4" fillId="35" borderId="18" xfId="0" applyFont="1" applyFill="1" applyBorder="1" applyAlignment="1">
      <alignment/>
    </xf>
    <xf numFmtId="0" fontId="10" fillId="35" borderId="16" xfId="0" applyFont="1" applyFill="1" applyBorder="1" applyAlignment="1">
      <alignment wrapText="1"/>
    </xf>
    <xf numFmtId="0" fontId="4" fillId="35" borderId="16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28" xfId="0" applyFont="1" applyFill="1" applyBorder="1" applyAlignment="1">
      <alignment horizontal="center" wrapText="1"/>
    </xf>
    <xf numFmtId="166" fontId="10" fillId="35" borderId="16" xfId="38" applyFont="1" applyFill="1" applyBorder="1" applyAlignment="1" applyProtection="1">
      <alignment horizontal="center" wrapText="1"/>
      <protection/>
    </xf>
    <xf numFmtId="164" fontId="6" fillId="35" borderId="17" xfId="0" applyNumberFormat="1" applyFont="1" applyFill="1" applyBorder="1" applyAlignment="1">
      <alignment horizontal="center"/>
    </xf>
    <xf numFmtId="166" fontId="8" fillId="0" borderId="0" xfId="38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49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59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justify" vertical="top" wrapText="1"/>
    </xf>
    <xf numFmtId="0" fontId="8" fillId="0" borderId="55" xfId="0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49" fontId="8" fillId="0" borderId="34" xfId="0" applyNumberFormat="1" applyFont="1" applyBorder="1" applyAlignment="1">
      <alignment horizontal="center" wrapText="1"/>
    </xf>
    <xf numFmtId="4" fontId="8" fillId="0" borderId="34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0" fontId="8" fillId="0" borderId="31" xfId="0" applyFont="1" applyBorder="1" applyAlignment="1">
      <alignment horizontal="center" vertical="top" wrapText="1"/>
    </xf>
    <xf numFmtId="4" fontId="8" fillId="0" borderId="31" xfId="0" applyNumberFormat="1" applyFont="1" applyBorder="1" applyAlignment="1">
      <alignment horizontal="right"/>
    </xf>
    <xf numFmtId="4" fontId="8" fillId="0" borderId="32" xfId="0" applyNumberFormat="1" applyFont="1" applyBorder="1" applyAlignment="1">
      <alignment horizontal="right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vertical="top" wrapText="1"/>
    </xf>
    <xf numFmtId="9" fontId="8" fillId="0" borderId="34" xfId="0" applyNumberFormat="1" applyFont="1" applyBorder="1" applyAlignment="1">
      <alignment horizontal="center" vertical="top" wrapText="1"/>
    </xf>
    <xf numFmtId="4" fontId="8" fillId="0" borderId="35" xfId="47" applyNumberFormat="1" applyFont="1" applyFill="1" applyBorder="1" applyAlignment="1" applyProtection="1">
      <alignment horizontal="right"/>
      <protection/>
    </xf>
    <xf numFmtId="0" fontId="6" fillId="35" borderId="61" xfId="0" applyFont="1" applyFill="1" applyBorder="1" applyAlignment="1">
      <alignment vertical="top" wrapText="1"/>
    </xf>
    <xf numFmtId="0" fontId="6" fillId="35" borderId="36" xfId="0" applyFont="1" applyFill="1" applyBorder="1" applyAlignment="1">
      <alignment vertical="top" wrapText="1"/>
    </xf>
    <xf numFmtId="49" fontId="6" fillId="35" borderId="37" xfId="0" applyNumberFormat="1" applyFont="1" applyFill="1" applyBorder="1" applyAlignment="1">
      <alignment horizontal="center" vertical="top" wrapText="1"/>
    </xf>
    <xf numFmtId="0" fontId="6" fillId="35" borderId="37" xfId="0" applyFont="1" applyFill="1" applyBorder="1" applyAlignment="1">
      <alignment horizontal="center" vertical="top" wrapText="1"/>
    </xf>
    <xf numFmtId="4" fontId="6" fillId="35" borderId="37" xfId="0" applyNumberFormat="1" applyFont="1" applyFill="1" applyBorder="1" applyAlignment="1">
      <alignment horizontal="right" vertical="top" wrapText="1"/>
    </xf>
    <xf numFmtId="4" fontId="6" fillId="35" borderId="38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center"/>
    </xf>
    <xf numFmtId="0" fontId="6" fillId="0" borderId="62" xfId="0" applyFont="1" applyBorder="1" applyAlignment="1">
      <alignment horizontal="center" vertical="top" wrapText="1"/>
    </xf>
    <xf numFmtId="49" fontId="6" fillId="0" borderId="40" xfId="0" applyNumberFormat="1" applyFont="1" applyBorder="1" applyAlignment="1">
      <alignment horizontal="center" vertical="top" wrapText="1"/>
    </xf>
    <xf numFmtId="0" fontId="6" fillId="0" borderId="63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6" fillId="0" borderId="34" xfId="0" applyNumberFormat="1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8" fillId="37" borderId="64" xfId="0" applyFont="1" applyFill="1" applyBorder="1" applyAlignment="1">
      <alignment horizontal="center" vertical="top" wrapText="1"/>
    </xf>
    <xf numFmtId="0" fontId="6" fillId="37" borderId="33" xfId="0" applyFont="1" applyFill="1" applyBorder="1" applyAlignment="1">
      <alignment vertical="top" wrapText="1"/>
    </xf>
    <xf numFmtId="0" fontId="8" fillId="37" borderId="34" xfId="0" applyFont="1" applyFill="1" applyBorder="1" applyAlignment="1">
      <alignment horizontal="center" vertical="top" wrapText="1"/>
    </xf>
    <xf numFmtId="49" fontId="8" fillId="37" borderId="34" xfId="0" applyNumberFormat="1" applyFont="1" applyFill="1" applyBorder="1" applyAlignment="1">
      <alignment horizontal="center" vertical="top" wrapText="1"/>
    </xf>
    <xf numFmtId="4" fontId="8" fillId="37" borderId="34" xfId="0" applyNumberFormat="1" applyFont="1" applyFill="1" applyBorder="1" applyAlignment="1">
      <alignment horizontal="right" vertical="top" wrapText="1"/>
    </xf>
    <xf numFmtId="4" fontId="8" fillId="37" borderId="35" xfId="0" applyNumberFormat="1" applyFont="1" applyFill="1" applyBorder="1" applyAlignment="1">
      <alignment horizontal="right"/>
    </xf>
    <xf numFmtId="0" fontId="8" fillId="0" borderId="63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49" fontId="8" fillId="0" borderId="34" xfId="0" applyNumberFormat="1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2" fontId="8" fillId="0" borderId="49" xfId="0" applyNumberFormat="1" applyFont="1" applyBorder="1" applyAlignment="1">
      <alignment horizontal="right" vertical="top" wrapText="1"/>
    </xf>
    <xf numFmtId="0" fontId="6" fillId="37" borderId="33" xfId="0" applyFont="1" applyFill="1" applyBorder="1" applyAlignment="1">
      <alignment horizontal="justify" vertical="top" wrapText="1"/>
    </xf>
    <xf numFmtId="0" fontId="8" fillId="37" borderId="34" xfId="0" applyNumberFormat="1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 vertical="top" wrapText="1"/>
    </xf>
    <xf numFmtId="4" fontId="8" fillId="0" borderId="34" xfId="0" applyNumberFormat="1" applyFont="1" applyFill="1" applyBorder="1" applyAlignment="1">
      <alignment horizontal="right" vertical="top" wrapText="1"/>
    </xf>
    <xf numFmtId="167" fontId="8" fillId="0" borderId="34" xfId="0" applyNumberFormat="1" applyFont="1" applyFill="1" applyBorder="1" applyAlignment="1">
      <alignment horizontal="right" vertical="top" wrapText="1"/>
    </xf>
    <xf numFmtId="0" fontId="8" fillId="0" borderId="33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4" xfId="0" applyNumberFormat="1" applyFont="1" applyFill="1" applyBorder="1" applyAlignment="1">
      <alignment horizontal="center" vertical="top" wrapText="1"/>
    </xf>
    <xf numFmtId="4" fontId="8" fillId="0" borderId="34" xfId="0" applyNumberFormat="1" applyFont="1" applyBorder="1" applyAlignment="1">
      <alignment horizontal="right" vertical="top" wrapText="1"/>
    </xf>
    <xf numFmtId="4" fontId="8" fillId="37" borderId="35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top"/>
    </xf>
    <xf numFmtId="0" fontId="8" fillId="0" borderId="33" xfId="0" applyFont="1" applyFill="1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0" fontId="8" fillId="0" borderId="65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49" fontId="8" fillId="0" borderId="55" xfId="0" applyNumberFormat="1" applyFont="1" applyBorder="1" applyAlignment="1">
      <alignment horizontal="center" vertical="top" wrapText="1"/>
    </xf>
    <xf numFmtId="4" fontId="8" fillId="0" borderId="55" xfId="0" applyNumberFormat="1" applyFont="1" applyBorder="1" applyAlignment="1">
      <alignment horizontal="right" vertical="top" wrapText="1"/>
    </xf>
    <xf numFmtId="4" fontId="8" fillId="0" borderId="66" xfId="0" applyNumberFormat="1" applyFont="1" applyBorder="1" applyAlignment="1">
      <alignment horizontal="right"/>
    </xf>
    <xf numFmtId="0" fontId="6" fillId="35" borderId="62" xfId="0" applyFont="1" applyFill="1" applyBorder="1" applyAlignment="1">
      <alignment vertical="top" wrapText="1"/>
    </xf>
    <xf numFmtId="0" fontId="6" fillId="35" borderId="39" xfId="0" applyFont="1" applyFill="1" applyBorder="1" applyAlignment="1">
      <alignment vertical="top" wrapText="1"/>
    </xf>
    <xf numFmtId="49" fontId="6" fillId="35" borderId="40" xfId="0" applyNumberFormat="1" applyFont="1" applyFill="1" applyBorder="1" applyAlignment="1">
      <alignment horizontal="center" vertical="top" wrapText="1"/>
    </xf>
    <xf numFmtId="0" fontId="6" fillId="35" borderId="40" xfId="0" applyFont="1" applyFill="1" applyBorder="1" applyAlignment="1">
      <alignment horizontal="center" vertical="top" wrapText="1"/>
    </xf>
    <xf numFmtId="4" fontId="6" fillId="35" borderId="40" xfId="0" applyNumberFormat="1" applyFont="1" applyFill="1" applyBorder="1" applyAlignment="1">
      <alignment horizontal="right" vertical="top" wrapText="1"/>
    </xf>
    <xf numFmtId="4" fontId="6" fillId="35" borderId="67" xfId="0" applyNumberFormat="1" applyFont="1" applyFill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64" xfId="0" applyFont="1" applyBorder="1" applyAlignment="1">
      <alignment horizontal="center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justify" vertical="top" wrapText="1"/>
    </xf>
    <xf numFmtId="0" fontId="8" fillId="0" borderId="34" xfId="0" applyNumberFormat="1" applyFont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top" wrapText="1"/>
    </xf>
    <xf numFmtId="0" fontId="8" fillId="37" borderId="33" xfId="0" applyFont="1" applyFill="1" applyBorder="1" applyAlignment="1">
      <alignment horizontal="justify" vertical="top" wrapText="1"/>
    </xf>
    <xf numFmtId="0" fontId="8" fillId="0" borderId="68" xfId="0" applyFont="1" applyFill="1" applyBorder="1" applyAlignment="1">
      <alignment horizontal="center" vertical="top" wrapText="1"/>
    </xf>
    <xf numFmtId="0" fontId="8" fillId="0" borderId="59" xfId="0" applyFont="1" applyFill="1" applyBorder="1" applyAlignment="1">
      <alignment horizontal="justify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55" xfId="0" applyNumberFormat="1" applyFont="1" applyFill="1" applyBorder="1" applyAlignment="1">
      <alignment horizontal="center" vertical="top" wrapText="1"/>
    </xf>
    <xf numFmtId="4" fontId="8" fillId="0" borderId="55" xfId="0" applyNumberFormat="1" applyFont="1" applyFill="1" applyBorder="1" applyAlignment="1">
      <alignment horizontal="right" vertical="top" wrapText="1"/>
    </xf>
    <xf numFmtId="4" fontId="8" fillId="0" borderId="66" xfId="0" applyNumberFormat="1" applyFont="1" applyFill="1" applyBorder="1" applyAlignment="1">
      <alignment horizontal="right" vertical="top"/>
    </xf>
    <xf numFmtId="0" fontId="8" fillId="0" borderId="62" xfId="0" applyFont="1" applyBorder="1" applyAlignment="1">
      <alignment horizontal="center" vertical="top" wrapText="1"/>
    </xf>
    <xf numFmtId="0" fontId="8" fillId="0" borderId="39" xfId="0" applyFont="1" applyBorder="1" applyAlignment="1">
      <alignment vertical="top" wrapText="1"/>
    </xf>
    <xf numFmtId="2" fontId="8" fillId="0" borderId="40" xfId="0" applyNumberFormat="1" applyFont="1" applyBorder="1" applyAlignment="1">
      <alignment horizontal="center" vertical="top" wrapText="1"/>
    </xf>
    <xf numFmtId="49" fontId="8" fillId="0" borderId="40" xfId="0" applyNumberFormat="1" applyFont="1" applyBorder="1" applyAlignment="1">
      <alignment horizontal="center" vertical="top" wrapText="1"/>
    </xf>
    <xf numFmtId="4" fontId="8" fillId="0" borderId="40" xfId="0" applyNumberFormat="1" applyFont="1" applyBorder="1" applyAlignment="1">
      <alignment horizontal="right" vertical="top" wrapText="1"/>
    </xf>
    <xf numFmtId="4" fontId="8" fillId="0" borderId="41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0" fontId="6" fillId="35" borderId="61" xfId="0" applyFont="1" applyFill="1" applyBorder="1" applyAlignment="1">
      <alignment horizontal="center" vertical="top" wrapText="1"/>
    </xf>
    <xf numFmtId="164" fontId="6" fillId="35" borderId="38" xfId="0" applyNumberFormat="1" applyFont="1" applyFill="1" applyBorder="1" applyAlignment="1">
      <alignment horizontal="right"/>
    </xf>
    <xf numFmtId="166" fontId="6" fillId="0" borderId="0" xfId="38" applyFont="1" applyFill="1" applyBorder="1" applyAlignment="1" applyProtection="1">
      <alignment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1" fontId="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37" borderId="15" xfId="0" applyFont="1" applyFill="1" applyBorder="1" applyAlignment="1">
      <alignment wrapText="1"/>
    </xf>
    <xf numFmtId="0" fontId="15" fillId="37" borderId="26" xfId="0" applyFont="1" applyFill="1" applyBorder="1" applyAlignment="1">
      <alignment wrapText="1"/>
    </xf>
    <xf numFmtId="0" fontId="15" fillId="37" borderId="26" xfId="0" applyFont="1" applyFill="1" applyBorder="1" applyAlignment="1">
      <alignment horizontal="center" wrapText="1"/>
    </xf>
    <xf numFmtId="164" fontId="6" fillId="37" borderId="43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6" fillId="0" borderId="13" xfId="0" applyFont="1" applyBorder="1" applyAlignment="1">
      <alignment/>
    </xf>
    <xf numFmtId="0" fontId="16" fillId="0" borderId="40" xfId="0" applyFont="1" applyBorder="1" applyAlignment="1">
      <alignment wrapText="1"/>
    </xf>
    <xf numFmtId="0" fontId="16" fillId="0" borderId="42" xfId="0" applyFont="1" applyBorder="1" applyAlignment="1">
      <alignment horizontal="center"/>
    </xf>
    <xf numFmtId="0" fontId="16" fillId="0" borderId="42" xfId="0" applyFont="1" applyBorder="1" applyAlignment="1">
      <alignment/>
    </xf>
    <xf numFmtId="0" fontId="8" fillId="0" borderId="4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/>
    </xf>
    <xf numFmtId="0" fontId="18" fillId="0" borderId="31" xfId="0" applyFont="1" applyFill="1" applyBorder="1" applyAlignment="1">
      <alignment wrapText="1"/>
    </xf>
    <xf numFmtId="0" fontId="18" fillId="0" borderId="34" xfId="0" applyFont="1" applyFill="1" applyBorder="1" applyAlignment="1">
      <alignment horizontal="center"/>
    </xf>
    <xf numFmtId="0" fontId="18" fillId="0" borderId="34" xfId="0" applyFont="1" applyFill="1" applyBorder="1" applyAlignment="1">
      <alignment/>
    </xf>
    <xf numFmtId="0" fontId="18" fillId="0" borderId="34" xfId="0" applyFont="1" applyFill="1" applyBorder="1" applyAlignment="1">
      <alignment wrapText="1"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 wrapText="1"/>
    </xf>
    <xf numFmtId="0" fontId="16" fillId="0" borderId="37" xfId="0" applyFont="1" applyBorder="1" applyAlignment="1">
      <alignment horizontal="center"/>
    </xf>
    <xf numFmtId="0" fontId="16" fillId="0" borderId="37" xfId="0" applyFont="1" applyBorder="1" applyAlignment="1">
      <alignment/>
    </xf>
    <xf numFmtId="0" fontId="19" fillId="35" borderId="15" xfId="0" applyFont="1" applyFill="1" applyBorder="1" applyAlignment="1">
      <alignment horizontal="center" wrapText="1"/>
    </xf>
    <xf numFmtId="0" fontId="19" fillId="35" borderId="26" xfId="0" applyFont="1" applyFill="1" applyBorder="1" applyAlignment="1">
      <alignment horizontal="left" wrapText="1"/>
    </xf>
    <xf numFmtId="0" fontId="19" fillId="35" borderId="26" xfId="0" applyFont="1" applyFill="1" applyBorder="1" applyAlignment="1">
      <alignment horizontal="center" wrapText="1"/>
    </xf>
    <xf numFmtId="49" fontId="19" fillId="35" borderId="26" xfId="0" applyNumberFormat="1" applyFont="1" applyFill="1" applyBorder="1" applyAlignment="1">
      <alignment horizontal="center" wrapText="1"/>
    </xf>
    <xf numFmtId="0" fontId="20" fillId="35" borderId="26" xfId="0" applyFont="1" applyFill="1" applyBorder="1" applyAlignment="1">
      <alignment horizontal="center"/>
    </xf>
    <xf numFmtId="0" fontId="6" fillId="37" borderId="62" xfId="0" applyFont="1" applyFill="1" applyBorder="1" applyAlignment="1">
      <alignment horizontal="left"/>
    </xf>
    <xf numFmtId="0" fontId="6" fillId="37" borderId="47" xfId="0" applyFont="1" applyFill="1" applyBorder="1" applyAlignment="1">
      <alignment horizontal="left"/>
    </xf>
    <xf numFmtId="0" fontId="6" fillId="37" borderId="45" xfId="0" applyFont="1" applyFill="1" applyBorder="1" applyAlignment="1">
      <alignment horizontal="center" wrapText="1"/>
    </xf>
    <xf numFmtId="0" fontId="6" fillId="37" borderId="46" xfId="0" applyFont="1" applyFill="1" applyBorder="1" applyAlignment="1">
      <alignment horizontal="center" wrapText="1"/>
    </xf>
    <xf numFmtId="0" fontId="6" fillId="37" borderId="47" xfId="0" applyFont="1" applyFill="1" applyBorder="1" applyAlignment="1">
      <alignment horizontal="center" wrapText="1"/>
    </xf>
    <xf numFmtId="0" fontId="6" fillId="37" borderId="40" xfId="0" applyFont="1" applyFill="1" applyBorder="1" applyAlignment="1">
      <alignment horizontal="center" wrapText="1"/>
    </xf>
    <xf numFmtId="166" fontId="6" fillId="37" borderId="41" xfId="38" applyFont="1" applyFill="1" applyBorder="1" applyAlignment="1" applyProtection="1">
      <alignment horizontal="center" wrapText="1"/>
      <protection/>
    </xf>
    <xf numFmtId="0" fontId="6" fillId="0" borderId="30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2" fontId="8" fillId="0" borderId="0" xfId="0" applyNumberFormat="1" applyFont="1" applyFill="1" applyAlignment="1">
      <alignment horizontal="center"/>
    </xf>
    <xf numFmtId="0" fontId="6" fillId="37" borderId="39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/>
    </xf>
    <xf numFmtId="4" fontId="8" fillId="0" borderId="34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0" fillId="35" borderId="16" xfId="0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4" fontId="8" fillId="0" borderId="35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5" fillId="36" borderId="41" xfId="0" applyNumberFormat="1" applyFont="1" applyFill="1" applyBorder="1" applyAlignment="1">
      <alignment horizontal="center" wrapText="1"/>
    </xf>
    <xf numFmtId="0" fontId="18" fillId="0" borderId="33" xfId="0" applyFont="1" applyBorder="1" applyAlignment="1">
      <alignment/>
    </xf>
    <xf numFmtId="0" fontId="18" fillId="0" borderId="31" xfId="0" applyFont="1" applyBorder="1" applyAlignment="1">
      <alignment wrapText="1"/>
    </xf>
    <xf numFmtId="0" fontId="18" fillId="0" borderId="34" xfId="0" applyFont="1" applyBorder="1" applyAlignment="1">
      <alignment horizontal="center"/>
    </xf>
    <xf numFmtId="0" fontId="18" fillId="0" borderId="34" xfId="0" applyFont="1" applyBorder="1" applyAlignment="1">
      <alignment wrapText="1"/>
    </xf>
    <xf numFmtId="0" fontId="16" fillId="0" borderId="34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164" fontId="10" fillId="35" borderId="43" xfId="0" applyNumberFormat="1" applyFont="1" applyFill="1" applyBorder="1" applyAlignment="1">
      <alignment horizontal="center"/>
    </xf>
    <xf numFmtId="0" fontId="6" fillId="36" borderId="62" xfId="0" applyFont="1" applyFill="1" applyBorder="1" applyAlignment="1">
      <alignment horizontal="left"/>
    </xf>
    <xf numFmtId="0" fontId="6" fillId="36" borderId="47" xfId="0" applyFont="1" applyFill="1" applyBorder="1" applyAlignment="1">
      <alignment horizontal="left"/>
    </xf>
    <xf numFmtId="0" fontId="6" fillId="36" borderId="72" xfId="0" applyFont="1" applyFill="1" applyBorder="1" applyAlignment="1">
      <alignment horizontal="center" wrapText="1"/>
    </xf>
    <xf numFmtId="0" fontId="6" fillId="36" borderId="44" xfId="0" applyFont="1" applyFill="1" applyBorder="1" applyAlignment="1">
      <alignment horizontal="center" wrapText="1"/>
    </xf>
    <xf numFmtId="0" fontId="4" fillId="0" borderId="48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42" xfId="0" applyFont="1" applyBorder="1" applyAlignment="1">
      <alignment horizontal="center" wrapText="1"/>
    </xf>
    <xf numFmtId="164" fontId="10" fillId="35" borderId="38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6" fontId="6" fillId="35" borderId="16" xfId="38" applyFont="1" applyFill="1" applyBorder="1" applyAlignment="1" applyProtection="1">
      <alignment horizontal="center" wrapText="1"/>
      <protection/>
    </xf>
    <xf numFmtId="164" fontId="10" fillId="35" borderId="17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0" fontId="0" fillId="0" borderId="0" xfId="0" applyFill="1" applyAlignment="1">
      <alignment/>
    </xf>
    <xf numFmtId="0" fontId="17" fillId="0" borderId="30" xfId="0" applyFont="1" applyFill="1" applyBorder="1" applyAlignment="1">
      <alignment/>
    </xf>
    <xf numFmtId="0" fontId="17" fillId="0" borderId="31" xfId="0" applyFont="1" applyFill="1" applyBorder="1" applyAlignment="1">
      <alignment wrapText="1"/>
    </xf>
    <xf numFmtId="0" fontId="17" fillId="0" borderId="31" xfId="0" applyFont="1" applyFill="1" applyBorder="1" applyAlignment="1">
      <alignment horizontal="center"/>
    </xf>
    <xf numFmtId="0" fontId="17" fillId="0" borderId="31" xfId="0" applyFont="1" applyFill="1" applyBorder="1" applyAlignment="1">
      <alignment/>
    </xf>
    <xf numFmtId="0" fontId="17" fillId="0" borderId="34" xfId="0" applyFont="1" applyFill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34" xfId="0" applyFont="1" applyFill="1" applyBorder="1" applyAlignment="1">
      <alignment wrapText="1"/>
    </xf>
    <xf numFmtId="0" fontId="16" fillId="0" borderId="34" xfId="0" applyFont="1" applyFill="1" applyBorder="1" applyAlignment="1">
      <alignment/>
    </xf>
    <xf numFmtId="164" fontId="7" fillId="0" borderId="3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8" fillId="0" borderId="34" xfId="0" applyFont="1" applyBorder="1" applyAlignment="1">
      <alignment/>
    </xf>
    <xf numFmtId="0" fontId="17" fillId="0" borderId="34" xfId="0" applyFont="1" applyFill="1" applyBorder="1" applyAlignment="1">
      <alignment wrapText="1"/>
    </xf>
    <xf numFmtId="0" fontId="17" fillId="0" borderId="34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1" fontId="16" fillId="0" borderId="31" xfId="0" applyNumberFormat="1" applyFont="1" applyBorder="1" applyAlignment="1">
      <alignment horizontal="center"/>
    </xf>
    <xf numFmtId="1" fontId="18" fillId="0" borderId="31" xfId="0" applyNumberFormat="1" applyFont="1" applyFill="1" applyBorder="1" applyAlignment="1">
      <alignment horizontal="center"/>
    </xf>
    <xf numFmtId="1" fontId="17" fillId="0" borderId="31" xfId="0" applyNumberFormat="1" applyFont="1" applyFill="1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17" fillId="0" borderId="36" xfId="0" applyFont="1" applyFill="1" applyBorder="1" applyAlignment="1">
      <alignment/>
    </xf>
    <xf numFmtId="0" fontId="17" fillId="0" borderId="37" xfId="0" applyFont="1" applyFill="1" applyBorder="1" applyAlignment="1">
      <alignment wrapText="1"/>
    </xf>
    <xf numFmtId="0" fontId="17" fillId="0" borderId="37" xfId="0" applyFont="1" applyFill="1" applyBorder="1" applyAlignment="1">
      <alignment horizontal="center"/>
    </xf>
    <xf numFmtId="0" fontId="17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6" fontId="8" fillId="0" borderId="32" xfId="38" applyFont="1" applyFill="1" applyBorder="1" applyAlignment="1" applyProtection="1">
      <alignment wrapText="1"/>
      <protection/>
    </xf>
    <xf numFmtId="0" fontId="4" fillId="0" borderId="70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166" fontId="8" fillId="0" borderId="35" xfId="38" applyFont="1" applyFill="1" applyBorder="1" applyAlignment="1" applyProtection="1">
      <alignment wrapText="1"/>
      <protection/>
    </xf>
    <xf numFmtId="0" fontId="6" fillId="0" borderId="73" xfId="0" applyFont="1" applyFill="1" applyBorder="1" applyAlignment="1">
      <alignment horizontal="center" wrapText="1"/>
    </xf>
    <xf numFmtId="0" fontId="8" fillId="0" borderId="74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  <xf numFmtId="0" fontId="8" fillId="0" borderId="76" xfId="0" applyFont="1" applyFill="1" applyBorder="1" applyAlignment="1">
      <alignment horizontal="center" wrapText="1"/>
    </xf>
    <xf numFmtId="166" fontId="8" fillId="0" borderId="76" xfId="38" applyFont="1" applyFill="1" applyBorder="1" applyAlignment="1" applyProtection="1">
      <alignment horizontal="center"/>
      <protection/>
    </xf>
    <xf numFmtId="166" fontId="8" fillId="0" borderId="77" xfId="38" applyFont="1" applyFill="1" applyBorder="1" applyAlignment="1" applyProtection="1">
      <alignment wrapText="1"/>
      <protection/>
    </xf>
    <xf numFmtId="0" fontId="6" fillId="35" borderId="73" xfId="0" applyFont="1" applyFill="1" applyBorder="1" applyAlignment="1">
      <alignment/>
    </xf>
    <xf numFmtId="0" fontId="6" fillId="35" borderId="74" xfId="0" applyFont="1" applyFill="1" applyBorder="1" applyAlignment="1">
      <alignment/>
    </xf>
    <xf numFmtId="0" fontId="6" fillId="35" borderId="22" xfId="0" applyFont="1" applyFill="1" applyBorder="1" applyAlignment="1">
      <alignment horizontal="center"/>
    </xf>
    <xf numFmtId="0" fontId="6" fillId="35" borderId="75" xfId="0" applyFont="1" applyFill="1" applyBorder="1" applyAlignment="1">
      <alignment wrapText="1"/>
    </xf>
    <xf numFmtId="0" fontId="8" fillId="35" borderId="76" xfId="0" applyFont="1" applyFill="1" applyBorder="1" applyAlignment="1">
      <alignment horizontal="center" wrapText="1"/>
    </xf>
    <xf numFmtId="166" fontId="6" fillId="35" borderId="76" xfId="38" applyFont="1" applyFill="1" applyBorder="1" applyAlignment="1" applyProtection="1">
      <alignment horizontal="center"/>
      <protection/>
    </xf>
    <xf numFmtId="164" fontId="6" fillId="35" borderId="77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164" fontId="16" fillId="0" borderId="32" xfId="0" applyNumberFormat="1" applyFont="1" applyFill="1" applyBorder="1" applyAlignment="1">
      <alignment horizontal="center" wrapText="1"/>
    </xf>
    <xf numFmtId="0" fontId="16" fillId="0" borderId="76" xfId="0" applyFont="1" applyBorder="1" applyAlignment="1">
      <alignment wrapText="1"/>
    </xf>
    <xf numFmtId="164" fontId="10" fillId="0" borderId="0" xfId="0" applyNumberFormat="1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0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90" zoomScaleNormal="90" zoomScalePageLayoutView="0" workbookViewId="0" topLeftCell="A1">
      <selection activeCell="K33" sqref="K33"/>
    </sheetView>
  </sheetViews>
  <sheetFormatPr defaultColWidth="9.140625" defaultRowHeight="12.75"/>
  <cols>
    <col min="1" max="1" width="30.8515625" style="0" customWidth="1"/>
    <col min="3" max="3" width="7.7109375" style="0" customWidth="1"/>
    <col min="4" max="4" width="9.421875" style="0" customWidth="1"/>
    <col min="5" max="5" width="11.140625" style="0" customWidth="1"/>
    <col min="6" max="6" width="7.8515625" style="0" customWidth="1"/>
    <col min="7" max="7" width="8.421875" style="0" customWidth="1"/>
    <col min="8" max="8" width="18.140625" style="0" customWidth="1"/>
    <col min="12" max="12" width="18.421875" style="0" customWidth="1"/>
  </cols>
  <sheetData>
    <row r="1" spans="1:9" ht="22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2.75">
      <c r="A2" s="2"/>
      <c r="B2" s="2"/>
      <c r="C2" s="2"/>
      <c r="D2" s="2"/>
      <c r="E2" s="2"/>
      <c r="F2" s="2"/>
      <c r="G2" s="2"/>
      <c r="H2" s="2"/>
      <c r="I2" s="3"/>
    </row>
    <row r="3" spans="1:9" s="5" customFormat="1" ht="15">
      <c r="A3" s="4" t="s">
        <v>1</v>
      </c>
      <c r="I3" s="6"/>
    </row>
    <row r="4" spans="1:8" s="9" customFormat="1" ht="17.25" customHeight="1">
      <c r="A4" s="7" t="s">
        <v>2</v>
      </c>
      <c r="B4" s="7"/>
      <c r="C4" s="7"/>
      <c r="D4" s="7"/>
      <c r="E4" s="7"/>
      <c r="F4" s="7"/>
      <c r="G4" s="7"/>
      <c r="H4" s="8"/>
    </row>
    <row r="5" spans="1:13" s="5" customFormat="1" ht="15">
      <c r="A5" s="10"/>
      <c r="B5" s="10"/>
      <c r="C5" s="10"/>
      <c r="D5" s="10"/>
      <c r="E5" s="10"/>
      <c r="F5" s="10"/>
      <c r="G5" s="10"/>
      <c r="H5" s="10"/>
      <c r="I5" s="6"/>
      <c r="L5" s="10"/>
      <c r="M5" s="10"/>
    </row>
    <row r="6" spans="1:13" s="15" customFormat="1" ht="13.5">
      <c r="A6" s="11" t="s">
        <v>3</v>
      </c>
      <c r="B6" s="12"/>
      <c r="C6" s="12"/>
      <c r="D6" s="12"/>
      <c r="E6" s="12"/>
      <c r="F6" s="12"/>
      <c r="G6" s="12"/>
      <c r="H6" s="13" t="s">
        <v>4</v>
      </c>
      <c r="I6" s="14"/>
      <c r="L6" s="16"/>
      <c r="M6" s="16"/>
    </row>
    <row r="7" spans="1:13" s="15" customFormat="1" ht="13.5">
      <c r="A7" s="17"/>
      <c r="B7" s="18"/>
      <c r="C7" s="18"/>
      <c r="D7" s="18"/>
      <c r="E7" s="18"/>
      <c r="F7" s="18"/>
      <c r="G7" s="18"/>
      <c r="H7" s="19"/>
      <c r="I7" s="14"/>
      <c r="L7" s="16"/>
      <c r="M7" s="16"/>
    </row>
    <row r="8" spans="1:13" s="15" customFormat="1" ht="14.25">
      <c r="A8" s="20" t="s">
        <v>5</v>
      </c>
      <c r="B8" s="21" t="s">
        <v>6</v>
      </c>
      <c r="C8" s="21"/>
      <c r="D8" s="21"/>
      <c r="E8" s="21"/>
      <c r="F8" s="21"/>
      <c r="G8" s="21"/>
      <c r="H8" s="22">
        <f>'Lanžov náves PO a asanace'!$I$34</f>
        <v>33634</v>
      </c>
      <c r="I8" s="14"/>
      <c r="L8" s="23"/>
      <c r="M8" s="16"/>
    </row>
    <row r="9" spans="1:13" s="15" customFormat="1" ht="14.25">
      <c r="A9" s="24"/>
      <c r="B9" s="25" t="s">
        <v>7</v>
      </c>
      <c r="C9" s="25"/>
      <c r="D9" s="25"/>
      <c r="E9" s="25"/>
      <c r="F9" s="25" t="s">
        <v>8</v>
      </c>
      <c r="G9" s="26">
        <v>350</v>
      </c>
      <c r="H9" s="27">
        <v>0</v>
      </c>
      <c r="I9" s="14"/>
      <c r="L9" s="23"/>
      <c r="M9" s="16"/>
    </row>
    <row r="10" spans="1:13" s="15" customFormat="1" ht="14.25">
      <c r="A10" s="24"/>
      <c r="B10" s="25" t="s">
        <v>9</v>
      </c>
      <c r="C10" s="25"/>
      <c r="D10" s="25"/>
      <c r="E10" s="25"/>
      <c r="F10" s="25"/>
      <c r="G10" s="25"/>
      <c r="H10" s="27">
        <f>'Lanžov náves výsadby'!$F$88</f>
        <v>39733.72275</v>
      </c>
      <c r="I10" s="14"/>
      <c r="L10" s="28"/>
      <c r="M10" s="29"/>
    </row>
    <row r="11" spans="1:13" s="15" customFormat="1" ht="14.25">
      <c r="A11" s="30" t="s">
        <v>10</v>
      </c>
      <c r="B11" s="31"/>
      <c r="C11" s="31"/>
      <c r="D11" s="31"/>
      <c r="E11" s="31"/>
      <c r="F11" s="31"/>
      <c r="G11" s="31"/>
      <c r="H11" s="32">
        <f>H8-H9+H10</f>
        <v>73367.72275</v>
      </c>
      <c r="I11" s="14"/>
      <c r="L11" s="33"/>
      <c r="M11" s="29"/>
    </row>
    <row r="12" spans="1:13" s="15" customFormat="1" ht="14.25">
      <c r="A12" s="24" t="s">
        <v>11</v>
      </c>
      <c r="B12" s="25" t="s">
        <v>6</v>
      </c>
      <c r="C12" s="25"/>
      <c r="D12" s="25"/>
      <c r="E12" s="25"/>
      <c r="F12" s="25"/>
      <c r="G12" s="25"/>
      <c r="H12" s="27">
        <f>'Lanžov alej u hřbitPO a asanace'!$I$49</f>
        <v>35993</v>
      </c>
      <c r="I12" s="14"/>
      <c r="L12" s="28"/>
      <c r="M12" s="29"/>
    </row>
    <row r="13" spans="1:13" s="15" customFormat="1" ht="14.25">
      <c r="A13" s="24"/>
      <c r="B13" s="25" t="s">
        <v>12</v>
      </c>
      <c r="C13" s="25"/>
      <c r="D13" s="25"/>
      <c r="E13" s="25"/>
      <c r="F13" s="25" t="s">
        <v>13</v>
      </c>
      <c r="G13" s="26">
        <v>350</v>
      </c>
      <c r="H13" s="27">
        <v>479.5</v>
      </c>
      <c r="I13" s="14"/>
      <c r="L13" s="28"/>
      <c r="M13" s="29"/>
    </row>
    <row r="14" spans="1:13" s="15" customFormat="1" ht="14.25">
      <c r="A14" s="24"/>
      <c r="B14" s="25" t="s">
        <v>9</v>
      </c>
      <c r="C14" s="25"/>
      <c r="D14" s="25"/>
      <c r="E14" s="25"/>
      <c r="F14" s="25"/>
      <c r="G14" s="25"/>
      <c r="H14" s="27">
        <f>'Lanžov alej u hřbitova výsadby'!$F$68</f>
        <v>38288.63325</v>
      </c>
      <c r="I14" s="14"/>
      <c r="L14" s="28"/>
      <c r="M14" s="29"/>
    </row>
    <row r="15" spans="1:13" s="15" customFormat="1" ht="14.25">
      <c r="A15" s="30" t="s">
        <v>14</v>
      </c>
      <c r="B15" s="31"/>
      <c r="C15" s="31"/>
      <c r="D15" s="31"/>
      <c r="E15" s="31"/>
      <c r="F15" s="31"/>
      <c r="G15" s="31"/>
      <c r="H15" s="32">
        <f>H12-H13+H14</f>
        <v>73802.13325</v>
      </c>
      <c r="I15" s="14"/>
      <c r="L15" s="33"/>
      <c r="M15" s="29"/>
    </row>
    <row r="16" spans="1:13" s="15" customFormat="1" ht="14.25">
      <c r="A16" s="24" t="s">
        <v>15</v>
      </c>
      <c r="B16" s="25" t="s">
        <v>6</v>
      </c>
      <c r="C16" s="25"/>
      <c r="D16" s="25"/>
      <c r="E16" s="25"/>
      <c r="F16" s="25"/>
      <c r="G16" s="25"/>
      <c r="H16" s="27">
        <f>'Lanžov školka PO a asanace'!$I$56</f>
        <v>121115.5</v>
      </c>
      <c r="I16" s="14"/>
      <c r="L16" s="28"/>
      <c r="M16" s="29"/>
    </row>
    <row r="17" spans="1:13" s="15" customFormat="1" ht="14.25">
      <c r="A17" s="24"/>
      <c r="B17" s="25" t="s">
        <v>12</v>
      </c>
      <c r="C17" s="25"/>
      <c r="D17" s="25"/>
      <c r="E17" s="25"/>
      <c r="F17" s="25" t="s">
        <v>16</v>
      </c>
      <c r="G17" s="26">
        <v>350</v>
      </c>
      <c r="H17" s="27">
        <v>560</v>
      </c>
      <c r="I17" s="14"/>
      <c r="L17" s="28"/>
      <c r="M17" s="29"/>
    </row>
    <row r="18" spans="1:13" s="15" customFormat="1" ht="14.25">
      <c r="A18" s="24"/>
      <c r="B18" s="25" t="s">
        <v>9</v>
      </c>
      <c r="C18" s="25"/>
      <c r="D18" s="25"/>
      <c r="E18" s="25"/>
      <c r="F18" s="25"/>
      <c r="G18" s="25"/>
      <c r="H18" s="27">
        <f>'Lanžov školka výsadby '!$F$94</f>
        <v>298135.149</v>
      </c>
      <c r="I18" s="14"/>
      <c r="L18" s="28"/>
      <c r="M18" s="29"/>
    </row>
    <row r="19" spans="1:13" s="15" customFormat="1" ht="14.25">
      <c r="A19" s="34" t="s">
        <v>17</v>
      </c>
      <c r="B19" s="31"/>
      <c r="C19" s="31"/>
      <c r="D19" s="31"/>
      <c r="E19" s="31"/>
      <c r="F19" s="31"/>
      <c r="G19" s="31"/>
      <c r="H19" s="32">
        <f>H16-H17+H18</f>
        <v>418690.649</v>
      </c>
      <c r="I19" s="14"/>
      <c r="L19" s="33"/>
      <c r="M19" s="29"/>
    </row>
    <row r="20" spans="1:13" s="15" customFormat="1" ht="14.25">
      <c r="A20" s="24" t="s">
        <v>18</v>
      </c>
      <c r="B20" s="25" t="s">
        <v>6</v>
      </c>
      <c r="C20" s="25"/>
      <c r="D20" s="25"/>
      <c r="E20" s="25"/>
      <c r="F20" s="25"/>
      <c r="G20" s="25"/>
      <c r="H20" s="27">
        <f>'Lanžov koupaliště PO a asanace'!$I$129</f>
        <v>289324</v>
      </c>
      <c r="I20" s="14"/>
      <c r="L20" s="28"/>
      <c r="M20" s="29"/>
    </row>
    <row r="21" spans="1:13" s="15" customFormat="1" ht="14.25">
      <c r="A21" s="24"/>
      <c r="B21" s="25" t="s">
        <v>12</v>
      </c>
      <c r="C21" s="25"/>
      <c r="D21" s="25"/>
      <c r="E21" s="25"/>
      <c r="F21" s="25" t="s">
        <v>19</v>
      </c>
      <c r="G21" s="26">
        <v>350</v>
      </c>
      <c r="H21" s="27">
        <v>6370</v>
      </c>
      <c r="I21" s="14"/>
      <c r="L21" s="28"/>
      <c r="M21" s="29"/>
    </row>
    <row r="22" spans="1:13" s="15" customFormat="1" ht="14.25">
      <c r="A22" s="24"/>
      <c r="B22" s="25" t="s">
        <v>9</v>
      </c>
      <c r="C22" s="25"/>
      <c r="D22" s="25"/>
      <c r="E22" s="25"/>
      <c r="F22" s="25"/>
      <c r="G22" s="25"/>
      <c r="H22" s="27">
        <f>'Lanžov koupaliště výsadby '!$F$90</f>
        <v>242674.04875</v>
      </c>
      <c r="I22" s="14"/>
      <c r="L22" s="28"/>
      <c r="M22" s="29"/>
    </row>
    <row r="23" spans="1:13" s="15" customFormat="1" ht="14.25">
      <c r="A23" s="30" t="s">
        <v>20</v>
      </c>
      <c r="B23" s="31"/>
      <c r="C23" s="31"/>
      <c r="D23" s="31"/>
      <c r="E23" s="31"/>
      <c r="F23" s="31"/>
      <c r="G23" s="31"/>
      <c r="H23" s="32">
        <f>H20-H21+H22</f>
        <v>525628.04875</v>
      </c>
      <c r="I23" s="14"/>
      <c r="L23" s="33"/>
      <c r="M23" s="29"/>
    </row>
    <row r="24" spans="1:13" s="15" customFormat="1" ht="14.25">
      <c r="A24" s="24" t="s">
        <v>21</v>
      </c>
      <c r="B24" s="25" t="s">
        <v>6</v>
      </c>
      <c r="C24" s="25"/>
      <c r="D24" s="25"/>
      <c r="E24" s="25"/>
      <c r="F24" s="25"/>
      <c r="G24" s="25"/>
      <c r="H24" s="27">
        <f>'Miřejov ošetření dřevin '!$I$20</f>
        <v>10893.5</v>
      </c>
      <c r="I24" s="14"/>
      <c r="L24" s="28"/>
      <c r="M24" s="29"/>
    </row>
    <row r="25" spans="1:13" s="15" customFormat="1" ht="14.25">
      <c r="A25" s="24"/>
      <c r="B25" s="25" t="s">
        <v>12</v>
      </c>
      <c r="C25" s="25"/>
      <c r="D25" s="25"/>
      <c r="E25" s="25"/>
      <c r="F25" s="25" t="s">
        <v>8</v>
      </c>
      <c r="G25" s="26">
        <v>350</v>
      </c>
      <c r="H25" s="27">
        <v>0</v>
      </c>
      <c r="I25" s="14"/>
      <c r="L25" s="28"/>
      <c r="M25" s="29"/>
    </row>
    <row r="26" spans="1:13" s="15" customFormat="1" ht="14.25">
      <c r="A26" s="30" t="s">
        <v>22</v>
      </c>
      <c r="B26" s="31"/>
      <c r="C26" s="31"/>
      <c r="D26" s="31"/>
      <c r="E26" s="31"/>
      <c r="F26" s="31"/>
      <c r="G26" s="31"/>
      <c r="H26" s="32">
        <f>H24-H25</f>
        <v>10893.5</v>
      </c>
      <c r="I26" s="14"/>
      <c r="L26" s="33"/>
      <c r="M26" s="29"/>
    </row>
    <row r="27" spans="1:13" s="15" customFormat="1" ht="14.25">
      <c r="A27" s="24" t="s">
        <v>23</v>
      </c>
      <c r="B27" s="25" t="s">
        <v>6</v>
      </c>
      <c r="C27" s="25"/>
      <c r="D27" s="25"/>
      <c r="E27" s="25"/>
      <c r="F27" s="25"/>
      <c r="G27" s="25"/>
      <c r="H27" s="27">
        <f>'Lhotka ošetření dřevin'!$I$18</f>
        <v>5379</v>
      </c>
      <c r="I27" s="14"/>
      <c r="L27" s="28"/>
      <c r="M27" s="29"/>
    </row>
    <row r="28" spans="1:13" s="15" customFormat="1" ht="14.25">
      <c r="A28" s="24"/>
      <c r="B28" s="25" t="s">
        <v>12</v>
      </c>
      <c r="C28" s="25"/>
      <c r="D28" s="25"/>
      <c r="E28" s="25"/>
      <c r="F28" s="25" t="s">
        <v>8</v>
      </c>
      <c r="G28" s="26">
        <v>350</v>
      </c>
      <c r="H28" s="27">
        <v>0</v>
      </c>
      <c r="I28" s="14"/>
      <c r="K28" s="29"/>
      <c r="L28" s="28"/>
      <c r="M28" s="29"/>
    </row>
    <row r="29" spans="1:13" s="15" customFormat="1" ht="14.25">
      <c r="A29" s="30" t="s">
        <v>24</v>
      </c>
      <c r="B29" s="31"/>
      <c r="C29" s="31"/>
      <c r="D29" s="31"/>
      <c r="E29" s="31"/>
      <c r="F29" s="31"/>
      <c r="G29" s="31"/>
      <c r="H29" s="32">
        <f>H27-H28</f>
        <v>5379</v>
      </c>
      <c r="I29" s="14"/>
      <c r="K29" s="29"/>
      <c r="L29" s="33"/>
      <c r="M29" s="29"/>
    </row>
    <row r="30" spans="1:13" s="9" customFormat="1" ht="16.5">
      <c r="A30" s="35" t="s">
        <v>25</v>
      </c>
      <c r="B30" s="36"/>
      <c r="C30" s="36"/>
      <c r="D30" s="36"/>
      <c r="E30" s="36"/>
      <c r="F30" s="36"/>
      <c r="G30" s="36"/>
      <c r="H30" s="37">
        <f>H11+H15+H19+H23+H26+H29</f>
        <v>1107761.05375</v>
      </c>
      <c r="I30" s="8"/>
      <c r="K30" s="38"/>
      <c r="L30" s="39"/>
      <c r="M30" s="38"/>
    </row>
    <row r="31" spans="1:13" s="9" customFormat="1" ht="16.5">
      <c r="A31" s="40"/>
      <c r="B31" s="41"/>
      <c r="C31" s="41"/>
      <c r="D31" s="41"/>
      <c r="E31" s="41"/>
      <c r="F31" s="41"/>
      <c r="G31" s="41"/>
      <c r="H31" s="42"/>
      <c r="I31" s="8"/>
      <c r="K31" s="38"/>
      <c r="L31" s="28"/>
      <c r="M31" s="38"/>
    </row>
    <row r="32" spans="1:13" ht="16.5">
      <c r="A32" s="35" t="s">
        <v>26</v>
      </c>
      <c r="B32" s="36"/>
      <c r="C32" s="36"/>
      <c r="D32" s="36"/>
      <c r="E32" s="36"/>
      <c r="F32" s="36"/>
      <c r="G32" s="36"/>
      <c r="H32" s="43">
        <f>0.21*H30</f>
        <v>232629.82128749997</v>
      </c>
      <c r="I32" s="3"/>
      <c r="L32" s="23"/>
      <c r="M32" s="44"/>
    </row>
    <row r="33" spans="1:13" ht="16.5">
      <c r="A33" s="40"/>
      <c r="B33" s="36"/>
      <c r="C33" s="36"/>
      <c r="D33" s="36"/>
      <c r="E33" s="36"/>
      <c r="F33" s="36"/>
      <c r="G33" s="36"/>
      <c r="H33" s="45"/>
      <c r="I33" s="3"/>
      <c r="L33" s="44"/>
      <c r="M33" s="44"/>
    </row>
    <row r="34" spans="1:13" ht="16.5">
      <c r="A34" s="46" t="s">
        <v>27</v>
      </c>
      <c r="B34" s="47"/>
      <c r="C34" s="47"/>
      <c r="D34" s="47"/>
      <c r="E34" s="47"/>
      <c r="F34" s="47"/>
      <c r="G34" s="47"/>
      <c r="H34" s="37">
        <f>H30+H32</f>
        <v>1340390.8750375</v>
      </c>
      <c r="L34" s="44"/>
      <c r="M34" s="44"/>
    </row>
    <row r="35" spans="1:13" ht="17.25" customHeight="1">
      <c r="A35" s="40"/>
      <c r="B35" s="41"/>
      <c r="C35" s="41"/>
      <c r="D35" s="41"/>
      <c r="E35" s="41"/>
      <c r="F35" s="41"/>
      <c r="G35" s="41"/>
      <c r="H35" s="42"/>
      <c r="L35" s="44"/>
      <c r="M35" s="44"/>
    </row>
    <row r="36" spans="1:13" s="15" customFormat="1" ht="14.25">
      <c r="A36" s="29"/>
      <c r="B36" s="38"/>
      <c r="C36" s="38"/>
      <c r="D36" s="38"/>
      <c r="E36" s="38"/>
      <c r="F36" s="38"/>
      <c r="G36" s="38"/>
      <c r="H36" s="33"/>
      <c r="I36" s="14"/>
      <c r="L36" s="23"/>
      <c r="M36" s="16"/>
    </row>
    <row r="37" spans="1:8" ht="19.5">
      <c r="A37" s="48" t="s">
        <v>28</v>
      </c>
      <c r="B37" s="10"/>
      <c r="C37" s="10"/>
      <c r="D37" s="10"/>
      <c r="E37" s="10"/>
      <c r="F37" s="10"/>
      <c r="G37" s="10"/>
      <c r="H37" s="10"/>
    </row>
    <row r="38" spans="1:8" ht="19.5">
      <c r="A38" s="48"/>
      <c r="B38" s="10"/>
      <c r="C38" s="10"/>
      <c r="D38" s="10"/>
      <c r="E38" s="10"/>
      <c r="F38" s="10"/>
      <c r="G38" s="10"/>
      <c r="H38" s="10"/>
    </row>
    <row r="39" spans="1:8" s="54" customFormat="1" ht="117.75">
      <c r="A39" s="49" t="s">
        <v>29</v>
      </c>
      <c r="B39" s="50" t="s">
        <v>5</v>
      </c>
      <c r="C39" s="50" t="s">
        <v>11</v>
      </c>
      <c r="D39" s="50" t="s">
        <v>15</v>
      </c>
      <c r="E39" s="51" t="s">
        <v>18</v>
      </c>
      <c r="F39" s="51" t="s">
        <v>21</v>
      </c>
      <c r="G39" s="52" t="s">
        <v>23</v>
      </c>
      <c r="H39" s="53" t="s">
        <v>30</v>
      </c>
    </row>
    <row r="40" spans="1:8" ht="36" customHeight="1">
      <c r="A40" s="55" t="s">
        <v>31</v>
      </c>
      <c r="B40" s="56" t="s">
        <v>32</v>
      </c>
      <c r="C40" s="56" t="s">
        <v>33</v>
      </c>
      <c r="D40" s="56" t="s">
        <v>34</v>
      </c>
      <c r="E40" s="57" t="s">
        <v>34</v>
      </c>
      <c r="F40" s="56" t="s">
        <v>35</v>
      </c>
      <c r="G40" s="56" t="s">
        <v>35</v>
      </c>
      <c r="H40" s="58" t="s">
        <v>36</v>
      </c>
    </row>
    <row r="41" spans="1:8" ht="34.5" customHeight="1">
      <c r="A41" s="59" t="s">
        <v>37</v>
      </c>
      <c r="B41" s="60" t="s">
        <v>35</v>
      </c>
      <c r="C41" s="60" t="s">
        <v>38</v>
      </c>
      <c r="D41" s="60" t="s">
        <v>39</v>
      </c>
      <c r="E41" s="61" t="s">
        <v>40</v>
      </c>
      <c r="F41" s="60" t="s">
        <v>35</v>
      </c>
      <c r="G41" s="60" t="s">
        <v>35</v>
      </c>
      <c r="H41" s="62" t="s">
        <v>41</v>
      </c>
    </row>
    <row r="42" spans="1:8" ht="16.5">
      <c r="A42" s="63" t="s">
        <v>42</v>
      </c>
      <c r="B42" s="60" t="s">
        <v>43</v>
      </c>
      <c r="C42" s="60" t="s">
        <v>44</v>
      </c>
      <c r="D42" s="60" t="s">
        <v>45</v>
      </c>
      <c r="E42" s="61" t="s">
        <v>46</v>
      </c>
      <c r="F42" s="60" t="s">
        <v>44</v>
      </c>
      <c r="G42" s="60" t="s">
        <v>44</v>
      </c>
      <c r="H42" s="62" t="s">
        <v>47</v>
      </c>
    </row>
    <row r="43" spans="1:8" ht="16.5">
      <c r="A43" s="63" t="s">
        <v>48</v>
      </c>
      <c r="B43" s="60" t="s">
        <v>38</v>
      </c>
      <c r="C43" s="60" t="s">
        <v>38</v>
      </c>
      <c r="D43" s="60" t="s">
        <v>40</v>
      </c>
      <c r="E43" s="61" t="s">
        <v>49</v>
      </c>
      <c r="F43" s="60" t="s">
        <v>35</v>
      </c>
      <c r="G43" s="60" t="s">
        <v>35</v>
      </c>
      <c r="H43" s="62" t="s">
        <v>50</v>
      </c>
    </row>
    <row r="44" spans="1:8" ht="16.5">
      <c r="A44" s="63" t="s">
        <v>51</v>
      </c>
      <c r="B44" s="60" t="s">
        <v>52</v>
      </c>
      <c r="C44" s="60" t="s">
        <v>53</v>
      </c>
      <c r="D44" s="60" t="s">
        <v>54</v>
      </c>
      <c r="E44" s="61" t="s">
        <v>55</v>
      </c>
      <c r="F44" s="60" t="s">
        <v>39</v>
      </c>
      <c r="G44" s="60" t="s">
        <v>32</v>
      </c>
      <c r="H44" s="62" t="s">
        <v>56</v>
      </c>
    </row>
    <row r="45" spans="1:8" ht="16.5">
      <c r="A45" s="63" t="s">
        <v>57</v>
      </c>
      <c r="B45" s="60" t="s">
        <v>58</v>
      </c>
      <c r="C45" s="60" t="s">
        <v>59</v>
      </c>
      <c r="D45" s="60" t="s">
        <v>60</v>
      </c>
      <c r="E45" s="61" t="s">
        <v>61</v>
      </c>
      <c r="F45" s="60" t="s">
        <v>44</v>
      </c>
      <c r="G45" s="60" t="s">
        <v>44</v>
      </c>
      <c r="H45" s="62" t="s">
        <v>62</v>
      </c>
    </row>
    <row r="46" spans="1:8" ht="16.5">
      <c r="A46" s="63" t="s">
        <v>63</v>
      </c>
      <c r="B46" s="60" t="s">
        <v>44</v>
      </c>
      <c r="C46" s="60" t="s">
        <v>44</v>
      </c>
      <c r="D46" s="60" t="s">
        <v>64</v>
      </c>
      <c r="E46" s="61" t="s">
        <v>44</v>
      </c>
      <c r="F46" s="60" t="s">
        <v>44</v>
      </c>
      <c r="G46" s="60" t="s">
        <v>44</v>
      </c>
      <c r="H46" s="62" t="s">
        <v>64</v>
      </c>
    </row>
    <row r="47" spans="1:8" ht="16.5">
      <c r="A47" s="63" t="s">
        <v>65</v>
      </c>
      <c r="B47" s="60" t="s">
        <v>39</v>
      </c>
      <c r="C47" s="60" t="s">
        <v>35</v>
      </c>
      <c r="D47" s="60" t="s">
        <v>66</v>
      </c>
      <c r="E47" s="61" t="s">
        <v>67</v>
      </c>
      <c r="F47" s="60" t="s">
        <v>35</v>
      </c>
      <c r="G47" s="60" t="s">
        <v>68</v>
      </c>
      <c r="H47" s="62" t="s">
        <v>69</v>
      </c>
    </row>
    <row r="48" spans="1:8" ht="16.5">
      <c r="A48" s="63" t="s">
        <v>70</v>
      </c>
      <c r="B48" s="60" t="s">
        <v>35</v>
      </c>
      <c r="C48" s="60" t="s">
        <v>71</v>
      </c>
      <c r="D48" s="60" t="s">
        <v>35</v>
      </c>
      <c r="E48" s="61" t="s">
        <v>35</v>
      </c>
      <c r="F48" s="60" t="s">
        <v>35</v>
      </c>
      <c r="G48" s="60" t="s">
        <v>35</v>
      </c>
      <c r="H48" s="62" t="s">
        <v>71</v>
      </c>
    </row>
    <row r="49" spans="1:8" ht="39.75" customHeight="1">
      <c r="A49" s="64" t="s">
        <v>72</v>
      </c>
      <c r="B49" s="65" t="s">
        <v>73</v>
      </c>
      <c r="C49" s="66">
        <v>0</v>
      </c>
      <c r="D49" s="65" t="s">
        <v>74</v>
      </c>
      <c r="E49" s="67" t="s">
        <v>75</v>
      </c>
      <c r="F49" s="66">
        <v>0</v>
      </c>
      <c r="G49" s="66">
        <v>0</v>
      </c>
      <c r="H49" s="68" t="s">
        <v>76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4"/>
  <headerFooter alignWithMargins="0">
    <oddHeader>&amp;C&amp;A</oddHeader>
    <oddFooter>&amp;CStránka &amp;P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">
      <selection activeCell="N31" sqref="N31"/>
    </sheetView>
  </sheetViews>
  <sheetFormatPr defaultColWidth="9.140625" defaultRowHeight="12.75"/>
  <cols>
    <col min="1" max="1" width="6.140625" style="5" customWidth="1"/>
    <col min="2" max="2" width="19.8515625" style="5" customWidth="1"/>
    <col min="3" max="3" width="6.28125" style="5" customWidth="1"/>
    <col min="4" max="4" width="6.00390625" style="5" customWidth="1"/>
    <col min="5" max="5" width="7.7109375" style="5" customWidth="1"/>
    <col min="6" max="6" width="7.140625" style="5" customWidth="1"/>
    <col min="7" max="7" width="13.140625" style="69" customWidth="1"/>
    <col min="8" max="8" width="11.7109375" style="70" customWidth="1"/>
    <col min="9" max="9" width="16.57421875" style="338" customWidth="1"/>
    <col min="10" max="16384" width="9.140625" style="5" customWidth="1"/>
  </cols>
  <sheetData>
    <row r="1" spans="1:9" s="9" customFormat="1" ht="19.5">
      <c r="A1" s="423" t="s">
        <v>77</v>
      </c>
      <c r="B1" s="423"/>
      <c r="C1" s="423"/>
      <c r="D1" s="423"/>
      <c r="E1" s="423"/>
      <c r="F1" s="423"/>
      <c r="G1" s="73"/>
      <c r="H1" s="74"/>
      <c r="I1" s="71"/>
    </row>
    <row r="2" ht="15">
      <c r="A2" s="4" t="s">
        <v>1</v>
      </c>
    </row>
    <row r="3" spans="1:9" s="73" customFormat="1" ht="15">
      <c r="A3" s="4" t="s">
        <v>78</v>
      </c>
      <c r="B3" s="5"/>
      <c r="C3" s="5"/>
      <c r="D3" s="5"/>
      <c r="E3" s="5"/>
      <c r="F3" s="5"/>
      <c r="H3" s="76"/>
      <c r="I3" s="77"/>
    </row>
    <row r="4" spans="1:9" s="73" customFormat="1" ht="15">
      <c r="A4" s="4" t="s">
        <v>333</v>
      </c>
      <c r="B4" s="5"/>
      <c r="C4" s="5"/>
      <c r="D4" s="5"/>
      <c r="E4" s="5"/>
      <c r="F4" s="5"/>
      <c r="H4" s="76"/>
      <c r="I4" s="77"/>
    </row>
    <row r="5" spans="1:9" s="73" customFormat="1" ht="15">
      <c r="A5" s="4"/>
      <c r="B5" s="5"/>
      <c r="C5" s="5"/>
      <c r="D5" s="5"/>
      <c r="E5" s="5"/>
      <c r="F5" s="5"/>
      <c r="H5" s="76"/>
      <c r="I5" s="77"/>
    </row>
    <row r="6" spans="1:9" s="83" customFormat="1" ht="18">
      <c r="A6" s="79"/>
      <c r="B6" s="80" t="s">
        <v>380</v>
      </c>
      <c r="C6" s="79"/>
      <c r="D6" s="79"/>
      <c r="E6" s="79"/>
      <c r="F6" s="79"/>
      <c r="G6" s="81"/>
      <c r="H6" s="82"/>
      <c r="I6" s="339"/>
    </row>
    <row r="8" spans="1:9" s="89" customFormat="1" ht="28.5">
      <c r="A8" s="85" t="s">
        <v>81</v>
      </c>
      <c r="B8" s="86" t="s">
        <v>82</v>
      </c>
      <c r="C8" s="87" t="s">
        <v>83</v>
      </c>
      <c r="D8" s="87" t="s">
        <v>84</v>
      </c>
      <c r="E8" s="87" t="s">
        <v>85</v>
      </c>
      <c r="F8" s="87" t="s">
        <v>86</v>
      </c>
      <c r="G8" s="87" t="s">
        <v>87</v>
      </c>
      <c r="H8" s="87" t="s">
        <v>88</v>
      </c>
      <c r="I8" s="340" t="s">
        <v>89</v>
      </c>
    </row>
    <row r="9" spans="1:9" s="297" customFormat="1" ht="12.75">
      <c r="A9" s="99">
        <v>2</v>
      </c>
      <c r="B9" s="100" t="s">
        <v>242</v>
      </c>
      <c r="C9" s="101">
        <v>16</v>
      </c>
      <c r="D9" s="101">
        <v>5</v>
      </c>
      <c r="E9" s="101">
        <v>35</v>
      </c>
      <c r="F9" s="101">
        <v>3</v>
      </c>
      <c r="G9" s="101" t="s">
        <v>381</v>
      </c>
      <c r="H9" s="418" t="s">
        <v>104</v>
      </c>
      <c r="I9" s="419">
        <v>1765.5</v>
      </c>
    </row>
    <row r="10" spans="1:9" s="297" customFormat="1" ht="12.75">
      <c r="A10" s="99">
        <v>3</v>
      </c>
      <c r="B10" s="100" t="s">
        <v>242</v>
      </c>
      <c r="C10" s="101">
        <v>16</v>
      </c>
      <c r="D10" s="101">
        <v>7</v>
      </c>
      <c r="E10" s="101">
        <v>57</v>
      </c>
      <c r="F10" s="101">
        <v>2</v>
      </c>
      <c r="G10" s="101" t="s">
        <v>381</v>
      </c>
      <c r="H10" s="418" t="s">
        <v>104</v>
      </c>
      <c r="I10" s="419">
        <v>1792</v>
      </c>
    </row>
    <row r="11" spans="1:9" s="297" customFormat="1" ht="12.75">
      <c r="A11" s="99">
        <v>4</v>
      </c>
      <c r="B11" s="100" t="s">
        <v>242</v>
      </c>
      <c r="C11" s="101">
        <v>22</v>
      </c>
      <c r="D11" s="101">
        <v>8</v>
      </c>
      <c r="E11" s="101">
        <v>130</v>
      </c>
      <c r="F11" s="101">
        <v>3</v>
      </c>
      <c r="G11" s="101" t="s">
        <v>381</v>
      </c>
      <c r="H11" s="418" t="s">
        <v>104</v>
      </c>
      <c r="I11" s="419">
        <v>3060</v>
      </c>
    </row>
    <row r="12" spans="1:9" s="297" customFormat="1" ht="12.75">
      <c r="A12" s="310">
        <v>5</v>
      </c>
      <c r="B12" s="420" t="s">
        <v>242</v>
      </c>
      <c r="C12" s="312">
        <v>22</v>
      </c>
      <c r="D12" s="312">
        <v>8</v>
      </c>
      <c r="E12" s="312">
        <v>108</v>
      </c>
      <c r="F12" s="312">
        <v>2</v>
      </c>
      <c r="G12" s="312" t="s">
        <v>381</v>
      </c>
      <c r="H12" s="418" t="s">
        <v>104</v>
      </c>
      <c r="I12" s="419">
        <v>3060</v>
      </c>
    </row>
    <row r="13" spans="1:9" ht="16.5">
      <c r="A13" s="109"/>
      <c r="B13" s="110"/>
      <c r="C13" s="111"/>
      <c r="D13" s="111"/>
      <c r="E13" s="111"/>
      <c r="F13" s="111"/>
      <c r="G13" s="112"/>
      <c r="H13" s="113"/>
      <c r="I13" s="347">
        <f>SUM(I9:I12)</f>
        <v>9677.5</v>
      </c>
    </row>
    <row r="14" spans="1:9" s="137" customFormat="1" ht="16.5">
      <c r="A14" s="392"/>
      <c r="B14" s="393"/>
      <c r="C14" s="392"/>
      <c r="D14" s="392"/>
      <c r="E14" s="392"/>
      <c r="F14" s="392"/>
      <c r="G14" s="394"/>
      <c r="H14" s="395"/>
      <c r="I14" s="421"/>
    </row>
    <row r="16" spans="1:10" s="9" customFormat="1" ht="27.75">
      <c r="A16" s="150"/>
      <c r="B16" s="118" t="s">
        <v>87</v>
      </c>
      <c r="C16" s="116"/>
      <c r="D16" s="117"/>
      <c r="E16" s="118"/>
      <c r="F16" s="117"/>
      <c r="G16" s="119" t="s">
        <v>118</v>
      </c>
      <c r="H16" s="119" t="s">
        <v>119</v>
      </c>
      <c r="I16" s="120" t="s">
        <v>120</v>
      </c>
      <c r="J16" s="121"/>
    </row>
    <row r="17" spans="1:10" s="131" customFormat="1" ht="14.25">
      <c r="A17" s="151"/>
      <c r="B17" s="332" t="s">
        <v>121</v>
      </c>
      <c r="C17" s="153"/>
      <c r="D17" s="154"/>
      <c r="E17" s="155" t="s">
        <v>122</v>
      </c>
      <c r="F17" s="156"/>
      <c r="G17" s="157">
        <v>3.2</v>
      </c>
      <c r="H17" s="127">
        <v>380</v>
      </c>
      <c r="I17" s="419">
        <f>G17*H17</f>
        <v>1216</v>
      </c>
      <c r="J17" s="129"/>
    </row>
    <row r="18" spans="1:10" s="9" customFormat="1" ht="16.5">
      <c r="A18" s="143"/>
      <c r="B18" s="144" t="s">
        <v>117</v>
      </c>
      <c r="C18" s="145"/>
      <c r="D18" s="159"/>
      <c r="E18" s="160"/>
      <c r="F18" s="146"/>
      <c r="G18" s="147"/>
      <c r="H18" s="148"/>
      <c r="I18" s="359">
        <f>SUM(I17)</f>
        <v>1216</v>
      </c>
      <c r="J18" s="121"/>
    </row>
    <row r="19" spans="3:10" s="9" customFormat="1" ht="14.25">
      <c r="C19" s="161"/>
      <c r="D19" s="74"/>
      <c r="E19" s="74"/>
      <c r="F19" s="73"/>
      <c r="G19" s="76"/>
      <c r="H19" s="162"/>
      <c r="I19" s="163"/>
      <c r="J19" s="121"/>
    </row>
    <row r="20" spans="1:10" s="9" customFormat="1" ht="16.5">
      <c r="A20" s="164"/>
      <c r="B20" s="335" t="s">
        <v>123</v>
      </c>
      <c r="C20" s="166"/>
      <c r="D20" s="166"/>
      <c r="E20" s="166"/>
      <c r="F20" s="167"/>
      <c r="G20" s="168"/>
      <c r="H20" s="169"/>
      <c r="I20" s="362">
        <f>I13+I18</f>
        <v>10893.5</v>
      </c>
      <c r="J20" s="121"/>
    </row>
  </sheetData>
  <sheetProtection selectLockedCells="1" selectUnlockedCells="1"/>
  <autoFilter ref="A8:K13"/>
  <mergeCells count="1">
    <mergeCell ref="A1:F1"/>
  </mergeCells>
  <printOptions/>
  <pageMargins left="0.7083333333333334" right="0.7083333333333334" top="0.7875" bottom="0.7875" header="0.31527777777777777" footer="0.31527777777777777"/>
  <pageSetup horizontalDpi="300" verticalDpi="300" orientation="portrait" paperSize="9" scale="90"/>
  <headerFooter alignWithMargins="0">
    <oddHeader>&amp;C&amp;A</oddHeader>
    <oddFooter>&amp;CStránka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="90" zoomScaleNormal="90" zoomScalePageLayoutView="0" workbookViewId="0" topLeftCell="A1">
      <selection activeCell="M20" sqref="M20"/>
    </sheetView>
  </sheetViews>
  <sheetFormatPr defaultColWidth="9.140625" defaultRowHeight="12.75"/>
  <cols>
    <col min="1" max="1" width="6.140625" style="5" customWidth="1"/>
    <col min="2" max="2" width="16.421875" style="5" customWidth="1"/>
    <col min="3" max="3" width="6.28125" style="5" customWidth="1"/>
    <col min="4" max="4" width="6.00390625" style="5" customWidth="1"/>
    <col min="5" max="5" width="7.7109375" style="5" customWidth="1"/>
    <col min="6" max="6" width="7.140625" style="5" customWidth="1"/>
    <col min="7" max="7" width="12.140625" style="69" customWidth="1"/>
    <col min="8" max="8" width="11.7109375" style="70" customWidth="1"/>
    <col min="9" max="9" width="16.57421875" style="338" customWidth="1"/>
    <col min="10" max="16384" width="9.140625" style="5" customWidth="1"/>
  </cols>
  <sheetData>
    <row r="1" spans="1:9" s="9" customFormat="1" ht="19.5">
      <c r="A1" s="423" t="s">
        <v>77</v>
      </c>
      <c r="B1" s="423"/>
      <c r="C1" s="423"/>
      <c r="D1" s="423"/>
      <c r="E1" s="423"/>
      <c r="F1" s="423"/>
      <c r="G1" s="73"/>
      <c r="H1" s="74"/>
      <c r="I1" s="71"/>
    </row>
    <row r="2" ht="15">
      <c r="A2" s="4" t="s">
        <v>1</v>
      </c>
    </row>
    <row r="3" spans="1:9" s="73" customFormat="1" ht="15">
      <c r="A3" s="4" t="s">
        <v>78</v>
      </c>
      <c r="B3" s="5"/>
      <c r="C3" s="5"/>
      <c r="D3" s="5"/>
      <c r="E3" s="5"/>
      <c r="F3" s="5"/>
      <c r="H3" s="76"/>
      <c r="I3" s="77"/>
    </row>
    <row r="4" spans="1:9" s="73" customFormat="1" ht="15">
      <c r="A4" s="4" t="s">
        <v>79</v>
      </c>
      <c r="B4" s="5"/>
      <c r="C4" s="5"/>
      <c r="D4" s="5"/>
      <c r="E4" s="5"/>
      <c r="F4" s="5"/>
      <c r="H4" s="76"/>
      <c r="I4" s="77"/>
    </row>
    <row r="5" spans="1:9" s="73" customFormat="1" ht="15">
      <c r="A5" s="4"/>
      <c r="B5" s="5"/>
      <c r="C5" s="5"/>
      <c r="D5" s="5"/>
      <c r="E5" s="5"/>
      <c r="F5" s="5"/>
      <c r="H5" s="76"/>
      <c r="I5" s="77"/>
    </row>
    <row r="6" spans="1:9" s="83" customFormat="1" ht="18">
      <c r="A6" s="79"/>
      <c r="B6" s="80" t="s">
        <v>382</v>
      </c>
      <c r="C6" s="79"/>
      <c r="D6" s="79"/>
      <c r="E6" s="79"/>
      <c r="F6" s="79"/>
      <c r="G6" s="81"/>
      <c r="H6" s="82"/>
      <c r="I6" s="339"/>
    </row>
    <row r="8" spans="1:9" s="89" customFormat="1" ht="28.5">
      <c r="A8" s="85" t="s">
        <v>81</v>
      </c>
      <c r="B8" s="86" t="s">
        <v>82</v>
      </c>
      <c r="C8" s="87" t="s">
        <v>83</v>
      </c>
      <c r="D8" s="87" t="s">
        <v>84</v>
      </c>
      <c r="E8" s="87" t="s">
        <v>85</v>
      </c>
      <c r="F8" s="87" t="s">
        <v>86</v>
      </c>
      <c r="G8" s="87" t="s">
        <v>87</v>
      </c>
      <c r="H8" s="87" t="s">
        <v>88</v>
      </c>
      <c r="I8" s="340" t="s">
        <v>89</v>
      </c>
    </row>
    <row r="9" spans="1:9" s="297" customFormat="1" ht="12.75">
      <c r="A9" s="99">
        <v>2</v>
      </c>
      <c r="B9" s="100" t="s">
        <v>242</v>
      </c>
      <c r="C9" s="422">
        <v>14</v>
      </c>
      <c r="D9" s="422">
        <v>10</v>
      </c>
      <c r="E9" s="422">
        <v>96</v>
      </c>
      <c r="F9" s="101">
        <v>2</v>
      </c>
      <c r="G9" s="101" t="s">
        <v>383</v>
      </c>
      <c r="H9" s="418" t="s">
        <v>104</v>
      </c>
      <c r="I9" s="419">
        <v>3207</v>
      </c>
    </row>
    <row r="10" spans="1:9" s="297" customFormat="1" ht="12.75">
      <c r="A10" s="99">
        <v>3</v>
      </c>
      <c r="B10" s="100" t="s">
        <v>242</v>
      </c>
      <c r="C10" s="312">
        <v>14</v>
      </c>
      <c r="D10" s="312">
        <v>8</v>
      </c>
      <c r="E10" s="312">
        <v>80</v>
      </c>
      <c r="F10" s="101">
        <v>3</v>
      </c>
      <c r="G10" s="101" t="s">
        <v>384</v>
      </c>
      <c r="H10" s="418" t="s">
        <v>104</v>
      </c>
      <c r="I10" s="419">
        <v>1792</v>
      </c>
    </row>
    <row r="11" spans="1:9" ht="16.5">
      <c r="A11" s="109"/>
      <c r="B11" s="110"/>
      <c r="C11" s="111"/>
      <c r="D11" s="111"/>
      <c r="E11" s="111"/>
      <c r="F11" s="111"/>
      <c r="G11" s="112"/>
      <c r="H11" s="113"/>
      <c r="I11" s="347">
        <f>SUM(I9:I10)</f>
        <v>4999</v>
      </c>
    </row>
    <row r="12" spans="1:9" s="137" customFormat="1" ht="16.5">
      <c r="A12" s="392"/>
      <c r="B12" s="393"/>
      <c r="C12" s="392"/>
      <c r="D12" s="392"/>
      <c r="E12" s="392"/>
      <c r="F12" s="392"/>
      <c r="G12" s="394"/>
      <c r="H12" s="395"/>
      <c r="I12" s="421"/>
    </row>
    <row r="14" spans="1:10" s="9" customFormat="1" ht="27.75">
      <c r="A14" s="150"/>
      <c r="B14" s="118" t="s">
        <v>87</v>
      </c>
      <c r="C14" s="116"/>
      <c r="D14" s="117"/>
      <c r="E14" s="118"/>
      <c r="F14" s="117"/>
      <c r="G14" s="119" t="s">
        <v>118</v>
      </c>
      <c r="H14" s="119" t="s">
        <v>119</v>
      </c>
      <c r="I14" s="120" t="s">
        <v>120</v>
      </c>
      <c r="J14" s="121"/>
    </row>
    <row r="15" spans="1:10" s="131" customFormat="1" ht="15">
      <c r="A15" s="151"/>
      <c r="B15" s="332" t="s">
        <v>121</v>
      </c>
      <c r="C15" s="153"/>
      <c r="D15" s="154"/>
      <c r="E15" s="155" t="s">
        <v>122</v>
      </c>
      <c r="F15" s="156"/>
      <c r="G15" s="157">
        <v>1</v>
      </c>
      <c r="H15" s="127">
        <v>380</v>
      </c>
      <c r="I15" s="360">
        <f>G15*H15</f>
        <v>380</v>
      </c>
      <c r="J15" s="129"/>
    </row>
    <row r="16" spans="1:10" s="9" customFormat="1" ht="16.5">
      <c r="A16" s="143"/>
      <c r="B16" s="144" t="s">
        <v>117</v>
      </c>
      <c r="C16" s="145"/>
      <c r="D16" s="159"/>
      <c r="E16" s="160"/>
      <c r="F16" s="146"/>
      <c r="G16" s="147"/>
      <c r="H16" s="148"/>
      <c r="I16" s="359">
        <f>SUM(I15)</f>
        <v>380</v>
      </c>
      <c r="J16" s="121"/>
    </row>
    <row r="17" spans="3:10" s="9" customFormat="1" ht="14.25">
      <c r="C17" s="161"/>
      <c r="D17" s="74"/>
      <c r="E17" s="74"/>
      <c r="F17" s="73"/>
      <c r="G17" s="76"/>
      <c r="H17" s="162"/>
      <c r="I17" s="163"/>
      <c r="J17" s="121"/>
    </row>
    <row r="18" spans="1:10" s="9" customFormat="1" ht="16.5">
      <c r="A18" s="164"/>
      <c r="B18" s="335" t="s">
        <v>123</v>
      </c>
      <c r="C18" s="166"/>
      <c r="D18" s="166"/>
      <c r="E18" s="166"/>
      <c r="F18" s="167"/>
      <c r="G18" s="168"/>
      <c r="H18" s="169"/>
      <c r="I18" s="362">
        <f>I11+I16</f>
        <v>5379</v>
      </c>
      <c r="J18" s="121"/>
    </row>
  </sheetData>
  <sheetProtection selectLockedCells="1" selectUnlockedCells="1"/>
  <mergeCells count="1">
    <mergeCell ref="A1:F1"/>
  </mergeCells>
  <printOptions/>
  <pageMargins left="0.7083333333333334" right="0.7083333333333334" top="0.7875" bottom="0.7875" header="0.31527777777777777" footer="0.31527777777777777"/>
  <pageSetup horizontalDpi="300" verticalDpi="300" orientation="portrait" paperSize="9" scale="8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zoomScalePageLayoutView="0" workbookViewId="0" topLeftCell="A1">
      <selection activeCell="L25" sqref="L25"/>
    </sheetView>
  </sheetViews>
  <sheetFormatPr defaultColWidth="9.140625" defaultRowHeight="12.75"/>
  <cols>
    <col min="1" max="1" width="6.140625" style="5" customWidth="1"/>
    <col min="2" max="2" width="19.8515625" style="69" customWidth="1"/>
    <col min="3" max="3" width="6.28125" style="5" customWidth="1"/>
    <col min="4" max="4" width="6.00390625" style="5" customWidth="1"/>
    <col min="5" max="5" width="7.7109375" style="5" customWidth="1"/>
    <col min="6" max="6" width="7.140625" style="5" customWidth="1"/>
    <col min="7" max="7" width="13.140625" style="69" customWidth="1"/>
    <col min="8" max="8" width="11.7109375" style="70" customWidth="1"/>
    <col min="9" max="9" width="16.57421875" style="71" customWidth="1"/>
    <col min="10" max="10" width="9.140625" style="5" customWidth="1"/>
    <col min="11" max="11" width="12.57421875" style="5" customWidth="1"/>
    <col min="12" max="12" width="12.57421875" style="72" customWidth="1"/>
    <col min="13" max="15" width="9.140625" style="5" customWidth="1"/>
    <col min="16" max="16" width="13.421875" style="5" customWidth="1"/>
    <col min="17" max="16384" width="9.140625" style="5" customWidth="1"/>
  </cols>
  <sheetData>
    <row r="1" spans="1:12" s="9" customFormat="1" ht="19.5">
      <c r="A1" s="423" t="s">
        <v>77</v>
      </c>
      <c r="B1" s="423"/>
      <c r="C1" s="423"/>
      <c r="D1" s="423"/>
      <c r="E1" s="423"/>
      <c r="F1" s="423"/>
      <c r="G1" s="73"/>
      <c r="H1" s="74"/>
      <c r="I1" s="71"/>
      <c r="L1" s="75"/>
    </row>
    <row r="2" ht="15">
      <c r="A2" s="4" t="s">
        <v>1</v>
      </c>
    </row>
    <row r="3" spans="1:12" s="73" customFormat="1" ht="15">
      <c r="A3" s="4" t="s">
        <v>78</v>
      </c>
      <c r="B3" s="69"/>
      <c r="C3" s="5"/>
      <c r="D3" s="5"/>
      <c r="E3" s="5"/>
      <c r="F3" s="5"/>
      <c r="H3" s="76"/>
      <c r="I3" s="77"/>
      <c r="L3" s="78"/>
    </row>
    <row r="4" spans="1:12" s="73" customFormat="1" ht="15">
      <c r="A4" s="4" t="s">
        <v>79</v>
      </c>
      <c r="B4" s="69"/>
      <c r="C4" s="5"/>
      <c r="D4" s="5"/>
      <c r="E4" s="5"/>
      <c r="F4" s="5"/>
      <c r="H4" s="76"/>
      <c r="I4" s="77"/>
      <c r="L4" s="78"/>
    </row>
    <row r="5" spans="1:12" s="73" customFormat="1" ht="15">
      <c r="A5" s="4"/>
      <c r="B5" s="69"/>
      <c r="C5" s="5"/>
      <c r="D5" s="5"/>
      <c r="E5" s="5"/>
      <c r="F5" s="5"/>
      <c r="H5" s="76"/>
      <c r="I5" s="77"/>
      <c r="L5" s="78"/>
    </row>
    <row r="6" spans="1:12" s="83" customFormat="1" ht="18">
      <c r="A6" s="79"/>
      <c r="B6" s="80" t="s">
        <v>80</v>
      </c>
      <c r="C6" s="79"/>
      <c r="D6" s="79"/>
      <c r="E6" s="79"/>
      <c r="F6" s="79"/>
      <c r="G6" s="81"/>
      <c r="H6" s="82"/>
      <c r="I6" s="71"/>
      <c r="L6" s="84"/>
    </row>
    <row r="8" spans="1:14" s="89" customFormat="1" ht="28.5">
      <c r="A8" s="85" t="s">
        <v>81</v>
      </c>
      <c r="B8" s="86" t="s">
        <v>82</v>
      </c>
      <c r="C8" s="87" t="s">
        <v>83</v>
      </c>
      <c r="D8" s="87" t="s">
        <v>84</v>
      </c>
      <c r="E8" s="87" t="s">
        <v>85</v>
      </c>
      <c r="F8" s="87" t="s">
        <v>86</v>
      </c>
      <c r="G8" s="87" t="s">
        <v>87</v>
      </c>
      <c r="H8" s="87" t="s">
        <v>88</v>
      </c>
      <c r="I8" s="88" t="s">
        <v>89</v>
      </c>
      <c r="K8" s="90"/>
      <c r="L8" s="91"/>
      <c r="N8"/>
    </row>
    <row r="9" spans="1:11" ht="15">
      <c r="A9" s="92">
        <v>1</v>
      </c>
      <c r="B9" s="93" t="s">
        <v>90</v>
      </c>
      <c r="C9" s="94">
        <v>4</v>
      </c>
      <c r="D9" s="94">
        <v>3</v>
      </c>
      <c r="E9" s="94">
        <v>18</v>
      </c>
      <c r="F9" s="94">
        <v>0</v>
      </c>
      <c r="G9" s="95" t="s">
        <v>91</v>
      </c>
      <c r="H9" s="96"/>
      <c r="I9" s="97">
        <v>520</v>
      </c>
      <c r="K9" s="98"/>
    </row>
    <row r="10" spans="1:11" ht="102.75">
      <c r="A10" s="99">
        <v>3</v>
      </c>
      <c r="B10" s="100" t="s">
        <v>92</v>
      </c>
      <c r="C10" s="101" t="s">
        <v>93</v>
      </c>
      <c r="D10" s="101" t="s">
        <v>94</v>
      </c>
      <c r="E10" s="101" t="s">
        <v>95</v>
      </c>
      <c r="F10" s="101">
        <v>0</v>
      </c>
      <c r="G10" s="102" t="s">
        <v>96</v>
      </c>
      <c r="H10" s="96"/>
      <c r="I10" s="97">
        <v>1250</v>
      </c>
      <c r="K10" s="98"/>
    </row>
    <row r="11" spans="1:11" ht="26.25">
      <c r="A11" s="92">
        <v>4</v>
      </c>
      <c r="B11" s="93" t="s">
        <v>97</v>
      </c>
      <c r="C11" s="94">
        <v>1</v>
      </c>
      <c r="D11" s="94" t="s">
        <v>98</v>
      </c>
      <c r="E11" s="94" t="s">
        <v>99</v>
      </c>
      <c r="F11" s="94">
        <v>0</v>
      </c>
      <c r="G11" s="95" t="s">
        <v>100</v>
      </c>
      <c r="H11" s="61"/>
      <c r="I11" s="97">
        <v>1015</v>
      </c>
      <c r="K11" s="98"/>
    </row>
    <row r="12" spans="1:11" ht="26.25">
      <c r="A12" s="92">
        <v>7</v>
      </c>
      <c r="B12" s="93" t="s">
        <v>101</v>
      </c>
      <c r="C12" s="94">
        <v>6</v>
      </c>
      <c r="D12" s="94">
        <v>3</v>
      </c>
      <c r="E12" s="94">
        <v>13</v>
      </c>
      <c r="F12" s="94">
        <v>1.5</v>
      </c>
      <c r="G12" s="103" t="s">
        <v>91</v>
      </c>
      <c r="H12" s="61"/>
      <c r="I12" s="97">
        <v>550</v>
      </c>
      <c r="K12" s="98"/>
    </row>
    <row r="13" spans="1:11" ht="15">
      <c r="A13" s="99">
        <v>9</v>
      </c>
      <c r="B13" s="102" t="s">
        <v>102</v>
      </c>
      <c r="C13" s="101">
        <v>18</v>
      </c>
      <c r="D13" s="101">
        <v>8</v>
      </c>
      <c r="E13" s="101">
        <v>80</v>
      </c>
      <c r="F13" s="101">
        <v>7</v>
      </c>
      <c r="G13" s="104" t="s">
        <v>103</v>
      </c>
      <c r="H13" s="96" t="s">
        <v>104</v>
      </c>
      <c r="I13" s="97">
        <v>3024</v>
      </c>
      <c r="K13" s="98"/>
    </row>
    <row r="14" spans="1:11" ht="15">
      <c r="A14" s="99">
        <v>10</v>
      </c>
      <c r="B14" s="102" t="s">
        <v>102</v>
      </c>
      <c r="C14" s="101">
        <v>18</v>
      </c>
      <c r="D14" s="101">
        <v>8</v>
      </c>
      <c r="E14" s="101">
        <v>66</v>
      </c>
      <c r="F14" s="101">
        <v>4</v>
      </c>
      <c r="G14" s="104" t="s">
        <v>105</v>
      </c>
      <c r="H14" s="96" t="s">
        <v>104</v>
      </c>
      <c r="I14" s="97">
        <v>5489</v>
      </c>
      <c r="K14" s="98"/>
    </row>
    <row r="15" spans="1:11" ht="15">
      <c r="A15" s="99">
        <v>11</v>
      </c>
      <c r="B15" s="102" t="s">
        <v>102</v>
      </c>
      <c r="C15" s="101">
        <v>18</v>
      </c>
      <c r="D15" s="101">
        <v>10</v>
      </c>
      <c r="E15" s="101">
        <v>107</v>
      </c>
      <c r="F15" s="101">
        <v>3</v>
      </c>
      <c r="G15" s="104" t="s">
        <v>103</v>
      </c>
      <c r="H15" s="96" t="s">
        <v>104</v>
      </c>
      <c r="I15" s="97">
        <v>3386</v>
      </c>
      <c r="K15" s="98"/>
    </row>
    <row r="16" spans="1:11" ht="15">
      <c r="A16" s="99">
        <v>12</v>
      </c>
      <c r="B16" s="102" t="s">
        <v>102</v>
      </c>
      <c r="C16" s="101">
        <v>18</v>
      </c>
      <c r="D16" s="101">
        <v>10</v>
      </c>
      <c r="E16" s="101">
        <v>72</v>
      </c>
      <c r="F16" s="101">
        <v>4</v>
      </c>
      <c r="G16" s="104" t="s">
        <v>103</v>
      </c>
      <c r="H16" s="96" t="s">
        <v>104</v>
      </c>
      <c r="I16" s="97">
        <v>3386</v>
      </c>
      <c r="K16" s="98"/>
    </row>
    <row r="17" spans="1:11" ht="15">
      <c r="A17" s="99">
        <v>13</v>
      </c>
      <c r="B17" s="102" t="s">
        <v>102</v>
      </c>
      <c r="C17" s="101">
        <v>18</v>
      </c>
      <c r="D17" s="101">
        <v>10</v>
      </c>
      <c r="E17" s="101">
        <v>74</v>
      </c>
      <c r="F17" s="101">
        <v>6</v>
      </c>
      <c r="G17" s="104" t="s">
        <v>103</v>
      </c>
      <c r="H17" s="61" t="s">
        <v>104</v>
      </c>
      <c r="I17" s="97">
        <v>3386</v>
      </c>
      <c r="K17" s="98"/>
    </row>
    <row r="18" spans="1:11" ht="15">
      <c r="A18" s="99">
        <v>14</v>
      </c>
      <c r="B18" s="102" t="s">
        <v>102</v>
      </c>
      <c r="C18" s="101">
        <v>18</v>
      </c>
      <c r="D18" s="101">
        <v>8</v>
      </c>
      <c r="E18" s="101">
        <v>82</v>
      </c>
      <c r="F18" s="101">
        <v>5</v>
      </c>
      <c r="G18" s="104" t="s">
        <v>103</v>
      </c>
      <c r="H18" s="96" t="s">
        <v>104</v>
      </c>
      <c r="I18" s="97">
        <v>3024</v>
      </c>
      <c r="K18" s="98"/>
    </row>
    <row r="19" spans="1:11" ht="64.5">
      <c r="A19" s="105">
        <v>17</v>
      </c>
      <c r="B19" s="106" t="s">
        <v>106</v>
      </c>
      <c r="C19" s="107" t="s">
        <v>107</v>
      </c>
      <c r="D19" s="107" t="s">
        <v>94</v>
      </c>
      <c r="E19" s="107" t="s">
        <v>95</v>
      </c>
      <c r="F19" s="107">
        <v>0</v>
      </c>
      <c r="G19" s="108" t="s">
        <v>100</v>
      </c>
      <c r="H19" s="96"/>
      <c r="I19" s="97">
        <v>1482</v>
      </c>
      <c r="K19" s="98"/>
    </row>
    <row r="20" spans="1:9" ht="15">
      <c r="A20" s="109"/>
      <c r="B20" s="110"/>
      <c r="C20" s="111"/>
      <c r="D20" s="111"/>
      <c r="E20" s="111"/>
      <c r="F20" s="111"/>
      <c r="G20" s="112"/>
      <c r="H20" s="113"/>
      <c r="I20" s="114">
        <f>SUM(I9:I19)</f>
        <v>26512</v>
      </c>
    </row>
    <row r="22" spans="1:12" s="9" customFormat="1" ht="14.25">
      <c r="A22" s="115" t="s">
        <v>108</v>
      </c>
      <c r="B22" s="115"/>
      <c r="C22" s="116"/>
      <c r="D22" s="117"/>
      <c r="E22" s="118"/>
      <c r="F22" s="117"/>
      <c r="G22" s="119" t="s">
        <v>109</v>
      </c>
      <c r="H22" s="119" t="s">
        <v>110</v>
      </c>
      <c r="I22" s="120" t="s">
        <v>111</v>
      </c>
      <c r="J22" s="121"/>
      <c r="K22" s="121"/>
      <c r="L22" s="75"/>
    </row>
    <row r="23" spans="1:12" s="131" customFormat="1" ht="14.25">
      <c r="A23" s="122"/>
      <c r="B23" s="123" t="s">
        <v>112</v>
      </c>
      <c r="C23" s="124"/>
      <c r="D23" s="124"/>
      <c r="E23" s="124"/>
      <c r="F23" s="125"/>
      <c r="G23" s="126">
        <v>1</v>
      </c>
      <c r="H23" s="127">
        <v>180</v>
      </c>
      <c r="I23" s="128">
        <f>G23*H23</f>
        <v>180</v>
      </c>
      <c r="J23" s="129"/>
      <c r="K23" s="129"/>
      <c r="L23" s="130"/>
    </row>
    <row r="24" spans="1:12" s="131" customFormat="1" ht="14.25">
      <c r="A24" s="122"/>
      <c r="B24" s="123" t="s">
        <v>113</v>
      </c>
      <c r="C24" s="124"/>
      <c r="D24" s="124"/>
      <c r="E24" s="124"/>
      <c r="F24" s="125"/>
      <c r="G24" s="126">
        <v>2</v>
      </c>
      <c r="H24" s="127">
        <v>380</v>
      </c>
      <c r="I24" s="128">
        <f>G24*H24</f>
        <v>760</v>
      </c>
      <c r="J24" s="129"/>
      <c r="K24" s="129"/>
      <c r="L24" s="130"/>
    </row>
    <row r="25" spans="1:12" s="131" customFormat="1" ht="14.25">
      <c r="A25" s="122"/>
      <c r="B25" s="123" t="s">
        <v>114</v>
      </c>
      <c r="C25" s="132"/>
      <c r="D25" s="132"/>
      <c r="E25" s="132"/>
      <c r="F25" s="133"/>
      <c r="G25" s="126">
        <v>1</v>
      </c>
      <c r="H25" s="127">
        <v>480</v>
      </c>
      <c r="I25" s="128">
        <f>G25*H25</f>
        <v>480</v>
      </c>
      <c r="J25" s="129"/>
      <c r="K25" s="129"/>
      <c r="L25" s="130"/>
    </row>
    <row r="26" spans="1:12" s="137" customFormat="1" ht="15">
      <c r="A26" s="134"/>
      <c r="B26" s="123" t="s">
        <v>115</v>
      </c>
      <c r="C26" s="135"/>
      <c r="D26" s="135"/>
      <c r="E26" s="135"/>
      <c r="F26" s="136"/>
      <c r="G26" s="126">
        <v>1</v>
      </c>
      <c r="H26" s="127">
        <v>580</v>
      </c>
      <c r="I26" s="128">
        <f>G26*H26</f>
        <v>580</v>
      </c>
      <c r="L26" s="138"/>
    </row>
    <row r="27" spans="1:12" s="137" customFormat="1" ht="15">
      <c r="A27" s="139"/>
      <c r="B27" s="123" t="s">
        <v>116</v>
      </c>
      <c r="C27" s="140"/>
      <c r="D27" s="140"/>
      <c r="E27" s="140"/>
      <c r="F27" s="141"/>
      <c r="G27" s="126">
        <v>2</v>
      </c>
      <c r="H27" s="142">
        <v>680</v>
      </c>
      <c r="I27" s="128">
        <f>G27*H27</f>
        <v>1360</v>
      </c>
      <c r="L27" s="138"/>
    </row>
    <row r="28" spans="1:12" s="9" customFormat="1" ht="14.25">
      <c r="A28" s="143"/>
      <c r="B28" s="144" t="s">
        <v>117</v>
      </c>
      <c r="C28" s="145"/>
      <c r="D28" s="145"/>
      <c r="E28" s="145"/>
      <c r="F28" s="146"/>
      <c r="G28" s="147"/>
      <c r="H28" s="148"/>
      <c r="I28" s="149">
        <f>SUM(I23:I27)</f>
        <v>3360</v>
      </c>
      <c r="J28" s="121"/>
      <c r="K28" s="121"/>
      <c r="L28" s="75"/>
    </row>
    <row r="30" spans="1:12" s="9" customFormat="1" ht="27.75">
      <c r="A30" s="150"/>
      <c r="B30" s="118" t="s">
        <v>87</v>
      </c>
      <c r="C30" s="116"/>
      <c r="D30" s="117"/>
      <c r="E30" s="118"/>
      <c r="F30" s="117"/>
      <c r="G30" s="119" t="s">
        <v>118</v>
      </c>
      <c r="H30" s="119" t="s">
        <v>119</v>
      </c>
      <c r="I30" s="120" t="s">
        <v>120</v>
      </c>
      <c r="J30" s="121"/>
      <c r="K30" s="121"/>
      <c r="L30" s="75"/>
    </row>
    <row r="31" spans="1:12" s="131" customFormat="1" ht="28.5">
      <c r="A31" s="151"/>
      <c r="B31" s="152" t="s">
        <v>121</v>
      </c>
      <c r="C31" s="153"/>
      <c r="D31" s="154"/>
      <c r="E31" s="155" t="s">
        <v>122</v>
      </c>
      <c r="F31" s="156"/>
      <c r="G31" s="157">
        <v>9.9</v>
      </c>
      <c r="H31" s="127">
        <v>380</v>
      </c>
      <c r="I31" s="97">
        <f>G31*H31</f>
        <v>3762</v>
      </c>
      <c r="J31" s="129"/>
      <c r="K31" s="129"/>
      <c r="L31" s="130"/>
    </row>
    <row r="32" spans="1:12" s="9" customFormat="1" ht="14.25">
      <c r="A32" s="143"/>
      <c r="B32" s="158" t="s">
        <v>117</v>
      </c>
      <c r="C32" s="145"/>
      <c r="D32" s="159"/>
      <c r="E32" s="160"/>
      <c r="F32" s="146"/>
      <c r="G32" s="147"/>
      <c r="H32" s="148"/>
      <c r="I32" s="149">
        <f>SUM(I31)</f>
        <v>3762</v>
      </c>
      <c r="J32" s="121"/>
      <c r="K32" s="121"/>
      <c r="L32" s="75"/>
    </row>
    <row r="33" spans="2:12" s="9" customFormat="1" ht="14.25">
      <c r="B33" s="73"/>
      <c r="C33" s="161"/>
      <c r="D33" s="74"/>
      <c r="E33" s="74"/>
      <c r="F33" s="73"/>
      <c r="G33" s="76"/>
      <c r="H33" s="162"/>
      <c r="I33" s="163"/>
      <c r="J33" s="121"/>
      <c r="K33" s="121"/>
      <c r="L33" s="75"/>
    </row>
    <row r="34" spans="1:16" s="9" customFormat="1" ht="33">
      <c r="A34" s="164"/>
      <c r="B34" s="165" t="s">
        <v>123</v>
      </c>
      <c r="C34" s="166"/>
      <c r="D34" s="166"/>
      <c r="E34" s="166"/>
      <c r="F34" s="167"/>
      <c r="G34" s="168"/>
      <c r="H34" s="169"/>
      <c r="I34" s="170">
        <f>I20+I28+I32</f>
        <v>33634</v>
      </c>
      <c r="J34" s="121"/>
      <c r="K34" s="121"/>
      <c r="L34" s="75"/>
      <c r="P34" s="171"/>
    </row>
  </sheetData>
  <sheetProtection selectLockedCells="1" selectUnlockedCells="1"/>
  <autoFilter ref="A8:N20"/>
  <mergeCells count="1">
    <mergeCell ref="A1:F1"/>
  </mergeCells>
  <printOptions/>
  <pageMargins left="0.7083333333333334" right="0.7083333333333334" top="0.7875" bottom="0.7875" header="0.31527777777777777" footer="0.31527777777777777"/>
  <pageSetup horizontalDpi="300" verticalDpi="300" orientation="portrait" paperSize="9" scale="85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="90" zoomScaleNormal="90" zoomScalePageLayoutView="0" workbookViewId="0" topLeftCell="A1">
      <selection activeCell="H90" sqref="H90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2" customWidth="1"/>
    <col min="6" max="6" width="17.00390625" style="0" customWidth="1"/>
    <col min="8" max="8" width="15.7109375" style="0" customWidth="1"/>
    <col min="9" max="9" width="14.140625" style="0" customWidth="1"/>
  </cols>
  <sheetData>
    <row r="1" spans="1:6" s="9" customFormat="1" ht="19.5">
      <c r="A1" s="423" t="s">
        <v>77</v>
      </c>
      <c r="B1" s="423"/>
      <c r="C1" s="423"/>
      <c r="D1" s="423"/>
      <c r="E1" s="423"/>
      <c r="F1" s="423"/>
    </row>
    <row r="2" s="5" customFormat="1" ht="15">
      <c r="A2" s="4" t="s">
        <v>1</v>
      </c>
    </row>
    <row r="3" spans="1:6" s="73" customFormat="1" ht="15">
      <c r="A3" s="4" t="s">
        <v>78</v>
      </c>
      <c r="B3" s="5"/>
      <c r="C3" s="5"/>
      <c r="D3" s="5"/>
      <c r="E3" s="5"/>
      <c r="F3" s="5"/>
    </row>
    <row r="4" spans="1:6" s="73" customFormat="1" ht="15">
      <c r="A4" s="4" t="s">
        <v>79</v>
      </c>
      <c r="B4" s="5"/>
      <c r="C4" s="5"/>
      <c r="D4" s="5"/>
      <c r="E4" s="5"/>
      <c r="F4" s="5"/>
    </row>
    <row r="5" spans="1:6" s="73" customFormat="1" ht="15">
      <c r="A5" s="4"/>
      <c r="B5" s="5"/>
      <c r="C5" s="5"/>
      <c r="D5" s="5"/>
      <c r="E5" s="5"/>
      <c r="F5" s="5"/>
    </row>
    <row r="6" spans="1:6" s="83" customFormat="1" ht="18">
      <c r="A6" s="79" t="s">
        <v>124</v>
      </c>
      <c r="B6" s="80" t="s">
        <v>125</v>
      </c>
      <c r="C6" s="79"/>
      <c r="D6" s="79"/>
      <c r="E6" s="79"/>
      <c r="F6" s="79"/>
    </row>
    <row r="7" spans="1:6" s="9" customFormat="1" ht="14.25">
      <c r="A7" s="172"/>
      <c r="B7" s="172"/>
      <c r="C7" s="172"/>
      <c r="D7" s="172"/>
      <c r="E7" s="172"/>
      <c r="F7" s="172"/>
    </row>
    <row r="8" spans="1:6" s="9" customFormat="1" ht="14.25" customHeight="1">
      <c r="A8" s="173" t="s">
        <v>126</v>
      </c>
      <c r="B8" s="424" t="s">
        <v>127</v>
      </c>
      <c r="C8" s="424" t="s">
        <v>128</v>
      </c>
      <c r="D8" s="175"/>
      <c r="E8" s="176"/>
      <c r="F8" s="177"/>
    </row>
    <row r="9" spans="1:6" s="9" customFormat="1" ht="14.25">
      <c r="A9" s="178" t="s">
        <v>129</v>
      </c>
      <c r="B9" s="424"/>
      <c r="C9" s="424"/>
      <c r="D9" s="179" t="s">
        <v>130</v>
      </c>
      <c r="E9" s="180" t="s">
        <v>131</v>
      </c>
      <c r="F9" s="181" t="s">
        <v>132</v>
      </c>
    </row>
    <row r="10" spans="1:6" s="9" customFormat="1" ht="14.25">
      <c r="A10" s="182"/>
      <c r="B10" s="183" t="s">
        <v>133</v>
      </c>
      <c r="C10" s="184"/>
      <c r="D10" s="185"/>
      <c r="E10" s="186"/>
      <c r="F10" s="187"/>
    </row>
    <row r="11" spans="1:6" s="9" customFormat="1" ht="14.25">
      <c r="A11" s="188"/>
      <c r="B11" s="189" t="s">
        <v>134</v>
      </c>
      <c r="C11" s="188"/>
      <c r="D11" s="190"/>
      <c r="E11" s="191"/>
      <c r="F11" s="192" t="s">
        <v>135</v>
      </c>
    </row>
    <row r="12" spans="1:6" s="9" customFormat="1" ht="14.25">
      <c r="A12" s="193">
        <v>1</v>
      </c>
      <c r="B12" s="194" t="s">
        <v>136</v>
      </c>
      <c r="C12" s="193">
        <v>2</v>
      </c>
      <c r="D12" s="190" t="s">
        <v>137</v>
      </c>
      <c r="E12" s="191">
        <v>2890</v>
      </c>
      <c r="F12" s="192">
        <f>C12*E12</f>
        <v>5780</v>
      </c>
    </row>
    <row r="13" spans="1:6" s="9" customFormat="1" ht="14.25">
      <c r="A13" s="193">
        <v>2</v>
      </c>
      <c r="B13" s="194" t="s">
        <v>138</v>
      </c>
      <c r="C13" s="193">
        <v>1</v>
      </c>
      <c r="D13" s="190" t="s">
        <v>137</v>
      </c>
      <c r="E13" s="191">
        <v>5160</v>
      </c>
      <c r="F13" s="192">
        <f>C13*E13</f>
        <v>5160</v>
      </c>
    </row>
    <row r="14" spans="1:6" s="9" customFormat="1" ht="14.25">
      <c r="A14" s="193">
        <v>3</v>
      </c>
      <c r="B14" s="194" t="s">
        <v>139</v>
      </c>
      <c r="C14" s="193">
        <v>1</v>
      </c>
      <c r="D14" s="190" t="s">
        <v>137</v>
      </c>
      <c r="E14" s="191">
        <v>2939</v>
      </c>
      <c r="F14" s="192">
        <f>C14*E14</f>
        <v>2939</v>
      </c>
    </row>
    <row r="15" spans="1:6" s="9" customFormat="1" ht="14.25">
      <c r="A15" s="193"/>
      <c r="B15" s="195" t="s">
        <v>140</v>
      </c>
      <c r="C15" s="193"/>
      <c r="D15" s="190"/>
      <c r="E15" s="191"/>
      <c r="F15" s="192"/>
    </row>
    <row r="16" spans="1:6" s="9" customFormat="1" ht="14.25">
      <c r="A16" s="193">
        <v>4</v>
      </c>
      <c r="B16" s="196" t="s">
        <v>141</v>
      </c>
      <c r="C16" s="193">
        <v>7</v>
      </c>
      <c r="D16" s="190" t="s">
        <v>142</v>
      </c>
      <c r="E16" s="191">
        <v>38</v>
      </c>
      <c r="F16" s="192">
        <f aca="true" t="shared" si="0" ref="F16:F22">C16*E16</f>
        <v>266</v>
      </c>
    </row>
    <row r="17" spans="1:6" s="9" customFormat="1" ht="14.25">
      <c r="A17" s="193">
        <v>5</v>
      </c>
      <c r="B17" s="196" t="s">
        <v>143</v>
      </c>
      <c r="C17" s="193">
        <v>13</v>
      </c>
      <c r="D17" s="190" t="s">
        <v>144</v>
      </c>
      <c r="E17" s="191">
        <v>29</v>
      </c>
      <c r="F17" s="192">
        <f t="shared" si="0"/>
        <v>377</v>
      </c>
    </row>
    <row r="18" spans="1:6" s="9" customFormat="1" ht="14.25">
      <c r="A18" s="193">
        <v>6</v>
      </c>
      <c r="B18" s="196" t="s">
        <v>145</v>
      </c>
      <c r="C18" s="193">
        <v>2</v>
      </c>
      <c r="D18" s="190" t="s">
        <v>142</v>
      </c>
      <c r="E18" s="191">
        <v>53</v>
      </c>
      <c r="F18" s="192">
        <f t="shared" si="0"/>
        <v>106</v>
      </c>
    </row>
    <row r="19" spans="1:6" s="9" customFormat="1" ht="14.25">
      <c r="A19" s="193">
        <v>7</v>
      </c>
      <c r="B19" s="194" t="s">
        <v>146</v>
      </c>
      <c r="C19" s="193">
        <v>17</v>
      </c>
      <c r="D19" s="190" t="s">
        <v>144</v>
      </c>
      <c r="E19" s="191">
        <v>32</v>
      </c>
      <c r="F19" s="192">
        <f t="shared" si="0"/>
        <v>544</v>
      </c>
    </row>
    <row r="20" spans="1:6" s="9" customFormat="1" ht="14.25">
      <c r="A20" s="193">
        <v>8</v>
      </c>
      <c r="B20" s="194" t="s">
        <v>147</v>
      </c>
      <c r="C20" s="193">
        <v>24</v>
      </c>
      <c r="D20" s="190" t="s">
        <v>144</v>
      </c>
      <c r="E20" s="191">
        <v>30</v>
      </c>
      <c r="F20" s="192">
        <f t="shared" si="0"/>
        <v>720</v>
      </c>
    </row>
    <row r="21" spans="1:6" s="9" customFormat="1" ht="14.25">
      <c r="A21" s="193">
        <v>9</v>
      </c>
      <c r="B21" s="194" t="s">
        <v>148</v>
      </c>
      <c r="C21" s="193">
        <v>13</v>
      </c>
      <c r="D21" s="190" t="s">
        <v>142</v>
      </c>
      <c r="E21" s="191">
        <v>34</v>
      </c>
      <c r="F21" s="192">
        <f t="shared" si="0"/>
        <v>442</v>
      </c>
    </row>
    <row r="22" spans="1:6" s="9" customFormat="1" ht="14.25">
      <c r="A22" s="193">
        <v>10</v>
      </c>
      <c r="B22" s="194" t="s">
        <v>149</v>
      </c>
      <c r="C22" s="193">
        <v>9</v>
      </c>
      <c r="D22" s="190" t="s">
        <v>144</v>
      </c>
      <c r="E22" s="191">
        <v>30</v>
      </c>
      <c r="F22" s="192">
        <f t="shared" si="0"/>
        <v>270</v>
      </c>
    </row>
    <row r="23" spans="1:6" s="9" customFormat="1" ht="14.25">
      <c r="A23" s="197"/>
      <c r="B23" s="198" t="s">
        <v>150</v>
      </c>
      <c r="C23" s="199"/>
      <c r="D23" s="185"/>
      <c r="E23" s="200"/>
      <c r="F23" s="201">
        <f>SUM(F12:F22)</f>
        <v>16604</v>
      </c>
    </row>
    <row r="24" spans="1:6" s="9" customFormat="1" ht="14.25">
      <c r="A24" s="202"/>
      <c r="B24" s="203" t="s">
        <v>151</v>
      </c>
      <c r="C24" s="204">
        <v>0.05</v>
      </c>
      <c r="D24" s="185"/>
      <c r="E24" s="191"/>
      <c r="F24" s="205">
        <f>0.05*F23</f>
        <v>830.2</v>
      </c>
    </row>
    <row r="25" spans="1:6" s="9" customFormat="1" ht="14.25">
      <c r="A25" s="206"/>
      <c r="B25" s="207" t="s">
        <v>152</v>
      </c>
      <c r="C25" s="208"/>
      <c r="D25" s="209"/>
      <c r="E25" s="210"/>
      <c r="F25" s="211">
        <f>SUM(F23:F24)</f>
        <v>17434.2</v>
      </c>
    </row>
    <row r="26" spans="4:6" s="9" customFormat="1" ht="14.25">
      <c r="D26" s="212"/>
      <c r="E26" s="74"/>
      <c r="F26" s="74"/>
    </row>
    <row r="27" spans="1:6" s="9" customFormat="1" ht="14.25">
      <c r="A27" s="213" t="s">
        <v>153</v>
      </c>
      <c r="B27" s="173" t="s">
        <v>154</v>
      </c>
      <c r="C27" s="214" t="s">
        <v>155</v>
      </c>
      <c r="D27" s="174" t="s">
        <v>156</v>
      </c>
      <c r="E27" s="174" t="s">
        <v>157</v>
      </c>
      <c r="F27" s="177" t="s">
        <v>132</v>
      </c>
    </row>
    <row r="28" spans="1:6" s="9" customFormat="1" ht="14.25">
      <c r="A28" s="215" t="s">
        <v>158</v>
      </c>
      <c r="B28" s="216" t="s">
        <v>159</v>
      </c>
      <c r="C28" s="217"/>
      <c r="D28" s="218"/>
      <c r="E28" s="218"/>
      <c r="F28" s="187"/>
    </row>
    <row r="29" spans="1:6" s="9" customFormat="1" ht="14.25">
      <c r="A29" s="219"/>
      <c r="B29" s="220" t="s">
        <v>160</v>
      </c>
      <c r="C29" s="221"/>
      <c r="D29" s="222"/>
      <c r="E29" s="223"/>
      <c r="F29" s="224"/>
    </row>
    <row r="30" spans="1:6" s="9" customFormat="1" ht="14.25">
      <c r="A30" s="225">
        <v>1</v>
      </c>
      <c r="B30" s="226" t="s">
        <v>161</v>
      </c>
      <c r="C30" s="227" t="s">
        <v>162</v>
      </c>
      <c r="D30" s="228">
        <v>0.0714</v>
      </c>
      <c r="E30" s="229">
        <v>275</v>
      </c>
      <c r="F30" s="192">
        <f>D30*E30</f>
        <v>19.635</v>
      </c>
    </row>
    <row r="31" spans="1:6" s="9" customFormat="1" ht="14.25">
      <c r="A31" s="219"/>
      <c r="B31" s="230" t="s">
        <v>163</v>
      </c>
      <c r="C31" s="221"/>
      <c r="D31" s="231"/>
      <c r="E31" s="223"/>
      <c r="F31" s="224"/>
    </row>
    <row r="32" spans="1:6" s="9" customFormat="1" ht="14.25">
      <c r="A32" s="232">
        <v>2</v>
      </c>
      <c r="B32" s="226" t="s">
        <v>164</v>
      </c>
      <c r="C32" s="227" t="s">
        <v>165</v>
      </c>
      <c r="D32" s="228">
        <v>0.57</v>
      </c>
      <c r="E32" s="233">
        <v>26</v>
      </c>
      <c r="F32" s="192">
        <f>D32*E32</f>
        <v>14.819999999999999</v>
      </c>
    </row>
    <row r="33" spans="1:6" s="9" customFormat="1" ht="14.25">
      <c r="A33" s="225">
        <v>3</v>
      </c>
      <c r="B33" s="226" t="s">
        <v>166</v>
      </c>
      <c r="C33" s="227" t="s">
        <v>165</v>
      </c>
      <c r="D33" s="228">
        <v>1.14</v>
      </c>
      <c r="E33" s="229">
        <v>115</v>
      </c>
      <c r="F33" s="192">
        <f>D33*E33</f>
        <v>131.1</v>
      </c>
    </row>
    <row r="34" spans="1:6" s="9" customFormat="1" ht="14.25">
      <c r="A34" s="225">
        <v>4</v>
      </c>
      <c r="B34" s="226" t="s">
        <v>167</v>
      </c>
      <c r="C34" s="227" t="s">
        <v>162</v>
      </c>
      <c r="D34" s="228">
        <v>4560</v>
      </c>
      <c r="E34" s="234">
        <v>0.03</v>
      </c>
      <c r="F34" s="192">
        <f>D34*E34</f>
        <v>136.79999999999998</v>
      </c>
    </row>
    <row r="35" spans="1:6" s="9" customFormat="1" ht="14.25">
      <c r="A35" s="219"/>
      <c r="B35" s="230" t="s">
        <v>168</v>
      </c>
      <c r="C35" s="221"/>
      <c r="D35" s="231"/>
      <c r="E35" s="223"/>
      <c r="F35" s="224"/>
    </row>
    <row r="36" spans="1:6" s="9" customFormat="1" ht="14.25">
      <c r="A36" s="232">
        <v>5</v>
      </c>
      <c r="B36" s="235" t="s">
        <v>169</v>
      </c>
      <c r="C36" s="236" t="s">
        <v>118</v>
      </c>
      <c r="D36" s="237">
        <v>0.64</v>
      </c>
      <c r="E36" s="233">
        <v>450</v>
      </c>
      <c r="F36" s="192">
        <f aca="true" t="shared" si="1" ref="F36:F43">D36*E36</f>
        <v>288</v>
      </c>
    </row>
    <row r="37" spans="1:6" s="9" customFormat="1" ht="14.25">
      <c r="A37" s="225">
        <v>6</v>
      </c>
      <c r="B37" s="226" t="s">
        <v>170</v>
      </c>
      <c r="C37" s="227" t="s">
        <v>165</v>
      </c>
      <c r="D37" s="228">
        <v>0.16</v>
      </c>
      <c r="E37" s="233">
        <v>180</v>
      </c>
      <c r="F37" s="192">
        <f t="shared" si="1"/>
        <v>28.8</v>
      </c>
    </row>
    <row r="38" spans="1:6" s="9" customFormat="1" ht="14.25">
      <c r="A38" s="225">
        <v>7</v>
      </c>
      <c r="B38" s="226" t="s">
        <v>171</v>
      </c>
      <c r="C38" s="227" t="s">
        <v>172</v>
      </c>
      <c r="D38" s="228">
        <v>12</v>
      </c>
      <c r="E38" s="238">
        <v>78</v>
      </c>
      <c r="F38" s="192">
        <f t="shared" si="1"/>
        <v>936</v>
      </c>
    </row>
    <row r="39" spans="1:6" s="9" customFormat="1" ht="14.25">
      <c r="A39" s="225">
        <v>8</v>
      </c>
      <c r="B39" s="226" t="s">
        <v>173</v>
      </c>
      <c r="C39" s="227" t="s">
        <v>172</v>
      </c>
      <c r="D39" s="228">
        <v>12</v>
      </c>
      <c r="E39" s="238">
        <v>18</v>
      </c>
      <c r="F39" s="192">
        <f t="shared" si="1"/>
        <v>216</v>
      </c>
    </row>
    <row r="40" spans="1:6" s="9" customFormat="1" ht="14.25">
      <c r="A40" s="225">
        <v>9</v>
      </c>
      <c r="B40" s="226" t="s">
        <v>174</v>
      </c>
      <c r="C40" s="227" t="s">
        <v>175</v>
      </c>
      <c r="D40" s="228">
        <v>7.2</v>
      </c>
      <c r="E40" s="238">
        <v>11</v>
      </c>
      <c r="F40" s="192">
        <f t="shared" si="1"/>
        <v>79.2</v>
      </c>
    </row>
    <row r="41" spans="1:7" s="15" customFormat="1" ht="14.25">
      <c r="A41" s="225">
        <v>10</v>
      </c>
      <c r="B41" s="226" t="s">
        <v>176</v>
      </c>
      <c r="C41" s="227" t="s">
        <v>172</v>
      </c>
      <c r="D41" s="228">
        <v>4</v>
      </c>
      <c r="E41" s="238">
        <v>44</v>
      </c>
      <c r="F41" s="192">
        <f t="shared" si="1"/>
        <v>176</v>
      </c>
      <c r="G41" s="9"/>
    </row>
    <row r="42" spans="1:6" s="9" customFormat="1" ht="14.25">
      <c r="A42" s="225">
        <v>11</v>
      </c>
      <c r="B42" s="226" t="s">
        <v>177</v>
      </c>
      <c r="C42" s="227" t="s">
        <v>118</v>
      </c>
      <c r="D42" s="236">
        <v>0.32</v>
      </c>
      <c r="E42" s="233">
        <v>650</v>
      </c>
      <c r="F42" s="192">
        <f t="shared" si="1"/>
        <v>208</v>
      </c>
    </row>
    <row r="43" spans="1:6" s="9" customFormat="1" ht="14.25">
      <c r="A43" s="225">
        <v>12</v>
      </c>
      <c r="B43" s="226" t="s">
        <v>178</v>
      </c>
      <c r="C43" s="227" t="s">
        <v>162</v>
      </c>
      <c r="D43" s="228">
        <v>800</v>
      </c>
      <c r="E43" s="234">
        <v>0.03</v>
      </c>
      <c r="F43" s="192">
        <f t="shared" si="1"/>
        <v>24</v>
      </c>
    </row>
    <row r="44" spans="1:7" s="9" customFormat="1" ht="14.25">
      <c r="A44" s="219"/>
      <c r="B44" s="230" t="s">
        <v>179</v>
      </c>
      <c r="C44" s="221"/>
      <c r="D44" s="231"/>
      <c r="E44" s="223"/>
      <c r="F44" s="239"/>
      <c r="G44" s="240"/>
    </row>
    <row r="45" spans="1:6" s="9" customFormat="1" ht="15.75" customHeight="1">
      <c r="A45" s="225">
        <v>13</v>
      </c>
      <c r="B45" s="241" t="s">
        <v>180</v>
      </c>
      <c r="C45" s="227" t="s">
        <v>165</v>
      </c>
      <c r="D45" s="228">
        <v>3.1</v>
      </c>
      <c r="E45" s="238">
        <v>28</v>
      </c>
      <c r="F45" s="192">
        <f>D45*E45</f>
        <v>86.8</v>
      </c>
    </row>
    <row r="46" spans="1:6" s="9" customFormat="1" ht="15.75" customHeight="1">
      <c r="A46" s="225">
        <v>14</v>
      </c>
      <c r="B46" s="241" t="s">
        <v>181</v>
      </c>
      <c r="C46" s="227" t="s">
        <v>118</v>
      </c>
      <c r="D46" s="228">
        <v>4.96</v>
      </c>
      <c r="E46" s="233">
        <v>650</v>
      </c>
      <c r="F46" s="192">
        <f>D46*E46</f>
        <v>3224</v>
      </c>
    </row>
    <row r="47" spans="1:6" s="9" customFormat="1" ht="15.75" customHeight="1">
      <c r="A47" s="225">
        <v>15</v>
      </c>
      <c r="B47" s="226" t="s">
        <v>182</v>
      </c>
      <c r="C47" s="227" t="s">
        <v>162</v>
      </c>
      <c r="D47" s="228">
        <v>4960</v>
      </c>
      <c r="E47" s="234">
        <v>0.03</v>
      </c>
      <c r="F47" s="192">
        <f>D47*E47</f>
        <v>148.79999999999998</v>
      </c>
    </row>
    <row r="48" spans="1:7" s="131" customFormat="1" ht="14.25">
      <c r="A48" s="242"/>
      <c r="B48" s="226" t="s">
        <v>183</v>
      </c>
      <c r="C48" s="227"/>
      <c r="D48" s="228"/>
      <c r="E48" s="238"/>
      <c r="F48" s="192">
        <f>SUM(F30:F47)</f>
        <v>5717.955000000001</v>
      </c>
      <c r="G48" s="9"/>
    </row>
    <row r="49" spans="1:7" s="9" customFormat="1" ht="14.25">
      <c r="A49" s="243"/>
      <c r="B49" s="244" t="s">
        <v>184</v>
      </c>
      <c r="C49" s="245" t="s">
        <v>185</v>
      </c>
      <c r="D49" s="184"/>
      <c r="E49" s="246"/>
      <c r="F49" s="247">
        <f>0.05*F48</f>
        <v>285.89775000000003</v>
      </c>
      <c r="G49" s="15"/>
    </row>
    <row r="50" spans="1:6" s="9" customFormat="1" ht="14.25">
      <c r="A50" s="248"/>
      <c r="B50" s="249" t="s">
        <v>186</v>
      </c>
      <c r="C50" s="250"/>
      <c r="D50" s="251"/>
      <c r="E50" s="252"/>
      <c r="F50" s="253">
        <f>SUM(F48:F49)</f>
        <v>6003.852750000001</v>
      </c>
    </row>
    <row r="51" spans="1:6" s="9" customFormat="1" ht="14.25">
      <c r="A51" s="206" t="s">
        <v>158</v>
      </c>
      <c r="B51" s="207" t="s">
        <v>187</v>
      </c>
      <c r="C51" s="208"/>
      <c r="D51" s="209"/>
      <c r="E51" s="210"/>
      <c r="F51" s="211">
        <f>F25+F50</f>
        <v>23438.052750000003</v>
      </c>
    </row>
    <row r="52" spans="1:6" s="9" customFormat="1" ht="31.5" customHeight="1">
      <c r="A52" s="254"/>
      <c r="B52" s="255"/>
      <c r="C52" s="256"/>
      <c r="D52" s="257"/>
      <c r="E52" s="256"/>
      <c r="F52" s="258"/>
    </row>
    <row r="53" spans="1:6" s="9" customFormat="1" ht="14.25">
      <c r="A53" s="213" t="s">
        <v>153</v>
      </c>
      <c r="B53" s="173" t="s">
        <v>188</v>
      </c>
      <c r="C53" s="214" t="s">
        <v>155</v>
      </c>
      <c r="D53" s="174" t="s">
        <v>156</v>
      </c>
      <c r="E53" s="174" t="s">
        <v>157</v>
      </c>
      <c r="F53" s="177" t="s">
        <v>132</v>
      </c>
    </row>
    <row r="54" spans="1:6" s="9" customFormat="1" ht="14.25">
      <c r="A54" s="259"/>
      <c r="B54" s="216" t="s">
        <v>189</v>
      </c>
      <c r="C54" s="218"/>
      <c r="D54" s="217"/>
      <c r="E54" s="218"/>
      <c r="F54" s="187"/>
    </row>
    <row r="55" spans="1:6" s="9" customFormat="1" ht="27">
      <c r="A55" s="219"/>
      <c r="B55" s="220" t="s">
        <v>190</v>
      </c>
      <c r="C55" s="221"/>
      <c r="D55" s="222"/>
      <c r="E55" s="223"/>
      <c r="F55" s="224"/>
    </row>
    <row r="56" spans="1:6" s="9" customFormat="1" ht="42.75">
      <c r="A56" s="260" t="s">
        <v>191</v>
      </c>
      <c r="B56" s="261" t="s">
        <v>192</v>
      </c>
      <c r="C56" s="228" t="s">
        <v>193</v>
      </c>
      <c r="D56" s="262">
        <v>142.8</v>
      </c>
      <c r="E56" s="238">
        <v>2.5</v>
      </c>
      <c r="F56" s="192">
        <f>D56*E56</f>
        <v>357</v>
      </c>
    </row>
    <row r="57" spans="1:6" s="9" customFormat="1" ht="28.5">
      <c r="A57" s="260" t="s">
        <v>194</v>
      </c>
      <c r="B57" s="261" t="s">
        <v>195</v>
      </c>
      <c r="C57" s="228" t="s">
        <v>193</v>
      </c>
      <c r="D57" s="262">
        <v>119</v>
      </c>
      <c r="E57" s="238">
        <v>7</v>
      </c>
      <c r="F57" s="192">
        <f>D57*E57</f>
        <v>833</v>
      </c>
    </row>
    <row r="58" spans="1:6" s="9" customFormat="1" ht="14.25">
      <c r="A58" s="260" t="s">
        <v>196</v>
      </c>
      <c r="B58" s="261" t="s">
        <v>197</v>
      </c>
      <c r="C58" s="228" t="s">
        <v>193</v>
      </c>
      <c r="D58" s="262">
        <v>238</v>
      </c>
      <c r="E58" s="238">
        <v>6</v>
      </c>
      <c r="F58" s="192">
        <f>D58*E58</f>
        <v>1428</v>
      </c>
    </row>
    <row r="59" spans="1:6" s="9" customFormat="1" ht="14.25">
      <c r="A59" s="260" t="s">
        <v>198</v>
      </c>
      <c r="B59" s="261" t="s">
        <v>199</v>
      </c>
      <c r="C59" s="228" t="s">
        <v>193</v>
      </c>
      <c r="D59" s="262">
        <v>238</v>
      </c>
      <c r="E59" s="238">
        <v>2</v>
      </c>
      <c r="F59" s="192">
        <f>D59*E59</f>
        <v>476</v>
      </c>
    </row>
    <row r="60" spans="1:6" s="9" customFormat="1" ht="14.25">
      <c r="A60" s="260" t="s">
        <v>200</v>
      </c>
      <c r="B60" s="261" t="s">
        <v>201</v>
      </c>
      <c r="C60" s="228" t="s">
        <v>202</v>
      </c>
      <c r="D60" s="262">
        <v>3</v>
      </c>
      <c r="E60" s="238">
        <v>300</v>
      </c>
      <c r="F60" s="192">
        <f>D60*E60</f>
        <v>900</v>
      </c>
    </row>
    <row r="61" spans="1:6" s="9" customFormat="1" ht="14.25">
      <c r="A61" s="219"/>
      <c r="B61" s="230" t="s">
        <v>163</v>
      </c>
      <c r="C61" s="221"/>
      <c r="D61" s="231"/>
      <c r="E61" s="223"/>
      <c r="F61" s="224"/>
    </row>
    <row r="62" spans="1:6" s="9" customFormat="1" ht="28.5">
      <c r="A62" s="260" t="s">
        <v>203</v>
      </c>
      <c r="B62" s="261" t="s">
        <v>204</v>
      </c>
      <c r="C62" s="228" t="s">
        <v>205</v>
      </c>
      <c r="D62" s="262">
        <v>0.00057</v>
      </c>
      <c r="E62" s="238">
        <v>65000</v>
      </c>
      <c r="F62" s="192">
        <f>D62*E62</f>
        <v>37.05</v>
      </c>
    </row>
    <row r="63" spans="1:7" s="131" customFormat="1" ht="42.75">
      <c r="A63" s="260" t="s">
        <v>206</v>
      </c>
      <c r="B63" s="261" t="s">
        <v>207</v>
      </c>
      <c r="C63" s="228" t="s">
        <v>193</v>
      </c>
      <c r="D63" s="237">
        <v>57</v>
      </c>
      <c r="E63" s="238">
        <v>11</v>
      </c>
      <c r="F63" s="192">
        <f>D63*E63</f>
        <v>627</v>
      </c>
      <c r="G63" s="9"/>
    </row>
    <row r="64" spans="1:7" s="131" customFormat="1" ht="14.25">
      <c r="A64" s="219"/>
      <c r="B64" s="230" t="s">
        <v>208</v>
      </c>
      <c r="C64" s="221"/>
      <c r="D64" s="231"/>
      <c r="E64" s="223"/>
      <c r="F64" s="239"/>
      <c r="G64" s="9"/>
    </row>
    <row r="65" spans="1:6" s="131" customFormat="1" ht="57">
      <c r="A65" s="263" t="s">
        <v>209</v>
      </c>
      <c r="B65" s="261" t="s">
        <v>210</v>
      </c>
      <c r="C65" s="228" t="s">
        <v>172</v>
      </c>
      <c r="D65" s="262">
        <v>4</v>
      </c>
      <c r="E65" s="238">
        <v>245</v>
      </c>
      <c r="F65" s="192">
        <f aca="true" t="shared" si="2" ref="F65:F73">D65*E65</f>
        <v>980</v>
      </c>
    </row>
    <row r="66" spans="1:7" s="131" customFormat="1" ht="42.75">
      <c r="A66" s="260" t="s">
        <v>211</v>
      </c>
      <c r="B66" s="261" t="s">
        <v>212</v>
      </c>
      <c r="C66" s="228" t="s">
        <v>205</v>
      </c>
      <c r="D66" s="262">
        <v>0.00016</v>
      </c>
      <c r="E66" s="238">
        <v>72000</v>
      </c>
      <c r="F66" s="192">
        <f t="shared" si="2"/>
        <v>11.520000000000001</v>
      </c>
      <c r="G66" s="9"/>
    </row>
    <row r="67" spans="1:7" s="131" customFormat="1" ht="28.5">
      <c r="A67" s="263" t="s">
        <v>213</v>
      </c>
      <c r="B67" s="261" t="s">
        <v>214</v>
      </c>
      <c r="C67" s="228" t="s">
        <v>172</v>
      </c>
      <c r="D67" s="262">
        <v>4</v>
      </c>
      <c r="E67" s="238">
        <v>215</v>
      </c>
      <c r="F67" s="192">
        <f t="shared" si="2"/>
        <v>860</v>
      </c>
      <c r="G67" s="9"/>
    </row>
    <row r="68" spans="1:7" s="131" customFormat="1" ht="28.5">
      <c r="A68" s="260" t="s">
        <v>215</v>
      </c>
      <c r="B68" s="261" t="s">
        <v>216</v>
      </c>
      <c r="C68" s="228" t="s">
        <v>172</v>
      </c>
      <c r="D68" s="262">
        <v>4</v>
      </c>
      <c r="E68" s="238">
        <v>200</v>
      </c>
      <c r="F68" s="192">
        <f t="shared" si="2"/>
        <v>800</v>
      </c>
      <c r="G68" s="9"/>
    </row>
    <row r="69" spans="1:6" s="9" customFormat="1" ht="14.25">
      <c r="A69" s="260" t="s">
        <v>200</v>
      </c>
      <c r="B69" s="261" t="s">
        <v>217</v>
      </c>
      <c r="C69" s="228" t="s">
        <v>172</v>
      </c>
      <c r="D69" s="262">
        <v>4</v>
      </c>
      <c r="E69" s="238">
        <v>42</v>
      </c>
      <c r="F69" s="192">
        <f t="shared" si="2"/>
        <v>168</v>
      </c>
    </row>
    <row r="70" spans="1:6" s="9" customFormat="1" ht="14.25">
      <c r="A70" s="260" t="s">
        <v>200</v>
      </c>
      <c r="B70" s="261" t="s">
        <v>218</v>
      </c>
      <c r="C70" s="228" t="s">
        <v>172</v>
      </c>
      <c r="D70" s="262">
        <v>4</v>
      </c>
      <c r="E70" s="238">
        <v>20</v>
      </c>
      <c r="F70" s="192">
        <f t="shared" si="2"/>
        <v>80</v>
      </c>
    </row>
    <row r="71" spans="1:6" s="9" customFormat="1" ht="28.5">
      <c r="A71" s="260" t="s">
        <v>219</v>
      </c>
      <c r="B71" s="261" t="s">
        <v>220</v>
      </c>
      <c r="C71" s="228" t="s">
        <v>193</v>
      </c>
      <c r="D71" s="237">
        <v>4</v>
      </c>
      <c r="E71" s="238">
        <v>28</v>
      </c>
      <c r="F71" s="192">
        <f t="shared" si="2"/>
        <v>112</v>
      </c>
    </row>
    <row r="72" spans="1:6" s="9" customFormat="1" ht="14.25">
      <c r="A72" s="263"/>
      <c r="B72" s="235" t="s">
        <v>221</v>
      </c>
      <c r="C72" s="236" t="s">
        <v>172</v>
      </c>
      <c r="D72" s="237">
        <v>4</v>
      </c>
      <c r="E72" s="233">
        <v>19</v>
      </c>
      <c r="F72" s="192">
        <f t="shared" si="2"/>
        <v>76</v>
      </c>
    </row>
    <row r="73" spans="1:6" s="9" customFormat="1" ht="28.5">
      <c r="A73" s="263" t="s">
        <v>222</v>
      </c>
      <c r="B73" s="235" t="s">
        <v>223</v>
      </c>
      <c r="C73" s="236" t="s">
        <v>172</v>
      </c>
      <c r="D73" s="237">
        <v>0.2</v>
      </c>
      <c r="E73" s="233">
        <v>100</v>
      </c>
      <c r="F73" s="192">
        <f t="shared" si="2"/>
        <v>20</v>
      </c>
    </row>
    <row r="74" spans="1:7" s="9" customFormat="1" ht="14.25">
      <c r="A74" s="219"/>
      <c r="B74" s="230" t="s">
        <v>179</v>
      </c>
      <c r="C74" s="221"/>
      <c r="D74" s="231"/>
      <c r="E74" s="223"/>
      <c r="F74" s="239"/>
      <c r="G74" s="240"/>
    </row>
    <row r="75" spans="1:7" s="9" customFormat="1" ht="57">
      <c r="A75" s="263" t="s">
        <v>224</v>
      </c>
      <c r="B75" s="261" t="s">
        <v>225</v>
      </c>
      <c r="C75" s="228" t="s">
        <v>172</v>
      </c>
      <c r="D75" s="262">
        <v>85</v>
      </c>
      <c r="E75" s="238">
        <v>13</v>
      </c>
      <c r="F75" s="192">
        <f>D75*E75</f>
        <v>1105</v>
      </c>
      <c r="G75" s="240"/>
    </row>
    <row r="76" spans="1:7" s="9" customFormat="1" ht="28.5">
      <c r="A76" s="263" t="s">
        <v>226</v>
      </c>
      <c r="B76" s="261" t="s">
        <v>227</v>
      </c>
      <c r="C76" s="228" t="s">
        <v>172</v>
      </c>
      <c r="D76" s="262">
        <v>85</v>
      </c>
      <c r="E76" s="238">
        <v>14</v>
      </c>
      <c r="F76" s="192">
        <f>D76*E76</f>
        <v>1190</v>
      </c>
      <c r="G76" s="240"/>
    </row>
    <row r="77" spans="1:6" s="9" customFormat="1" ht="28.5">
      <c r="A77" s="260" t="s">
        <v>203</v>
      </c>
      <c r="B77" s="261" t="s">
        <v>228</v>
      </c>
      <c r="C77" s="228" t="s">
        <v>205</v>
      </c>
      <c r="D77" s="262">
        <v>0.0031</v>
      </c>
      <c r="E77" s="238">
        <v>65000</v>
      </c>
      <c r="F77" s="192">
        <f>D77*E77</f>
        <v>201.5</v>
      </c>
    </row>
    <row r="78" spans="1:6" s="9" customFormat="1" ht="42.75">
      <c r="A78" s="260" t="s">
        <v>229</v>
      </c>
      <c r="B78" s="261" t="s">
        <v>230</v>
      </c>
      <c r="C78" s="228" t="s">
        <v>172</v>
      </c>
      <c r="D78" s="262">
        <v>85</v>
      </c>
      <c r="E78" s="238">
        <v>4</v>
      </c>
      <c r="F78" s="192">
        <f>D78*E78</f>
        <v>340</v>
      </c>
    </row>
    <row r="79" spans="1:6" s="9" customFormat="1" ht="28.5">
      <c r="A79" s="260" t="s">
        <v>219</v>
      </c>
      <c r="B79" s="261" t="s">
        <v>231</v>
      </c>
      <c r="C79" s="228" t="s">
        <v>193</v>
      </c>
      <c r="D79" s="237">
        <v>62</v>
      </c>
      <c r="E79" s="238">
        <v>28</v>
      </c>
      <c r="F79" s="192">
        <f>D79*E79</f>
        <v>1736</v>
      </c>
    </row>
    <row r="80" spans="1:6" s="9" customFormat="1" ht="14.25">
      <c r="A80" s="219"/>
      <c r="B80" s="264"/>
      <c r="C80" s="221"/>
      <c r="D80" s="231"/>
      <c r="E80" s="223"/>
      <c r="F80" s="239"/>
    </row>
    <row r="81" spans="1:7" s="9" customFormat="1" ht="14.25">
      <c r="A81" s="260" t="s">
        <v>232</v>
      </c>
      <c r="B81" s="261" t="s">
        <v>233</v>
      </c>
      <c r="C81" s="228" t="s">
        <v>118</v>
      </c>
      <c r="D81" s="228">
        <v>10.32</v>
      </c>
      <c r="E81" s="238">
        <v>90</v>
      </c>
      <c r="F81" s="192">
        <f>D81*E81</f>
        <v>928.8000000000001</v>
      </c>
      <c r="G81" s="131"/>
    </row>
    <row r="82" spans="1:7" s="9" customFormat="1" ht="14.25">
      <c r="A82" s="260" t="s">
        <v>234</v>
      </c>
      <c r="B82" s="261" t="s">
        <v>235</v>
      </c>
      <c r="C82" s="228" t="s">
        <v>118</v>
      </c>
      <c r="D82" s="228">
        <v>10.32</v>
      </c>
      <c r="E82" s="238">
        <v>90</v>
      </c>
      <c r="F82" s="192">
        <f>D82*E82</f>
        <v>928.8000000000001</v>
      </c>
      <c r="G82" s="131"/>
    </row>
    <row r="83" spans="1:7" s="9" customFormat="1" ht="14.25">
      <c r="A83" s="219"/>
      <c r="B83" s="264"/>
      <c r="C83" s="221"/>
      <c r="D83" s="221"/>
      <c r="E83" s="223"/>
      <c r="F83" s="224"/>
      <c r="G83" s="131"/>
    </row>
    <row r="84" spans="1:6" s="9" customFormat="1" ht="14.25">
      <c r="A84" s="265"/>
      <c r="B84" s="266" t="s">
        <v>236</v>
      </c>
      <c r="C84" s="267" t="s">
        <v>237</v>
      </c>
      <c r="D84" s="268">
        <v>1</v>
      </c>
      <c r="E84" s="269">
        <v>2100</v>
      </c>
      <c r="F84" s="270">
        <f>D84*E84</f>
        <v>2100</v>
      </c>
    </row>
    <row r="85" spans="1:6" s="9" customFormat="1" ht="14.25">
      <c r="A85" s="271"/>
      <c r="B85" s="272" t="s">
        <v>183</v>
      </c>
      <c r="C85" s="273"/>
      <c r="D85" s="274"/>
      <c r="E85" s="275"/>
      <c r="F85" s="276">
        <f>SUM(F55:F84)</f>
        <v>16295.669999999998</v>
      </c>
    </row>
    <row r="86" spans="1:6" s="9" customFormat="1" ht="14.25">
      <c r="A86" s="225"/>
      <c r="B86" s="226" t="s">
        <v>238</v>
      </c>
      <c r="C86" s="228"/>
      <c r="D86" s="227"/>
      <c r="E86" s="238"/>
      <c r="F86" s="277">
        <f>F51</f>
        <v>23438.052750000003</v>
      </c>
    </row>
    <row r="87" spans="1:6" s="9" customFormat="1" ht="14.25">
      <c r="A87" s="225"/>
      <c r="B87" s="226" t="s">
        <v>239</v>
      </c>
      <c r="C87" s="228"/>
      <c r="D87" s="227"/>
      <c r="E87" s="238"/>
      <c r="F87" s="247">
        <f>F85</f>
        <v>16295.669999999998</v>
      </c>
    </row>
    <row r="88" spans="1:9" s="9" customFormat="1" ht="14.25">
      <c r="A88" s="278"/>
      <c r="B88" s="207" t="s">
        <v>240</v>
      </c>
      <c r="C88" s="209"/>
      <c r="D88" s="208"/>
      <c r="E88" s="210"/>
      <c r="F88" s="279">
        <f>SUM(F86:F87)</f>
        <v>39733.72275</v>
      </c>
      <c r="I88" s="280"/>
    </row>
  </sheetData>
  <sheetProtection selectLockedCells="1" selectUnlockedCells="1"/>
  <mergeCells count="3">
    <mergeCell ref="A1:F1"/>
    <mergeCell ref="B8:B9"/>
    <mergeCell ref="C8:C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="90" zoomScaleNormal="90" zoomScalePageLayoutView="0" workbookViewId="0" topLeftCell="A1">
      <selection activeCell="L26" sqref="L26"/>
    </sheetView>
  </sheetViews>
  <sheetFormatPr defaultColWidth="9.140625" defaultRowHeight="12.75"/>
  <cols>
    <col min="1" max="1" width="6.140625" style="137" customWidth="1"/>
    <col min="2" max="2" width="19.8515625" style="137" customWidth="1"/>
    <col min="3" max="3" width="6.28125" style="137" customWidth="1"/>
    <col min="4" max="4" width="6.00390625" style="137" customWidth="1"/>
    <col min="5" max="5" width="7.7109375" style="137" customWidth="1"/>
    <col min="6" max="6" width="7.140625" style="137" customWidth="1"/>
    <col min="7" max="7" width="13.140625" style="281" customWidth="1"/>
    <col min="8" max="8" width="11.7109375" style="282" customWidth="1"/>
    <col min="9" max="9" width="16.57421875" style="283" customWidth="1"/>
    <col min="10" max="10" width="9.140625" style="137" customWidth="1"/>
    <col min="11" max="11" width="12.57421875" style="137" customWidth="1"/>
    <col min="12" max="12" width="12.57421875" style="138" customWidth="1"/>
    <col min="13" max="15" width="9.140625" style="137" customWidth="1"/>
    <col min="16" max="16" width="13.140625" style="137" customWidth="1"/>
    <col min="17" max="16384" width="9.140625" style="137" customWidth="1"/>
  </cols>
  <sheetData>
    <row r="1" spans="1:12" s="131" customFormat="1" ht="19.5">
      <c r="A1" s="423" t="s">
        <v>77</v>
      </c>
      <c r="B1" s="423"/>
      <c r="C1" s="423"/>
      <c r="D1" s="423"/>
      <c r="E1" s="423"/>
      <c r="F1" s="423"/>
      <c r="G1" s="284"/>
      <c r="H1" s="285"/>
      <c r="I1" s="283"/>
      <c r="L1" s="130"/>
    </row>
    <row r="2" ht="15">
      <c r="A2" s="4" t="s">
        <v>1</v>
      </c>
    </row>
    <row r="3" spans="1:12" s="284" customFormat="1" ht="15">
      <c r="A3" s="4" t="s">
        <v>78</v>
      </c>
      <c r="B3" s="137"/>
      <c r="C3" s="137"/>
      <c r="D3" s="137"/>
      <c r="E3" s="137"/>
      <c r="F3" s="137"/>
      <c r="H3" s="286"/>
      <c r="I3" s="287"/>
      <c r="L3" s="288"/>
    </row>
    <row r="4" spans="1:12" s="284" customFormat="1" ht="15">
      <c r="A4" s="4" t="s">
        <v>79</v>
      </c>
      <c r="B4" s="137"/>
      <c r="C4" s="137"/>
      <c r="D4" s="137"/>
      <c r="E4" s="137"/>
      <c r="F4" s="137"/>
      <c r="H4" s="286"/>
      <c r="I4" s="287"/>
      <c r="L4" s="288"/>
    </row>
    <row r="5" spans="1:12" s="284" customFormat="1" ht="15">
      <c r="A5" s="4"/>
      <c r="B5" s="137"/>
      <c r="C5" s="137"/>
      <c r="D5" s="137"/>
      <c r="E5" s="137"/>
      <c r="F5" s="137"/>
      <c r="H5" s="286"/>
      <c r="I5" s="287"/>
      <c r="L5" s="288"/>
    </row>
    <row r="6" spans="1:12" s="291" customFormat="1" ht="18">
      <c r="A6" s="79"/>
      <c r="B6" s="80" t="s">
        <v>241</v>
      </c>
      <c r="C6" s="79"/>
      <c r="D6" s="79"/>
      <c r="E6" s="79"/>
      <c r="F6" s="79"/>
      <c r="G6" s="289"/>
      <c r="H6" s="290"/>
      <c r="I6" s="283"/>
      <c r="L6" s="292"/>
    </row>
    <row r="8" spans="1:12" s="297" customFormat="1" ht="28.5">
      <c r="A8" s="293" t="s">
        <v>81</v>
      </c>
      <c r="B8" s="294" t="s">
        <v>82</v>
      </c>
      <c r="C8" s="295" t="s">
        <v>83</v>
      </c>
      <c r="D8" s="295" t="s">
        <v>84</v>
      </c>
      <c r="E8" s="295" t="s">
        <v>85</v>
      </c>
      <c r="F8" s="295" t="s">
        <v>86</v>
      </c>
      <c r="G8" s="295" t="s">
        <v>87</v>
      </c>
      <c r="H8" s="295" t="s">
        <v>88</v>
      </c>
      <c r="I8" s="296" t="s">
        <v>89</v>
      </c>
      <c r="K8" s="90"/>
      <c r="L8" s="91"/>
    </row>
    <row r="9" spans="1:16" ht="15">
      <c r="A9" s="298">
        <v>1</v>
      </c>
      <c r="B9" s="299" t="s">
        <v>242</v>
      </c>
      <c r="C9" s="300">
        <v>13</v>
      </c>
      <c r="D9" s="300">
        <v>10</v>
      </c>
      <c r="E9" s="300">
        <v>58</v>
      </c>
      <c r="F9" s="300">
        <v>3</v>
      </c>
      <c r="G9" s="301" t="s">
        <v>243</v>
      </c>
      <c r="H9" s="302" t="s">
        <v>244</v>
      </c>
      <c r="I9" s="97">
        <v>2369.5</v>
      </c>
      <c r="K9" s="303"/>
      <c r="P9" s="304"/>
    </row>
    <row r="10" spans="1:16" ht="15">
      <c r="A10" s="99">
        <v>2</v>
      </c>
      <c r="B10" s="100" t="s">
        <v>245</v>
      </c>
      <c r="C10" s="101">
        <v>12</v>
      </c>
      <c r="D10" s="101">
        <v>10</v>
      </c>
      <c r="E10" s="101">
        <v>62</v>
      </c>
      <c r="F10" s="101">
        <v>2</v>
      </c>
      <c r="G10" s="104" t="s">
        <v>243</v>
      </c>
      <c r="H10" s="96" t="s">
        <v>244</v>
      </c>
      <c r="I10" s="97">
        <v>1831.5</v>
      </c>
      <c r="K10" s="303"/>
      <c r="P10" s="304"/>
    </row>
    <row r="11" spans="1:16" ht="15">
      <c r="A11" s="99">
        <v>3</v>
      </c>
      <c r="B11" s="100" t="s">
        <v>246</v>
      </c>
      <c r="C11" s="101">
        <v>5</v>
      </c>
      <c r="D11" s="101">
        <v>4</v>
      </c>
      <c r="E11" s="101">
        <v>16</v>
      </c>
      <c r="F11" s="101">
        <v>1</v>
      </c>
      <c r="G11" s="104" t="s">
        <v>243</v>
      </c>
      <c r="H11" s="96" t="s">
        <v>247</v>
      </c>
      <c r="I11" s="97">
        <v>608.5</v>
      </c>
      <c r="K11" s="303"/>
      <c r="P11" s="304"/>
    </row>
    <row r="12" spans="1:16" ht="15">
      <c r="A12" s="305">
        <v>4</v>
      </c>
      <c r="B12" s="306" t="s">
        <v>246</v>
      </c>
      <c r="C12" s="307">
        <v>6</v>
      </c>
      <c r="D12" s="307">
        <v>4</v>
      </c>
      <c r="E12" s="307">
        <v>21</v>
      </c>
      <c r="F12" s="307">
        <v>1.2</v>
      </c>
      <c r="G12" s="308" t="s">
        <v>91</v>
      </c>
      <c r="H12" s="96"/>
      <c r="I12" s="97">
        <v>809.5</v>
      </c>
      <c r="K12" s="303"/>
      <c r="P12" s="304"/>
    </row>
    <row r="13" spans="1:16" ht="15">
      <c r="A13" s="305">
        <v>5</v>
      </c>
      <c r="B13" s="309" t="s">
        <v>248</v>
      </c>
      <c r="C13" s="307">
        <v>7</v>
      </c>
      <c r="D13" s="307">
        <v>7</v>
      </c>
      <c r="E13" s="307">
        <v>30</v>
      </c>
      <c r="F13" s="307">
        <v>1.2</v>
      </c>
      <c r="G13" s="308" t="s">
        <v>91</v>
      </c>
      <c r="H13" s="96"/>
      <c r="I13" s="97">
        <v>1093.5</v>
      </c>
      <c r="K13" s="303"/>
      <c r="P13" s="304"/>
    </row>
    <row r="14" spans="1:16" ht="15">
      <c r="A14" s="305">
        <v>6</v>
      </c>
      <c r="B14" s="309" t="s">
        <v>248</v>
      </c>
      <c r="C14" s="307">
        <v>7</v>
      </c>
      <c r="D14" s="307">
        <v>7</v>
      </c>
      <c r="E14" s="307">
        <v>36</v>
      </c>
      <c r="F14" s="307">
        <v>2</v>
      </c>
      <c r="G14" s="308" t="s">
        <v>91</v>
      </c>
      <c r="H14" s="96"/>
      <c r="I14" s="97">
        <v>1364</v>
      </c>
      <c r="K14" s="303"/>
      <c r="P14" s="304"/>
    </row>
    <row r="15" spans="1:16" ht="15">
      <c r="A15" s="305">
        <v>7</v>
      </c>
      <c r="B15" s="309" t="s">
        <v>248</v>
      </c>
      <c r="C15" s="307">
        <v>6</v>
      </c>
      <c r="D15" s="307">
        <v>6</v>
      </c>
      <c r="E15" s="307">
        <v>31</v>
      </c>
      <c r="F15" s="307">
        <v>2</v>
      </c>
      <c r="G15" s="308" t="s">
        <v>91</v>
      </c>
      <c r="H15" s="96"/>
      <c r="I15" s="97">
        <v>1189.5</v>
      </c>
      <c r="K15" s="303"/>
      <c r="P15" s="304"/>
    </row>
    <row r="16" spans="1:16" ht="15">
      <c r="A16" s="99">
        <v>8</v>
      </c>
      <c r="B16" s="102" t="s">
        <v>249</v>
      </c>
      <c r="C16" s="101">
        <v>7</v>
      </c>
      <c r="D16" s="101">
        <v>4</v>
      </c>
      <c r="E16" s="101">
        <v>19</v>
      </c>
      <c r="F16" s="101">
        <v>2.5</v>
      </c>
      <c r="G16" s="104" t="s">
        <v>243</v>
      </c>
      <c r="H16" s="96" t="s">
        <v>247</v>
      </c>
      <c r="I16" s="97">
        <v>608.5</v>
      </c>
      <c r="K16" s="303"/>
      <c r="P16" s="304"/>
    </row>
    <row r="17" spans="1:16" ht="15">
      <c r="A17" s="99">
        <v>9</v>
      </c>
      <c r="B17" s="102" t="s">
        <v>246</v>
      </c>
      <c r="C17" s="101">
        <v>4</v>
      </c>
      <c r="D17" s="101">
        <v>3</v>
      </c>
      <c r="E17" s="101">
        <v>15</v>
      </c>
      <c r="F17" s="101">
        <v>0.8</v>
      </c>
      <c r="G17" s="104" t="s">
        <v>243</v>
      </c>
      <c r="H17" s="96" t="s">
        <v>247</v>
      </c>
      <c r="I17" s="97">
        <v>608.5</v>
      </c>
      <c r="K17" s="303"/>
      <c r="P17" s="304"/>
    </row>
    <row r="18" spans="1:16" ht="15">
      <c r="A18" s="99">
        <v>10</v>
      </c>
      <c r="B18" s="102" t="s">
        <v>246</v>
      </c>
      <c r="C18" s="101">
        <v>3.5</v>
      </c>
      <c r="D18" s="101">
        <v>3</v>
      </c>
      <c r="E18" s="101">
        <v>11</v>
      </c>
      <c r="F18" s="101">
        <v>0.6</v>
      </c>
      <c r="G18" s="104" t="s">
        <v>243</v>
      </c>
      <c r="H18" s="61" t="s">
        <v>247</v>
      </c>
      <c r="I18" s="97">
        <v>608.5</v>
      </c>
      <c r="K18" s="303"/>
      <c r="P18" s="304"/>
    </row>
    <row r="19" spans="1:16" ht="15">
      <c r="A19" s="99">
        <v>11</v>
      </c>
      <c r="B19" s="102" t="s">
        <v>246</v>
      </c>
      <c r="C19" s="101">
        <v>3.5</v>
      </c>
      <c r="D19" s="101">
        <v>3</v>
      </c>
      <c r="E19" s="101">
        <v>11</v>
      </c>
      <c r="F19" s="101">
        <v>1</v>
      </c>
      <c r="G19" s="104" t="s">
        <v>243</v>
      </c>
      <c r="H19" s="96" t="s">
        <v>247</v>
      </c>
      <c r="I19" s="97">
        <v>608.5</v>
      </c>
      <c r="K19" s="303"/>
      <c r="P19" s="304"/>
    </row>
    <row r="20" spans="1:16" ht="15">
      <c r="A20" s="99">
        <v>12</v>
      </c>
      <c r="B20" s="102" t="s">
        <v>248</v>
      </c>
      <c r="C20" s="101">
        <v>5</v>
      </c>
      <c r="D20" s="101">
        <v>5</v>
      </c>
      <c r="E20" s="101">
        <v>41</v>
      </c>
      <c r="F20" s="101">
        <v>2</v>
      </c>
      <c r="G20" s="104" t="s">
        <v>243</v>
      </c>
      <c r="H20" s="96" t="s">
        <v>247</v>
      </c>
      <c r="I20" s="97">
        <v>608.5</v>
      </c>
      <c r="K20" s="303"/>
      <c r="P20" s="304"/>
    </row>
    <row r="21" spans="1:16" ht="15">
      <c r="A21" s="99">
        <v>13</v>
      </c>
      <c r="B21" s="102" t="s">
        <v>250</v>
      </c>
      <c r="C21" s="101">
        <v>6</v>
      </c>
      <c r="D21" s="101">
        <v>8</v>
      </c>
      <c r="E21" s="101">
        <v>30</v>
      </c>
      <c r="F21" s="101">
        <v>2</v>
      </c>
      <c r="G21" s="104" t="s">
        <v>243</v>
      </c>
      <c r="H21" s="61" t="s">
        <v>247</v>
      </c>
      <c r="I21" s="97">
        <v>1223</v>
      </c>
      <c r="K21" s="303"/>
      <c r="P21" s="304"/>
    </row>
    <row r="22" spans="1:16" ht="15">
      <c r="A22" s="99">
        <v>14</v>
      </c>
      <c r="B22" s="102" t="s">
        <v>246</v>
      </c>
      <c r="C22" s="101">
        <v>5</v>
      </c>
      <c r="D22" s="101">
        <v>2</v>
      </c>
      <c r="E22" s="101">
        <v>12</v>
      </c>
      <c r="F22" s="101">
        <v>1.2</v>
      </c>
      <c r="G22" s="104" t="s">
        <v>243</v>
      </c>
      <c r="H22" s="61" t="s">
        <v>247</v>
      </c>
      <c r="I22" s="97">
        <v>608.5</v>
      </c>
      <c r="K22" s="303"/>
      <c r="P22" s="304"/>
    </row>
    <row r="23" spans="1:16" ht="15">
      <c r="A23" s="305">
        <v>15</v>
      </c>
      <c r="B23" s="309" t="s">
        <v>248</v>
      </c>
      <c r="C23" s="307">
        <v>6</v>
      </c>
      <c r="D23" s="307">
        <v>6</v>
      </c>
      <c r="E23" s="307">
        <v>30</v>
      </c>
      <c r="F23" s="307">
        <v>1.2</v>
      </c>
      <c r="G23" s="308" t="s">
        <v>91</v>
      </c>
      <c r="H23" s="61"/>
      <c r="I23" s="97">
        <v>1093.5</v>
      </c>
      <c r="K23" s="303"/>
      <c r="P23" s="304"/>
    </row>
    <row r="24" spans="1:16" ht="15">
      <c r="A24" s="305">
        <v>16</v>
      </c>
      <c r="B24" s="309" t="s">
        <v>248</v>
      </c>
      <c r="C24" s="307">
        <v>6</v>
      </c>
      <c r="D24" s="307">
        <v>5</v>
      </c>
      <c r="E24" s="307">
        <v>28</v>
      </c>
      <c r="F24" s="307">
        <v>1.8</v>
      </c>
      <c r="G24" s="308" t="s">
        <v>91</v>
      </c>
      <c r="H24" s="96"/>
      <c r="I24" s="97">
        <v>1093.5</v>
      </c>
      <c r="K24" s="303"/>
      <c r="P24" s="304"/>
    </row>
    <row r="25" spans="1:16" ht="15">
      <c r="A25" s="99">
        <v>17</v>
      </c>
      <c r="B25" s="102" t="s">
        <v>248</v>
      </c>
      <c r="C25" s="101">
        <v>6</v>
      </c>
      <c r="D25" s="101">
        <v>7</v>
      </c>
      <c r="E25" s="101">
        <v>31</v>
      </c>
      <c r="F25" s="101">
        <v>2.5</v>
      </c>
      <c r="G25" s="104" t="s">
        <v>243</v>
      </c>
      <c r="H25" s="61" t="s">
        <v>247</v>
      </c>
      <c r="I25" s="97">
        <v>1223</v>
      </c>
      <c r="K25" s="303"/>
      <c r="P25" s="304"/>
    </row>
    <row r="26" spans="1:16" ht="15">
      <c r="A26" s="99">
        <v>18</v>
      </c>
      <c r="B26" s="102" t="s">
        <v>248</v>
      </c>
      <c r="C26" s="101">
        <v>6</v>
      </c>
      <c r="D26" s="101">
        <v>7</v>
      </c>
      <c r="E26" s="101">
        <v>30</v>
      </c>
      <c r="F26" s="101">
        <v>1.5</v>
      </c>
      <c r="G26" s="104" t="s">
        <v>243</v>
      </c>
      <c r="H26" s="61" t="s">
        <v>247</v>
      </c>
      <c r="I26" s="97">
        <v>1223</v>
      </c>
      <c r="K26" s="303"/>
      <c r="P26" s="304"/>
    </row>
    <row r="27" spans="1:16" ht="15">
      <c r="A27" s="305">
        <v>19</v>
      </c>
      <c r="B27" s="309" t="s">
        <v>251</v>
      </c>
      <c r="C27" s="307">
        <v>5</v>
      </c>
      <c r="D27" s="307">
        <v>4</v>
      </c>
      <c r="E27" s="307">
        <v>21</v>
      </c>
      <c r="F27" s="307">
        <v>1.5</v>
      </c>
      <c r="G27" s="308" t="s">
        <v>91</v>
      </c>
      <c r="H27" s="61"/>
      <c r="I27" s="97">
        <v>809.5</v>
      </c>
      <c r="K27" s="303"/>
      <c r="P27" s="304"/>
    </row>
    <row r="28" spans="1:16" ht="15">
      <c r="A28" s="99">
        <v>20</v>
      </c>
      <c r="B28" s="102" t="s">
        <v>251</v>
      </c>
      <c r="C28" s="101">
        <v>8</v>
      </c>
      <c r="D28" s="101">
        <v>8</v>
      </c>
      <c r="E28" s="101">
        <v>45</v>
      </c>
      <c r="F28" s="101">
        <v>3</v>
      </c>
      <c r="G28" s="104" t="s">
        <v>243</v>
      </c>
      <c r="H28" s="61" t="s">
        <v>247</v>
      </c>
      <c r="I28" s="97">
        <v>1223</v>
      </c>
      <c r="K28" s="303"/>
      <c r="P28" s="304"/>
    </row>
    <row r="29" spans="1:16" ht="15">
      <c r="A29" s="305">
        <v>21</v>
      </c>
      <c r="B29" s="309" t="s">
        <v>248</v>
      </c>
      <c r="C29" s="307">
        <v>6</v>
      </c>
      <c r="D29" s="307">
        <v>6</v>
      </c>
      <c r="E29" s="307">
        <v>25</v>
      </c>
      <c r="F29" s="307">
        <v>1.5</v>
      </c>
      <c r="G29" s="308" t="s">
        <v>91</v>
      </c>
      <c r="H29" s="96"/>
      <c r="I29" s="97">
        <v>968</v>
      </c>
      <c r="K29" s="303"/>
      <c r="P29" s="304"/>
    </row>
    <row r="30" spans="1:16" ht="15">
      <c r="A30" s="99">
        <v>22</v>
      </c>
      <c r="B30" s="102" t="s">
        <v>246</v>
      </c>
      <c r="C30" s="101">
        <v>4</v>
      </c>
      <c r="D30" s="101">
        <v>3</v>
      </c>
      <c r="E30" s="101">
        <v>16</v>
      </c>
      <c r="F30" s="101">
        <v>1</v>
      </c>
      <c r="G30" s="104" t="s">
        <v>243</v>
      </c>
      <c r="H30" s="61" t="s">
        <v>247</v>
      </c>
      <c r="I30" s="97">
        <v>608.5</v>
      </c>
      <c r="K30" s="303"/>
      <c r="P30" s="304"/>
    </row>
    <row r="31" spans="1:16" ht="15">
      <c r="A31" s="305">
        <v>23</v>
      </c>
      <c r="B31" s="309" t="s">
        <v>248</v>
      </c>
      <c r="C31" s="307">
        <v>6</v>
      </c>
      <c r="D31" s="307">
        <v>6</v>
      </c>
      <c r="E31" s="307">
        <v>29</v>
      </c>
      <c r="F31" s="307">
        <v>1.2</v>
      </c>
      <c r="G31" s="308" t="s">
        <v>91</v>
      </c>
      <c r="H31" s="61"/>
      <c r="I31" s="97">
        <v>1074</v>
      </c>
      <c r="K31" s="303"/>
      <c r="P31" s="304"/>
    </row>
    <row r="32" spans="1:16" ht="15">
      <c r="A32" s="99">
        <v>24</v>
      </c>
      <c r="B32" s="102" t="s">
        <v>250</v>
      </c>
      <c r="C32" s="101">
        <v>8</v>
      </c>
      <c r="D32" s="101">
        <v>8</v>
      </c>
      <c r="E32" s="101">
        <v>39</v>
      </c>
      <c r="F32" s="101">
        <v>2</v>
      </c>
      <c r="G32" s="104" t="s">
        <v>243</v>
      </c>
      <c r="H32" s="61" t="s">
        <v>247</v>
      </c>
      <c r="I32" s="97">
        <v>1223</v>
      </c>
      <c r="K32" s="303"/>
      <c r="P32" s="304"/>
    </row>
    <row r="33" spans="1:16" ht="15">
      <c r="A33" s="99">
        <v>25</v>
      </c>
      <c r="B33" s="102" t="s">
        <v>246</v>
      </c>
      <c r="C33" s="101">
        <v>5</v>
      </c>
      <c r="D33" s="101">
        <v>4</v>
      </c>
      <c r="E33" s="101">
        <v>14</v>
      </c>
      <c r="F33" s="101">
        <v>1</v>
      </c>
      <c r="G33" s="104" t="s">
        <v>243</v>
      </c>
      <c r="H33" s="61" t="s">
        <v>247</v>
      </c>
      <c r="I33" s="97">
        <v>608.5</v>
      </c>
      <c r="K33" s="303"/>
      <c r="P33" s="304"/>
    </row>
    <row r="34" spans="1:16" ht="15">
      <c r="A34" s="305">
        <v>26</v>
      </c>
      <c r="B34" s="309" t="s">
        <v>248</v>
      </c>
      <c r="C34" s="307">
        <v>5</v>
      </c>
      <c r="D34" s="307">
        <v>4</v>
      </c>
      <c r="E34" s="307">
        <v>30</v>
      </c>
      <c r="F34" s="307">
        <v>2</v>
      </c>
      <c r="G34" s="308" t="s">
        <v>91</v>
      </c>
      <c r="H34" s="61"/>
      <c r="I34" s="97">
        <v>1093.5</v>
      </c>
      <c r="K34" s="303"/>
      <c r="P34" s="304"/>
    </row>
    <row r="35" spans="1:16" ht="15">
      <c r="A35" s="99">
        <v>27</v>
      </c>
      <c r="B35" s="102" t="s">
        <v>246</v>
      </c>
      <c r="C35" s="101">
        <v>6</v>
      </c>
      <c r="D35" s="101">
        <v>5</v>
      </c>
      <c r="E35" s="101">
        <v>23</v>
      </c>
      <c r="F35" s="101">
        <v>1.5</v>
      </c>
      <c r="G35" s="104" t="s">
        <v>243</v>
      </c>
      <c r="H35" s="61" t="s">
        <v>247</v>
      </c>
      <c r="I35" s="97">
        <v>608.5</v>
      </c>
      <c r="K35" s="303"/>
      <c r="P35" s="304"/>
    </row>
    <row r="36" spans="1:16" ht="15">
      <c r="A36" s="99">
        <v>28</v>
      </c>
      <c r="B36" s="102" t="s">
        <v>248</v>
      </c>
      <c r="C36" s="101">
        <v>7</v>
      </c>
      <c r="D36" s="101">
        <v>8</v>
      </c>
      <c r="E36" s="101">
        <v>65</v>
      </c>
      <c r="F36" s="101">
        <v>1.5</v>
      </c>
      <c r="G36" s="104" t="s">
        <v>243</v>
      </c>
      <c r="H36" s="61" t="s">
        <v>247</v>
      </c>
      <c r="I36" s="97">
        <v>1223</v>
      </c>
      <c r="K36" s="303"/>
      <c r="P36" s="304"/>
    </row>
    <row r="37" spans="1:16" ht="15">
      <c r="A37" s="310">
        <v>30</v>
      </c>
      <c r="B37" s="311" t="s">
        <v>246</v>
      </c>
      <c r="C37" s="312">
        <v>4</v>
      </c>
      <c r="D37" s="312">
        <v>3</v>
      </c>
      <c r="E37" s="312">
        <v>14</v>
      </c>
      <c r="F37" s="312">
        <v>1</v>
      </c>
      <c r="G37" s="313" t="s">
        <v>243</v>
      </c>
      <c r="H37" s="61" t="s">
        <v>247</v>
      </c>
      <c r="I37" s="97">
        <v>608.5</v>
      </c>
      <c r="K37" s="303"/>
      <c r="P37" s="304"/>
    </row>
    <row r="38" spans="1:11" ht="15">
      <c r="A38" s="314"/>
      <c r="B38" s="315"/>
      <c r="C38" s="316"/>
      <c r="D38" s="317"/>
      <c r="E38" s="317"/>
      <c r="F38" s="317"/>
      <c r="G38" s="316"/>
      <c r="H38" s="318"/>
      <c r="I38" s="114">
        <f>SUM(I9:I37)</f>
        <v>28821</v>
      </c>
      <c r="K38" s="303"/>
    </row>
    <row r="40" spans="1:12" s="131" customFormat="1" ht="14.25">
      <c r="A40" s="319" t="s">
        <v>108</v>
      </c>
      <c r="B40" s="320"/>
      <c r="C40" s="321"/>
      <c r="D40" s="322"/>
      <c r="E40" s="323"/>
      <c r="F40" s="322"/>
      <c r="G40" s="324" t="s">
        <v>109</v>
      </c>
      <c r="H40" s="324" t="s">
        <v>110</v>
      </c>
      <c r="I40" s="325" t="s">
        <v>111</v>
      </c>
      <c r="J40" s="129"/>
      <c r="K40" s="129"/>
      <c r="L40" s="130"/>
    </row>
    <row r="41" spans="1:12" s="131" customFormat="1" ht="14.25">
      <c r="A41" s="326"/>
      <c r="B41" s="327" t="s">
        <v>252</v>
      </c>
      <c r="C41" s="328"/>
      <c r="D41" s="132"/>
      <c r="E41" s="132"/>
      <c r="F41" s="329"/>
      <c r="G41" s="126">
        <v>2</v>
      </c>
      <c r="H41" s="127">
        <v>280</v>
      </c>
      <c r="I41" s="128">
        <f>G41*H41</f>
        <v>560</v>
      </c>
      <c r="J41" s="129"/>
      <c r="K41" s="129"/>
      <c r="L41" s="130"/>
    </row>
    <row r="42" spans="1:12" s="131" customFormat="1" ht="14.25">
      <c r="A42" s="326"/>
      <c r="B42" s="327" t="s">
        <v>113</v>
      </c>
      <c r="C42" s="328"/>
      <c r="D42" s="124"/>
      <c r="E42" s="124"/>
      <c r="F42" s="329"/>
      <c r="G42" s="126">
        <v>5</v>
      </c>
      <c r="H42" s="127">
        <v>380</v>
      </c>
      <c r="I42" s="128">
        <f>G42*H42</f>
        <v>1900</v>
      </c>
      <c r="J42" s="129"/>
      <c r="K42" s="129"/>
      <c r="L42" s="130"/>
    </row>
    <row r="43" spans="1:12" s="131" customFormat="1" ht="14.25">
      <c r="A43" s="143"/>
      <c r="B43" s="144" t="s">
        <v>117</v>
      </c>
      <c r="C43" s="145"/>
      <c r="D43" s="145"/>
      <c r="E43" s="145"/>
      <c r="F43" s="146"/>
      <c r="G43" s="147"/>
      <c r="H43" s="148"/>
      <c r="I43" s="149">
        <f>SUM(I41:I42)</f>
        <v>2460</v>
      </c>
      <c r="J43" s="129"/>
      <c r="K43" s="129"/>
      <c r="L43" s="130"/>
    </row>
    <row r="44" spans="3:12" s="131" customFormat="1" ht="14.25">
      <c r="C44" s="285"/>
      <c r="D44" s="285"/>
      <c r="E44" s="285"/>
      <c r="F44" s="284"/>
      <c r="G44" s="286"/>
      <c r="H44" s="162"/>
      <c r="I44" s="330"/>
      <c r="J44" s="129"/>
      <c r="K44" s="129"/>
      <c r="L44" s="130"/>
    </row>
    <row r="45" spans="1:12" s="131" customFormat="1" ht="27.75">
      <c r="A45" s="331"/>
      <c r="B45" s="323" t="s">
        <v>87</v>
      </c>
      <c r="C45" s="321"/>
      <c r="D45" s="322"/>
      <c r="E45" s="323"/>
      <c r="F45" s="322"/>
      <c r="G45" s="324" t="s">
        <v>118</v>
      </c>
      <c r="H45" s="324" t="s">
        <v>119</v>
      </c>
      <c r="I45" s="325" t="s">
        <v>120</v>
      </c>
      <c r="J45" s="129"/>
      <c r="K45" s="129"/>
      <c r="L45" s="130"/>
    </row>
    <row r="46" spans="1:12" s="131" customFormat="1" ht="14.25">
      <c r="A46" s="151"/>
      <c r="B46" s="332" t="s">
        <v>121</v>
      </c>
      <c r="C46" s="153"/>
      <c r="D46" s="154"/>
      <c r="E46" s="155" t="s">
        <v>122</v>
      </c>
      <c r="F46" s="156"/>
      <c r="G46" s="333">
        <v>12.4</v>
      </c>
      <c r="H46" s="127">
        <v>380</v>
      </c>
      <c r="I46" s="97">
        <f>G46*H46</f>
        <v>4712</v>
      </c>
      <c r="J46" s="129"/>
      <c r="K46" s="129"/>
      <c r="L46" s="130"/>
    </row>
    <row r="47" spans="1:12" s="131" customFormat="1" ht="14.25">
      <c r="A47" s="143"/>
      <c r="B47" s="144" t="s">
        <v>117</v>
      </c>
      <c r="C47" s="145"/>
      <c r="D47" s="159"/>
      <c r="E47" s="160"/>
      <c r="F47" s="146"/>
      <c r="G47" s="147"/>
      <c r="H47" s="148"/>
      <c r="I47" s="149">
        <f>SUM(I46)</f>
        <v>4712</v>
      </c>
      <c r="J47" s="129"/>
      <c r="K47" s="129"/>
      <c r="L47" s="130"/>
    </row>
    <row r="48" spans="3:12" s="131" customFormat="1" ht="14.25">
      <c r="C48" s="334"/>
      <c r="D48" s="285"/>
      <c r="E48" s="285"/>
      <c r="F48" s="284"/>
      <c r="G48" s="286"/>
      <c r="H48" s="162"/>
      <c r="I48" s="330"/>
      <c r="J48" s="129"/>
      <c r="K48" s="129"/>
      <c r="L48" s="130"/>
    </row>
    <row r="49" spans="1:12" s="131" customFormat="1" ht="16.5">
      <c r="A49" s="164"/>
      <c r="B49" s="335" t="s">
        <v>123</v>
      </c>
      <c r="C49" s="166"/>
      <c r="D49" s="166"/>
      <c r="E49" s="166"/>
      <c r="F49" s="167"/>
      <c r="G49" s="168"/>
      <c r="H49" s="169"/>
      <c r="I49" s="170">
        <f>I38+I43+I47</f>
        <v>35993</v>
      </c>
      <c r="J49" s="129"/>
      <c r="K49" s="129"/>
      <c r="L49" s="130"/>
    </row>
  </sheetData>
  <sheetProtection selectLockedCells="1" selectUnlockedCells="1"/>
  <autoFilter ref="A8:N38"/>
  <mergeCells count="1">
    <mergeCell ref="A1:F1"/>
  </mergeCells>
  <printOptions/>
  <pageMargins left="0.7083333333333334" right="0.7083333333333334" top="0.7875" bottom="0.7875" header="0.31527777777777777" footer="0.31527777777777777"/>
  <pageSetup horizontalDpi="300" verticalDpi="300" orientation="portrait" paperSize="9" scale="90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="90" zoomScaleNormal="90" zoomScalePageLayoutView="0" workbookViewId="0" topLeftCell="A1">
      <selection activeCell="I63" sqref="I63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2" customWidth="1"/>
    <col min="6" max="6" width="17.00390625" style="0" customWidth="1"/>
    <col min="8" max="8" width="15.7109375" style="0" customWidth="1"/>
    <col min="9" max="9" width="14.140625" style="0" customWidth="1"/>
  </cols>
  <sheetData>
    <row r="1" spans="1:6" s="9" customFormat="1" ht="19.5">
      <c r="A1" s="423" t="s">
        <v>77</v>
      </c>
      <c r="B1" s="423"/>
      <c r="C1" s="423"/>
      <c r="D1" s="423"/>
      <c r="E1" s="423"/>
      <c r="F1" s="423"/>
    </row>
    <row r="2" s="5" customFormat="1" ht="15">
      <c r="A2" s="4" t="s">
        <v>1</v>
      </c>
    </row>
    <row r="3" spans="1:6" s="73" customFormat="1" ht="15">
      <c r="A3" s="4" t="s">
        <v>78</v>
      </c>
      <c r="B3" s="5"/>
      <c r="C3" s="5"/>
      <c r="D3" s="5"/>
      <c r="E3" s="5"/>
      <c r="F3" s="5"/>
    </row>
    <row r="4" spans="1:6" s="73" customFormat="1" ht="15">
      <c r="A4" s="4" t="s">
        <v>79</v>
      </c>
      <c r="B4" s="5"/>
      <c r="C4" s="5"/>
      <c r="D4" s="5"/>
      <c r="E4" s="5"/>
      <c r="F4" s="5"/>
    </row>
    <row r="5" spans="1:6" s="73" customFormat="1" ht="15">
      <c r="A5" s="4"/>
      <c r="B5" s="5"/>
      <c r="C5" s="5"/>
      <c r="D5" s="5"/>
      <c r="E5" s="5"/>
      <c r="F5" s="5"/>
    </row>
    <row r="6" spans="1:6" s="83" customFormat="1" ht="18">
      <c r="A6" s="79" t="s">
        <v>124</v>
      </c>
      <c r="B6" s="80" t="s">
        <v>253</v>
      </c>
      <c r="C6" s="79"/>
      <c r="D6" s="79"/>
      <c r="E6" s="79"/>
      <c r="F6" s="79"/>
    </row>
    <row r="7" spans="1:6" s="9" customFormat="1" ht="14.25">
      <c r="A7" s="172"/>
      <c r="B7" s="172"/>
      <c r="C7" s="172"/>
      <c r="D7" s="172"/>
      <c r="E7" s="172"/>
      <c r="F7" s="172"/>
    </row>
    <row r="8" spans="1:6" s="9" customFormat="1" ht="14.25" customHeight="1">
      <c r="A8" s="173" t="s">
        <v>126</v>
      </c>
      <c r="B8" s="424" t="s">
        <v>127</v>
      </c>
      <c r="C8" s="424" t="s">
        <v>128</v>
      </c>
      <c r="D8" s="175"/>
      <c r="E8" s="176"/>
      <c r="F8" s="177"/>
    </row>
    <row r="9" spans="1:6" s="9" customFormat="1" ht="14.25">
      <c r="A9" s="178" t="s">
        <v>129</v>
      </c>
      <c r="B9" s="424"/>
      <c r="C9" s="424"/>
      <c r="D9" s="179" t="s">
        <v>130</v>
      </c>
      <c r="E9" s="180" t="s">
        <v>131</v>
      </c>
      <c r="F9" s="181" t="s">
        <v>132</v>
      </c>
    </row>
    <row r="10" spans="1:6" s="9" customFormat="1" ht="14.25">
      <c r="A10" s="182"/>
      <c r="B10" s="183" t="s">
        <v>133</v>
      </c>
      <c r="C10" s="184"/>
      <c r="D10" s="185"/>
      <c r="E10" s="186"/>
      <c r="F10" s="187"/>
    </row>
    <row r="11" spans="1:6" s="9" customFormat="1" ht="14.25">
      <c r="A11" s="188"/>
      <c r="B11" s="189" t="s">
        <v>134</v>
      </c>
      <c r="C11" s="188"/>
      <c r="D11" s="190"/>
      <c r="E11" s="191"/>
      <c r="F11" s="192" t="s">
        <v>135</v>
      </c>
    </row>
    <row r="12" spans="1:6" s="9" customFormat="1" ht="42.75">
      <c r="A12" s="193">
        <v>1</v>
      </c>
      <c r="B12" s="336" t="s">
        <v>246</v>
      </c>
      <c r="C12" s="193">
        <v>21</v>
      </c>
      <c r="D12" s="190" t="s">
        <v>254</v>
      </c>
      <c r="E12" s="191">
        <v>385</v>
      </c>
      <c r="F12" s="192">
        <f>C12*E12</f>
        <v>8085</v>
      </c>
    </row>
    <row r="13" spans="1:6" s="9" customFormat="1" ht="14.25">
      <c r="A13" s="197"/>
      <c r="B13" s="198" t="s">
        <v>150</v>
      </c>
      <c r="C13" s="199"/>
      <c r="D13" s="185"/>
      <c r="E13" s="200"/>
      <c r="F13" s="201">
        <f>SUM(F12:F12)</f>
        <v>8085</v>
      </c>
    </row>
    <row r="14" spans="1:6" s="9" customFormat="1" ht="14.25">
      <c r="A14" s="202"/>
      <c r="B14" s="203" t="s">
        <v>151</v>
      </c>
      <c r="C14" s="204">
        <v>0.05</v>
      </c>
      <c r="D14" s="185"/>
      <c r="E14" s="191"/>
      <c r="F14" s="205">
        <f>0.05*F13</f>
        <v>404.25</v>
      </c>
    </row>
    <row r="15" spans="1:6" s="9" customFormat="1" ht="14.25">
      <c r="A15" s="206"/>
      <c r="B15" s="207" t="s">
        <v>152</v>
      </c>
      <c r="C15" s="208"/>
      <c r="D15" s="209"/>
      <c r="E15" s="210"/>
      <c r="F15" s="211">
        <f>F13+F14</f>
        <v>8489.25</v>
      </c>
    </row>
    <row r="16" spans="4:6" s="9" customFormat="1" ht="14.25">
      <c r="D16" s="212"/>
      <c r="E16" s="74"/>
      <c r="F16" s="74"/>
    </row>
    <row r="17" spans="1:6" s="9" customFormat="1" ht="14.25">
      <c r="A17" s="213" t="s">
        <v>153</v>
      </c>
      <c r="B17" s="173" t="s">
        <v>154</v>
      </c>
      <c r="C17" s="214" t="s">
        <v>155</v>
      </c>
      <c r="D17" s="174" t="s">
        <v>156</v>
      </c>
      <c r="E17" s="174" t="s">
        <v>157</v>
      </c>
      <c r="F17" s="177" t="s">
        <v>132</v>
      </c>
    </row>
    <row r="18" spans="1:6" s="9" customFormat="1" ht="14.25">
      <c r="A18" s="215" t="s">
        <v>158</v>
      </c>
      <c r="B18" s="216" t="s">
        <v>159</v>
      </c>
      <c r="C18" s="217"/>
      <c r="D18" s="218"/>
      <c r="E18" s="218"/>
      <c r="F18" s="187"/>
    </row>
    <row r="19" spans="1:6" s="9" customFormat="1" ht="14.25">
      <c r="A19" s="219"/>
      <c r="B19" s="220" t="s">
        <v>160</v>
      </c>
      <c r="C19" s="221"/>
      <c r="D19" s="222"/>
      <c r="E19" s="223"/>
      <c r="F19" s="224"/>
    </row>
    <row r="20" spans="1:6" s="9" customFormat="1" ht="14.25">
      <c r="A20" s="225">
        <v>1</v>
      </c>
      <c r="B20" s="226" t="s">
        <v>161</v>
      </c>
      <c r="C20" s="227" t="s">
        <v>162</v>
      </c>
      <c r="D20" s="228">
        <v>0.051</v>
      </c>
      <c r="E20" s="229">
        <v>275</v>
      </c>
      <c r="F20" s="192">
        <f>D20*E20</f>
        <v>14.024999999999999</v>
      </c>
    </row>
    <row r="21" spans="1:6" s="9" customFormat="1" ht="14.25">
      <c r="A21" s="219"/>
      <c r="B21" s="230" t="s">
        <v>163</v>
      </c>
      <c r="C21" s="221"/>
      <c r="D21" s="231"/>
      <c r="E21" s="223"/>
      <c r="F21" s="224"/>
    </row>
    <row r="22" spans="1:6" s="9" customFormat="1" ht="14.25">
      <c r="A22" s="232">
        <v>2</v>
      </c>
      <c r="B22" s="226" t="s">
        <v>164</v>
      </c>
      <c r="C22" s="227" t="s">
        <v>165</v>
      </c>
      <c r="D22" s="228">
        <v>0.85</v>
      </c>
      <c r="E22" s="233">
        <v>26</v>
      </c>
      <c r="F22" s="192">
        <f>D22*E22</f>
        <v>22.099999999999998</v>
      </c>
    </row>
    <row r="23" spans="1:6" s="9" customFormat="1" ht="14.25">
      <c r="A23" s="225">
        <v>3</v>
      </c>
      <c r="B23" s="226" t="s">
        <v>166</v>
      </c>
      <c r="C23" s="227" t="s">
        <v>165</v>
      </c>
      <c r="D23" s="228">
        <v>1.7</v>
      </c>
      <c r="E23" s="229">
        <v>115</v>
      </c>
      <c r="F23" s="192">
        <f>D23*E23</f>
        <v>195.5</v>
      </c>
    </row>
    <row r="24" spans="1:6" s="9" customFormat="1" ht="14.25">
      <c r="A24" s="225">
        <v>4</v>
      </c>
      <c r="B24" s="226" t="s">
        <v>167</v>
      </c>
      <c r="C24" s="227" t="s">
        <v>162</v>
      </c>
      <c r="D24" s="228">
        <v>6800</v>
      </c>
      <c r="E24" s="234">
        <v>0.03</v>
      </c>
      <c r="F24" s="192">
        <f>D24*E24</f>
        <v>204</v>
      </c>
    </row>
    <row r="25" spans="1:6" s="9" customFormat="1" ht="14.25">
      <c r="A25" s="219"/>
      <c r="B25" s="230" t="s">
        <v>255</v>
      </c>
      <c r="C25" s="221"/>
      <c r="D25" s="231"/>
      <c r="E25" s="223"/>
      <c r="F25" s="224"/>
    </row>
    <row r="26" spans="1:6" s="9" customFormat="1" ht="14.25">
      <c r="A26" s="225">
        <v>5</v>
      </c>
      <c r="B26" s="226" t="s">
        <v>256</v>
      </c>
      <c r="C26" s="227" t="s">
        <v>165</v>
      </c>
      <c r="D26" s="228">
        <v>0.84</v>
      </c>
      <c r="E26" s="233">
        <v>180</v>
      </c>
      <c r="F26" s="192">
        <f aca="true" t="shared" si="0" ref="F26:F32">D26*E26</f>
        <v>151.2</v>
      </c>
    </row>
    <row r="27" spans="1:6" s="9" customFormat="1" ht="14.25">
      <c r="A27" s="225">
        <v>6</v>
      </c>
      <c r="B27" s="226" t="s">
        <v>257</v>
      </c>
      <c r="C27" s="227" t="s">
        <v>172</v>
      </c>
      <c r="D27" s="228">
        <v>63</v>
      </c>
      <c r="E27" s="238">
        <v>69</v>
      </c>
      <c r="F27" s="192">
        <f t="shared" si="0"/>
        <v>4347</v>
      </c>
    </row>
    <row r="28" spans="1:6" s="9" customFormat="1" ht="14.25">
      <c r="A28" s="225">
        <v>7</v>
      </c>
      <c r="B28" s="226" t="s">
        <v>258</v>
      </c>
      <c r="C28" s="227" t="s">
        <v>172</v>
      </c>
      <c r="D28" s="228">
        <v>31.5</v>
      </c>
      <c r="E28" s="238">
        <v>55</v>
      </c>
      <c r="F28" s="192">
        <f t="shared" si="0"/>
        <v>1732.5</v>
      </c>
    </row>
    <row r="29" spans="1:6" s="9" customFormat="1" ht="14.25">
      <c r="A29" s="225">
        <v>8</v>
      </c>
      <c r="B29" s="226" t="s">
        <v>174</v>
      </c>
      <c r="C29" s="227" t="s">
        <v>175</v>
      </c>
      <c r="D29" s="228">
        <v>37.8</v>
      </c>
      <c r="E29" s="238">
        <v>11</v>
      </c>
      <c r="F29" s="192">
        <f t="shared" si="0"/>
        <v>415.79999999999995</v>
      </c>
    </row>
    <row r="30" spans="1:7" s="15" customFormat="1" ht="14.25">
      <c r="A30" s="225">
        <v>9</v>
      </c>
      <c r="B30" s="226" t="s">
        <v>259</v>
      </c>
      <c r="C30" s="227" t="s">
        <v>172</v>
      </c>
      <c r="D30" s="228">
        <v>0.126</v>
      </c>
      <c r="E30" s="238">
        <v>140</v>
      </c>
      <c r="F30" s="192">
        <f t="shared" si="0"/>
        <v>17.64</v>
      </c>
      <c r="G30" s="9"/>
    </row>
    <row r="31" spans="1:6" s="9" customFormat="1" ht="14.25">
      <c r="A31" s="225">
        <v>10</v>
      </c>
      <c r="B31" s="226" t="s">
        <v>177</v>
      </c>
      <c r="C31" s="227" t="s">
        <v>118</v>
      </c>
      <c r="D31" s="236">
        <v>1.68</v>
      </c>
      <c r="E31" s="233">
        <v>650</v>
      </c>
      <c r="F31" s="192">
        <f t="shared" si="0"/>
        <v>1092</v>
      </c>
    </row>
    <row r="32" spans="1:6" s="9" customFormat="1" ht="14.25">
      <c r="A32" s="225">
        <v>11</v>
      </c>
      <c r="B32" s="226" t="s">
        <v>178</v>
      </c>
      <c r="C32" s="227" t="s">
        <v>162</v>
      </c>
      <c r="D32" s="228">
        <v>4200</v>
      </c>
      <c r="E32" s="234">
        <v>0.03</v>
      </c>
      <c r="F32" s="192">
        <f t="shared" si="0"/>
        <v>126</v>
      </c>
    </row>
    <row r="33" spans="1:7" s="131" customFormat="1" ht="14.25">
      <c r="A33" s="242"/>
      <c r="B33" s="226" t="s">
        <v>183</v>
      </c>
      <c r="C33" s="227"/>
      <c r="D33" s="228"/>
      <c r="E33" s="238"/>
      <c r="F33" s="192">
        <f>SUM(F20:F32)</f>
        <v>8317.765</v>
      </c>
      <c r="G33" s="9"/>
    </row>
    <row r="34" spans="1:7" s="9" customFormat="1" ht="14.25">
      <c r="A34" s="243"/>
      <c r="B34" s="244" t="s">
        <v>184</v>
      </c>
      <c r="C34" s="245" t="s">
        <v>185</v>
      </c>
      <c r="D34" s="184"/>
      <c r="E34" s="246"/>
      <c r="F34" s="247">
        <f>0.05*F33</f>
        <v>415.88824999999997</v>
      </c>
      <c r="G34" s="15"/>
    </row>
    <row r="35" spans="1:6" s="9" customFormat="1" ht="14.25">
      <c r="A35" s="248"/>
      <c r="B35" s="249" t="s">
        <v>186</v>
      </c>
      <c r="C35" s="250"/>
      <c r="D35" s="251"/>
      <c r="E35" s="252"/>
      <c r="F35" s="253">
        <f>SUM(F33:F34)</f>
        <v>8733.65325</v>
      </c>
    </row>
    <row r="36" spans="1:6" s="9" customFormat="1" ht="14.25">
      <c r="A36" s="206" t="s">
        <v>158</v>
      </c>
      <c r="B36" s="207" t="s">
        <v>187</v>
      </c>
      <c r="C36" s="208"/>
      <c r="D36" s="209"/>
      <c r="E36" s="210"/>
      <c r="F36" s="211">
        <f>F15+F35</f>
        <v>17222.90325</v>
      </c>
    </row>
    <row r="37" spans="1:6" s="9" customFormat="1" ht="31.5" customHeight="1">
      <c r="A37" s="254"/>
      <c r="B37" s="255"/>
      <c r="C37" s="256"/>
      <c r="D37" s="257"/>
      <c r="E37" s="256"/>
      <c r="F37" s="258"/>
    </row>
    <row r="38" spans="1:6" s="9" customFormat="1" ht="14.25">
      <c r="A38" s="213" t="s">
        <v>153</v>
      </c>
      <c r="B38" s="173" t="s">
        <v>188</v>
      </c>
      <c r="C38" s="214" t="s">
        <v>155</v>
      </c>
      <c r="D38" s="174" t="s">
        <v>156</v>
      </c>
      <c r="E38" s="174" t="s">
        <v>157</v>
      </c>
      <c r="F38" s="177" t="s">
        <v>132</v>
      </c>
    </row>
    <row r="39" spans="1:6" s="9" customFormat="1" ht="14.25">
      <c r="A39" s="259"/>
      <c r="B39" s="216" t="s">
        <v>189</v>
      </c>
      <c r="C39" s="218"/>
      <c r="D39" s="217"/>
      <c r="E39" s="218"/>
      <c r="F39" s="187"/>
    </row>
    <row r="40" spans="1:6" s="9" customFormat="1" ht="27">
      <c r="A40" s="219"/>
      <c r="B40" s="220" t="s">
        <v>190</v>
      </c>
      <c r="C40" s="221"/>
      <c r="D40" s="222"/>
      <c r="E40" s="223"/>
      <c r="F40" s="224"/>
    </row>
    <row r="41" spans="1:6" s="9" customFormat="1" ht="42.75">
      <c r="A41" s="260" t="s">
        <v>191</v>
      </c>
      <c r="B41" s="261" t="s">
        <v>192</v>
      </c>
      <c r="C41" s="228" t="s">
        <v>193</v>
      </c>
      <c r="D41" s="262">
        <v>102</v>
      </c>
      <c r="E41" s="238">
        <v>2.5</v>
      </c>
      <c r="F41" s="192">
        <f>D41*E41</f>
        <v>255</v>
      </c>
    </row>
    <row r="42" spans="1:6" s="9" customFormat="1" ht="28.5">
      <c r="A42" s="260" t="s">
        <v>194</v>
      </c>
      <c r="B42" s="261" t="s">
        <v>195</v>
      </c>
      <c r="C42" s="228" t="s">
        <v>193</v>
      </c>
      <c r="D42" s="262">
        <v>85</v>
      </c>
      <c r="E42" s="238">
        <v>7</v>
      </c>
      <c r="F42" s="192">
        <f>D42*E42</f>
        <v>595</v>
      </c>
    </row>
    <row r="43" spans="1:6" s="9" customFormat="1" ht="14.25">
      <c r="A43" s="260" t="s">
        <v>196</v>
      </c>
      <c r="B43" s="261" t="s">
        <v>197</v>
      </c>
      <c r="C43" s="228" t="s">
        <v>193</v>
      </c>
      <c r="D43" s="262">
        <v>170</v>
      </c>
      <c r="E43" s="238">
        <v>6</v>
      </c>
      <c r="F43" s="192">
        <f>D43*E43</f>
        <v>1020</v>
      </c>
    </row>
    <row r="44" spans="1:6" s="9" customFormat="1" ht="14.25">
      <c r="A44" s="260" t="s">
        <v>198</v>
      </c>
      <c r="B44" s="261" t="s">
        <v>199</v>
      </c>
      <c r="C44" s="228" t="s">
        <v>193</v>
      </c>
      <c r="D44" s="262">
        <v>170</v>
      </c>
      <c r="E44" s="238">
        <v>2</v>
      </c>
      <c r="F44" s="192">
        <f>D44*E44</f>
        <v>340</v>
      </c>
    </row>
    <row r="45" spans="1:6" s="9" customFormat="1" ht="14.25">
      <c r="A45" s="260" t="s">
        <v>200</v>
      </c>
      <c r="B45" s="261" t="s">
        <v>260</v>
      </c>
      <c r="C45" s="228" t="s">
        <v>202</v>
      </c>
      <c r="D45" s="262">
        <v>2</v>
      </c>
      <c r="E45" s="238">
        <v>300</v>
      </c>
      <c r="F45" s="192">
        <f>D45*E45</f>
        <v>600</v>
      </c>
    </row>
    <row r="46" spans="1:6" s="9" customFormat="1" ht="14.25">
      <c r="A46" s="219"/>
      <c r="B46" s="230" t="s">
        <v>163</v>
      </c>
      <c r="C46" s="221"/>
      <c r="D46" s="231"/>
      <c r="E46" s="223"/>
      <c r="F46" s="224"/>
    </row>
    <row r="47" spans="1:6" s="9" customFormat="1" ht="28.5">
      <c r="A47" s="260" t="s">
        <v>203</v>
      </c>
      <c r="B47" s="261" t="s">
        <v>204</v>
      </c>
      <c r="C47" s="228" t="s">
        <v>205</v>
      </c>
      <c r="D47" s="262">
        <v>0.00085</v>
      </c>
      <c r="E47" s="238">
        <v>65000</v>
      </c>
      <c r="F47" s="192">
        <f>D47*E47</f>
        <v>55.25</v>
      </c>
    </row>
    <row r="48" spans="1:7" s="131" customFormat="1" ht="42.75">
      <c r="A48" s="260" t="s">
        <v>206</v>
      </c>
      <c r="B48" s="261" t="s">
        <v>207</v>
      </c>
      <c r="C48" s="228" t="s">
        <v>193</v>
      </c>
      <c r="D48" s="237">
        <v>85</v>
      </c>
      <c r="E48" s="238">
        <v>11</v>
      </c>
      <c r="F48" s="192">
        <f>D48*E48</f>
        <v>935</v>
      </c>
      <c r="G48" s="9"/>
    </row>
    <row r="49" spans="1:7" s="131" customFormat="1" ht="14.25">
      <c r="A49" s="219"/>
      <c r="B49" s="230" t="s">
        <v>261</v>
      </c>
      <c r="C49" s="221"/>
      <c r="D49" s="231"/>
      <c r="E49" s="223"/>
      <c r="F49" s="239"/>
      <c r="G49" s="9"/>
    </row>
    <row r="50" spans="1:6" s="131" customFormat="1" ht="57">
      <c r="A50" s="263" t="s">
        <v>262</v>
      </c>
      <c r="B50" s="261" t="s">
        <v>263</v>
      </c>
      <c r="C50" s="228" t="s">
        <v>172</v>
      </c>
      <c r="D50" s="262">
        <v>21</v>
      </c>
      <c r="E50" s="238">
        <v>180</v>
      </c>
      <c r="F50" s="192">
        <f aca="true" t="shared" si="1" ref="F50:F59">D50*E50</f>
        <v>3780</v>
      </c>
    </row>
    <row r="51" spans="1:7" s="131" customFormat="1" ht="42.75">
      <c r="A51" s="260" t="s">
        <v>211</v>
      </c>
      <c r="B51" s="261" t="s">
        <v>212</v>
      </c>
      <c r="C51" s="228" t="s">
        <v>205</v>
      </c>
      <c r="D51" s="262">
        <v>0.00084</v>
      </c>
      <c r="E51" s="238">
        <v>72000</v>
      </c>
      <c r="F51" s="192">
        <f t="shared" si="1"/>
        <v>60.480000000000004</v>
      </c>
      <c r="G51" s="9"/>
    </row>
    <row r="52" spans="1:7" s="131" customFormat="1" ht="28.5">
      <c r="A52" s="263" t="s">
        <v>264</v>
      </c>
      <c r="B52" s="261" t="s">
        <v>265</v>
      </c>
      <c r="C52" s="228" t="s">
        <v>172</v>
      </c>
      <c r="D52" s="262">
        <v>21</v>
      </c>
      <c r="E52" s="238">
        <v>170</v>
      </c>
      <c r="F52" s="192">
        <f t="shared" si="1"/>
        <v>3570</v>
      </c>
      <c r="G52" s="9"/>
    </row>
    <row r="53" spans="1:7" s="131" customFormat="1" ht="14.25">
      <c r="A53" s="260" t="s">
        <v>200</v>
      </c>
      <c r="B53" s="261" t="s">
        <v>266</v>
      </c>
      <c r="C53" s="228" t="s">
        <v>172</v>
      </c>
      <c r="D53" s="262">
        <v>21</v>
      </c>
      <c r="E53" s="238">
        <v>150</v>
      </c>
      <c r="F53" s="192">
        <f t="shared" si="1"/>
        <v>3150</v>
      </c>
      <c r="G53" s="9"/>
    </row>
    <row r="54" spans="1:7" s="131" customFormat="1" ht="14.25">
      <c r="A54" s="260" t="s">
        <v>200</v>
      </c>
      <c r="B54" s="261" t="s">
        <v>267</v>
      </c>
      <c r="C54" s="228" t="s">
        <v>172</v>
      </c>
      <c r="D54" s="262">
        <v>21</v>
      </c>
      <c r="E54" s="238">
        <v>50</v>
      </c>
      <c r="F54" s="192">
        <f t="shared" si="1"/>
        <v>1050</v>
      </c>
      <c r="G54" s="9"/>
    </row>
    <row r="55" spans="1:6" s="9" customFormat="1" ht="28.5">
      <c r="A55" s="260" t="s">
        <v>268</v>
      </c>
      <c r="B55" s="235" t="s">
        <v>269</v>
      </c>
      <c r="C55" s="228" t="s">
        <v>270</v>
      </c>
      <c r="D55" s="262">
        <v>0.21</v>
      </c>
      <c r="E55" s="238">
        <v>300</v>
      </c>
      <c r="F55" s="192">
        <f t="shared" si="1"/>
        <v>63</v>
      </c>
    </row>
    <row r="56" spans="1:6" s="9" customFormat="1" ht="14.25">
      <c r="A56" s="260" t="s">
        <v>200</v>
      </c>
      <c r="B56" s="261" t="s">
        <v>218</v>
      </c>
      <c r="C56" s="228" t="s">
        <v>172</v>
      </c>
      <c r="D56" s="262">
        <v>21</v>
      </c>
      <c r="E56" s="238">
        <v>20</v>
      </c>
      <c r="F56" s="192">
        <f t="shared" si="1"/>
        <v>420</v>
      </c>
    </row>
    <row r="57" spans="1:6" s="9" customFormat="1" ht="28.5">
      <c r="A57" s="260" t="s">
        <v>219</v>
      </c>
      <c r="B57" s="261" t="s">
        <v>220</v>
      </c>
      <c r="C57" s="228" t="s">
        <v>193</v>
      </c>
      <c r="D57" s="237">
        <v>21</v>
      </c>
      <c r="E57" s="238">
        <v>28</v>
      </c>
      <c r="F57" s="192">
        <f t="shared" si="1"/>
        <v>588</v>
      </c>
    </row>
    <row r="58" spans="1:6" s="9" customFormat="1" ht="14.25">
      <c r="A58" s="263" t="s">
        <v>200</v>
      </c>
      <c r="B58" s="235" t="s">
        <v>221</v>
      </c>
      <c r="C58" s="236" t="s">
        <v>172</v>
      </c>
      <c r="D58" s="237">
        <v>21</v>
      </c>
      <c r="E58" s="233">
        <v>19</v>
      </c>
      <c r="F58" s="337">
        <f t="shared" si="1"/>
        <v>399</v>
      </c>
    </row>
    <row r="59" spans="1:6" s="9" customFormat="1" ht="28.5">
      <c r="A59" s="263" t="s">
        <v>222</v>
      </c>
      <c r="B59" s="235" t="s">
        <v>223</v>
      </c>
      <c r="C59" s="236" t="s">
        <v>172</v>
      </c>
      <c r="D59" s="237">
        <v>1.05</v>
      </c>
      <c r="E59" s="233">
        <v>100</v>
      </c>
      <c r="F59" s="337">
        <f t="shared" si="1"/>
        <v>105</v>
      </c>
    </row>
    <row r="60" spans="1:6" s="9" customFormat="1" ht="14.25">
      <c r="A60" s="219"/>
      <c r="B60" s="264"/>
      <c r="C60" s="221"/>
      <c r="D60" s="221"/>
      <c r="E60" s="223"/>
      <c r="F60" s="224"/>
    </row>
    <row r="61" spans="1:7" s="9" customFormat="1" ht="14.25">
      <c r="A61" s="260" t="s">
        <v>232</v>
      </c>
      <c r="B61" s="261" t="s">
        <v>233</v>
      </c>
      <c r="C61" s="228" t="s">
        <v>118</v>
      </c>
      <c r="D61" s="228">
        <v>11</v>
      </c>
      <c r="E61" s="238">
        <v>90</v>
      </c>
      <c r="F61" s="192">
        <f>D61*E61</f>
        <v>990</v>
      </c>
      <c r="G61" s="131"/>
    </row>
    <row r="62" spans="1:7" s="9" customFormat="1" ht="14.25">
      <c r="A62" s="260" t="s">
        <v>234</v>
      </c>
      <c r="B62" s="261" t="s">
        <v>235</v>
      </c>
      <c r="C62" s="228" t="s">
        <v>118</v>
      </c>
      <c r="D62" s="228">
        <v>11</v>
      </c>
      <c r="E62" s="238">
        <v>90</v>
      </c>
      <c r="F62" s="192">
        <f>D62*E62</f>
        <v>990</v>
      </c>
      <c r="G62" s="131"/>
    </row>
    <row r="63" spans="1:7" s="9" customFormat="1" ht="14.25">
      <c r="A63" s="219"/>
      <c r="B63" s="264"/>
      <c r="C63" s="221"/>
      <c r="D63" s="221"/>
      <c r="E63" s="223"/>
      <c r="F63" s="224"/>
      <c r="G63" s="131"/>
    </row>
    <row r="64" spans="1:6" s="9" customFormat="1" ht="14.25">
      <c r="A64" s="265"/>
      <c r="B64" s="266" t="s">
        <v>236</v>
      </c>
      <c r="C64" s="267" t="s">
        <v>237</v>
      </c>
      <c r="D64" s="268">
        <v>1</v>
      </c>
      <c r="E64" s="269">
        <v>2100</v>
      </c>
      <c r="F64" s="270">
        <f>D64*E64</f>
        <v>2100</v>
      </c>
    </row>
    <row r="65" spans="1:6" s="9" customFormat="1" ht="14.25">
      <c r="A65" s="271"/>
      <c r="B65" s="272" t="s">
        <v>183</v>
      </c>
      <c r="C65" s="273"/>
      <c r="D65" s="274"/>
      <c r="E65" s="275"/>
      <c r="F65" s="276">
        <f>SUM(F40:F64)</f>
        <v>21065.73</v>
      </c>
    </row>
    <row r="66" spans="1:6" s="9" customFormat="1" ht="14.25">
      <c r="A66" s="225"/>
      <c r="B66" s="226" t="s">
        <v>238</v>
      </c>
      <c r="C66" s="228"/>
      <c r="D66" s="227"/>
      <c r="E66" s="238"/>
      <c r="F66" s="277">
        <f>F36</f>
        <v>17222.90325</v>
      </c>
    </row>
    <row r="67" spans="1:6" s="9" customFormat="1" ht="14.25">
      <c r="A67" s="225"/>
      <c r="B67" s="226" t="s">
        <v>239</v>
      </c>
      <c r="C67" s="228"/>
      <c r="D67" s="227"/>
      <c r="E67" s="238"/>
      <c r="F67" s="247">
        <f>F65</f>
        <v>21065.73</v>
      </c>
    </row>
    <row r="68" spans="1:9" s="9" customFormat="1" ht="14.25">
      <c r="A68" s="278"/>
      <c r="B68" s="207" t="s">
        <v>240</v>
      </c>
      <c r="C68" s="209"/>
      <c r="D68" s="208"/>
      <c r="E68" s="210"/>
      <c r="F68" s="279">
        <f>SUM(F66:F67)</f>
        <v>38288.63325</v>
      </c>
      <c r="I68" s="280"/>
    </row>
  </sheetData>
  <sheetProtection selectLockedCells="1" selectUnlockedCells="1"/>
  <mergeCells count="3">
    <mergeCell ref="A1:F1"/>
    <mergeCell ref="B8:B9"/>
    <mergeCell ref="C8:C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zoomScale="90" zoomScaleNormal="90" zoomScalePageLayoutView="0" workbookViewId="0" topLeftCell="A1">
      <selection activeCell="N54" sqref="N54"/>
    </sheetView>
  </sheetViews>
  <sheetFormatPr defaultColWidth="9.140625" defaultRowHeight="12.75"/>
  <cols>
    <col min="1" max="1" width="6.140625" style="5" customWidth="1"/>
    <col min="2" max="2" width="19.8515625" style="5" customWidth="1"/>
    <col min="3" max="3" width="6.28125" style="5" customWidth="1"/>
    <col min="4" max="4" width="6.00390625" style="5" customWidth="1"/>
    <col min="5" max="5" width="7.7109375" style="5" customWidth="1"/>
    <col min="6" max="6" width="7.140625" style="5" customWidth="1"/>
    <col min="7" max="7" width="13.140625" style="69" customWidth="1"/>
    <col min="8" max="8" width="11.7109375" style="74" customWidth="1"/>
    <col min="9" max="9" width="16.57421875" style="338" customWidth="1"/>
    <col min="10" max="10" width="9.140625" style="5" customWidth="1"/>
    <col min="11" max="11" width="12.57421875" style="5" customWidth="1"/>
    <col min="12" max="12" width="12.57421875" style="72" customWidth="1"/>
    <col min="13" max="14" width="9.140625" style="5" customWidth="1"/>
    <col min="15" max="15" width="12.7109375" style="5" customWidth="1"/>
    <col min="16" max="16384" width="9.140625" style="5" customWidth="1"/>
  </cols>
  <sheetData>
    <row r="1" spans="1:12" s="9" customFormat="1" ht="19.5">
      <c r="A1" s="423" t="s">
        <v>77</v>
      </c>
      <c r="B1" s="423"/>
      <c r="C1" s="423"/>
      <c r="D1" s="423"/>
      <c r="E1" s="423"/>
      <c r="F1" s="423"/>
      <c r="G1" s="73"/>
      <c r="H1" s="74"/>
      <c r="I1" s="71"/>
      <c r="L1" s="75"/>
    </row>
    <row r="2" ht="15">
      <c r="A2" s="4" t="s">
        <v>1</v>
      </c>
    </row>
    <row r="3" spans="1:12" s="73" customFormat="1" ht="15">
      <c r="A3" s="4" t="s">
        <v>78</v>
      </c>
      <c r="B3" s="5"/>
      <c r="C3" s="5"/>
      <c r="D3" s="5"/>
      <c r="E3" s="5"/>
      <c r="F3" s="5"/>
      <c r="H3" s="76"/>
      <c r="I3" s="77"/>
      <c r="L3" s="78"/>
    </row>
    <row r="4" spans="1:12" s="73" customFormat="1" ht="15">
      <c r="A4" s="4" t="s">
        <v>79</v>
      </c>
      <c r="B4" s="5"/>
      <c r="C4" s="5"/>
      <c r="D4" s="5"/>
      <c r="E4" s="5"/>
      <c r="F4" s="5"/>
      <c r="H4" s="76"/>
      <c r="I4" s="77"/>
      <c r="L4" s="78"/>
    </row>
    <row r="5" spans="1:12" s="73" customFormat="1" ht="15">
      <c r="A5" s="4"/>
      <c r="B5" s="5"/>
      <c r="C5" s="5"/>
      <c r="D5" s="5"/>
      <c r="E5" s="5"/>
      <c r="F5" s="5"/>
      <c r="H5" s="76"/>
      <c r="I5" s="77"/>
      <c r="L5" s="78"/>
    </row>
    <row r="6" spans="1:12" s="83" customFormat="1" ht="18">
      <c r="A6" s="79"/>
      <c r="B6" s="80" t="s">
        <v>271</v>
      </c>
      <c r="C6" s="79"/>
      <c r="D6" s="79"/>
      <c r="E6" s="79"/>
      <c r="F6" s="79"/>
      <c r="G6" s="81"/>
      <c r="H6" s="74"/>
      <c r="I6" s="339"/>
      <c r="L6" s="84"/>
    </row>
    <row r="8" spans="1:12" s="89" customFormat="1" ht="28.5">
      <c r="A8" s="85" t="s">
        <v>81</v>
      </c>
      <c r="B8" s="86" t="s">
        <v>82</v>
      </c>
      <c r="C8" s="87" t="s">
        <v>83</v>
      </c>
      <c r="D8" s="87" t="s">
        <v>84</v>
      </c>
      <c r="E8" s="87" t="s">
        <v>85</v>
      </c>
      <c r="F8" s="87" t="s">
        <v>86</v>
      </c>
      <c r="G8" s="87" t="s">
        <v>87</v>
      </c>
      <c r="H8" s="87" t="s">
        <v>88</v>
      </c>
      <c r="I8" s="340" t="s">
        <v>89</v>
      </c>
      <c r="K8" s="90"/>
      <c r="L8" s="91"/>
    </row>
    <row r="9" spans="1:15" s="346" customFormat="1" ht="26.25">
      <c r="A9" s="341">
        <v>2</v>
      </c>
      <c r="B9" s="342" t="s">
        <v>272</v>
      </c>
      <c r="C9" s="343" t="s">
        <v>273</v>
      </c>
      <c r="D9" s="343" t="s">
        <v>274</v>
      </c>
      <c r="E9" s="343" t="s">
        <v>95</v>
      </c>
      <c r="F9" s="343">
        <v>0</v>
      </c>
      <c r="G9" s="344" t="s">
        <v>100</v>
      </c>
      <c r="H9" s="345"/>
      <c r="I9" s="97">
        <v>8500</v>
      </c>
      <c r="K9" s="303"/>
      <c r="L9" s="138"/>
      <c r="N9" s="137"/>
      <c r="O9" s="304"/>
    </row>
    <row r="10" spans="1:15" s="346" customFormat="1" ht="15">
      <c r="A10" s="99">
        <v>3</v>
      </c>
      <c r="B10" s="100" t="s">
        <v>249</v>
      </c>
      <c r="C10" s="101">
        <v>10</v>
      </c>
      <c r="D10" s="101">
        <v>10</v>
      </c>
      <c r="E10" s="101">
        <v>46</v>
      </c>
      <c r="F10" s="101">
        <v>2</v>
      </c>
      <c r="G10" s="102" t="s">
        <v>275</v>
      </c>
      <c r="H10" s="345" t="s">
        <v>104</v>
      </c>
      <c r="I10" s="97">
        <v>9860</v>
      </c>
      <c r="K10" s="303"/>
      <c r="L10" s="138"/>
      <c r="N10" s="137"/>
      <c r="O10" s="304"/>
    </row>
    <row r="11" spans="1:15" s="346" customFormat="1" ht="102.75">
      <c r="A11" s="99">
        <v>4</v>
      </c>
      <c r="B11" s="102" t="s">
        <v>276</v>
      </c>
      <c r="C11" s="101">
        <v>25</v>
      </c>
      <c r="D11" s="101" t="s">
        <v>277</v>
      </c>
      <c r="E11" s="101" t="s">
        <v>278</v>
      </c>
      <c r="F11" s="101" t="s">
        <v>279</v>
      </c>
      <c r="G11" s="102" t="s">
        <v>280</v>
      </c>
      <c r="H11" s="345" t="s">
        <v>104</v>
      </c>
      <c r="I11" s="97">
        <v>23657.5</v>
      </c>
      <c r="K11" s="303"/>
      <c r="L11" s="138"/>
      <c r="N11" s="137"/>
      <c r="O11" s="304"/>
    </row>
    <row r="12" spans="1:15" s="346" customFormat="1" ht="15">
      <c r="A12" s="341">
        <v>5</v>
      </c>
      <c r="B12" s="344" t="s">
        <v>281</v>
      </c>
      <c r="C12" s="343">
        <v>16</v>
      </c>
      <c r="D12" s="343">
        <v>8</v>
      </c>
      <c r="E12" s="343">
        <v>50</v>
      </c>
      <c r="F12" s="343">
        <v>9</v>
      </c>
      <c r="G12" s="344" t="s">
        <v>91</v>
      </c>
      <c r="H12" s="345"/>
      <c r="I12" s="97">
        <v>2598</v>
      </c>
      <c r="K12" s="303"/>
      <c r="L12" s="138"/>
      <c r="N12" s="137"/>
      <c r="O12" s="304"/>
    </row>
    <row r="13" spans="1:15" s="346" customFormat="1" ht="39">
      <c r="A13" s="341">
        <v>6</v>
      </c>
      <c r="B13" s="344" t="s">
        <v>282</v>
      </c>
      <c r="C13" s="343">
        <v>5</v>
      </c>
      <c r="D13" s="343" t="s">
        <v>283</v>
      </c>
      <c r="E13" s="343" t="s">
        <v>95</v>
      </c>
      <c r="F13" s="343">
        <v>0</v>
      </c>
      <c r="G13" s="344" t="s">
        <v>100</v>
      </c>
      <c r="H13" s="345"/>
      <c r="I13" s="97">
        <v>7156</v>
      </c>
      <c r="K13" s="303"/>
      <c r="L13" s="138"/>
      <c r="N13" s="137"/>
      <c r="O13" s="304"/>
    </row>
    <row r="14" spans="1:15" s="346" customFormat="1" ht="51.75">
      <c r="A14" s="341">
        <v>7</v>
      </c>
      <c r="B14" s="344" t="s">
        <v>284</v>
      </c>
      <c r="C14" s="343" t="s">
        <v>285</v>
      </c>
      <c r="D14" s="343" t="s">
        <v>286</v>
      </c>
      <c r="E14" s="343" t="s">
        <v>95</v>
      </c>
      <c r="F14" s="343">
        <v>0</v>
      </c>
      <c r="G14" s="344" t="s">
        <v>100</v>
      </c>
      <c r="H14" s="345"/>
      <c r="I14" s="97">
        <v>20356</v>
      </c>
      <c r="K14" s="303"/>
      <c r="L14" s="138"/>
      <c r="N14" s="137"/>
      <c r="O14" s="304"/>
    </row>
    <row r="15" spans="1:15" s="346" customFormat="1" ht="15">
      <c r="A15" s="341">
        <v>8</v>
      </c>
      <c r="B15" s="344" t="s">
        <v>248</v>
      </c>
      <c r="C15" s="343">
        <v>6</v>
      </c>
      <c r="D15" s="343">
        <v>4</v>
      </c>
      <c r="E15" s="343">
        <v>37</v>
      </c>
      <c r="F15" s="343">
        <v>1.2</v>
      </c>
      <c r="G15" s="344" t="s">
        <v>91</v>
      </c>
      <c r="H15" s="345"/>
      <c r="I15" s="97">
        <v>2080.5</v>
      </c>
      <c r="K15" s="303"/>
      <c r="L15" s="138"/>
      <c r="N15" s="137"/>
      <c r="O15" s="304"/>
    </row>
    <row r="16" spans="1:15" s="346" customFormat="1" ht="15">
      <c r="A16" s="92">
        <v>9</v>
      </c>
      <c r="B16" s="93" t="s">
        <v>287</v>
      </c>
      <c r="C16" s="94">
        <v>2</v>
      </c>
      <c r="D16" s="94">
        <v>1</v>
      </c>
      <c r="E16" s="94">
        <v>4</v>
      </c>
      <c r="F16" s="94">
        <v>0</v>
      </c>
      <c r="G16" s="93" t="s">
        <v>91</v>
      </c>
      <c r="H16" s="345"/>
      <c r="I16" s="97">
        <v>115</v>
      </c>
      <c r="K16" s="303"/>
      <c r="L16" s="138"/>
      <c r="N16" s="137"/>
      <c r="O16" s="304"/>
    </row>
    <row r="17" spans="1:15" s="346" customFormat="1" ht="15">
      <c r="A17" s="92">
        <v>10</v>
      </c>
      <c r="B17" s="93" t="s">
        <v>288</v>
      </c>
      <c r="C17" s="94">
        <v>2</v>
      </c>
      <c r="D17" s="94">
        <v>1</v>
      </c>
      <c r="E17" s="94">
        <v>4</v>
      </c>
      <c r="F17" s="94">
        <v>0</v>
      </c>
      <c r="G17" s="93" t="s">
        <v>91</v>
      </c>
      <c r="H17" s="345"/>
      <c r="I17" s="97">
        <v>115</v>
      </c>
      <c r="K17" s="303"/>
      <c r="L17" s="138"/>
      <c r="N17" s="137"/>
      <c r="O17" s="304"/>
    </row>
    <row r="18" spans="1:15" s="346" customFormat="1" ht="15">
      <c r="A18" s="99">
        <v>11</v>
      </c>
      <c r="B18" s="102" t="s">
        <v>289</v>
      </c>
      <c r="C18" s="101">
        <v>8</v>
      </c>
      <c r="D18" s="101">
        <v>6</v>
      </c>
      <c r="E18" s="101">
        <v>29</v>
      </c>
      <c r="F18" s="101">
        <v>1</v>
      </c>
      <c r="G18" s="102" t="s">
        <v>290</v>
      </c>
      <c r="H18" s="345" t="s">
        <v>104</v>
      </c>
      <c r="I18" s="97">
        <v>815</v>
      </c>
      <c r="K18" s="303"/>
      <c r="L18" s="138"/>
      <c r="N18" s="137"/>
      <c r="O18" s="304"/>
    </row>
    <row r="19" spans="1:15" s="346" customFormat="1" ht="15">
      <c r="A19" s="341">
        <v>12</v>
      </c>
      <c r="B19" s="344" t="s">
        <v>248</v>
      </c>
      <c r="C19" s="343">
        <v>5</v>
      </c>
      <c r="D19" s="343">
        <v>5</v>
      </c>
      <c r="E19" s="343">
        <v>35</v>
      </c>
      <c r="F19" s="343">
        <v>0</v>
      </c>
      <c r="G19" s="344" t="s">
        <v>91</v>
      </c>
      <c r="H19" s="345"/>
      <c r="I19" s="97">
        <v>1390</v>
      </c>
      <c r="K19" s="303"/>
      <c r="L19" s="138"/>
      <c r="N19" s="137"/>
      <c r="O19" s="304"/>
    </row>
    <row r="20" spans="1:15" s="346" customFormat="1" ht="15">
      <c r="A20" s="92">
        <v>13</v>
      </c>
      <c r="B20" s="93" t="s">
        <v>248</v>
      </c>
      <c r="C20" s="94">
        <v>5</v>
      </c>
      <c r="D20" s="94">
        <v>3</v>
      </c>
      <c r="E20" s="94">
        <v>21</v>
      </c>
      <c r="F20" s="94">
        <v>1.5</v>
      </c>
      <c r="G20" s="93" t="s">
        <v>91</v>
      </c>
      <c r="H20" s="345"/>
      <c r="I20" s="97">
        <v>809.5</v>
      </c>
      <c r="K20" s="303"/>
      <c r="L20" s="138"/>
      <c r="N20" s="137"/>
      <c r="O20" s="304"/>
    </row>
    <row r="21" spans="1:15" s="346" customFormat="1" ht="15">
      <c r="A21" s="99">
        <v>14</v>
      </c>
      <c r="B21" s="102" t="s">
        <v>291</v>
      </c>
      <c r="C21" s="101">
        <v>4</v>
      </c>
      <c r="D21" s="101" t="s">
        <v>292</v>
      </c>
      <c r="E21" s="101" t="s">
        <v>95</v>
      </c>
      <c r="F21" s="101">
        <v>0</v>
      </c>
      <c r="G21" s="102" t="s">
        <v>243</v>
      </c>
      <c r="H21" s="345" t="s">
        <v>247</v>
      </c>
      <c r="I21" s="97">
        <v>1256</v>
      </c>
      <c r="K21" s="303"/>
      <c r="L21" s="138"/>
      <c r="N21" s="137"/>
      <c r="O21" s="304"/>
    </row>
    <row r="22" spans="1:15" s="346" customFormat="1" ht="51.75">
      <c r="A22" s="99">
        <v>15</v>
      </c>
      <c r="B22" s="102" t="s">
        <v>293</v>
      </c>
      <c r="C22" s="101">
        <v>2</v>
      </c>
      <c r="D22" s="101">
        <v>1</v>
      </c>
      <c r="E22" s="101" t="s">
        <v>95</v>
      </c>
      <c r="F22" s="101">
        <v>0</v>
      </c>
      <c r="G22" s="102" t="s">
        <v>294</v>
      </c>
      <c r="H22" s="345"/>
      <c r="I22" s="97">
        <v>365</v>
      </c>
      <c r="K22" s="303"/>
      <c r="L22" s="138"/>
      <c r="N22" s="137"/>
      <c r="O22" s="304"/>
    </row>
    <row r="23" spans="1:15" s="346" customFormat="1" ht="15">
      <c r="A23" s="99">
        <v>16</v>
      </c>
      <c r="B23" s="102" t="s">
        <v>295</v>
      </c>
      <c r="C23" s="101">
        <v>5</v>
      </c>
      <c r="D23" s="101">
        <v>6</v>
      </c>
      <c r="E23" s="101" t="s">
        <v>296</v>
      </c>
      <c r="F23" s="101">
        <v>0</v>
      </c>
      <c r="G23" s="102" t="s">
        <v>243</v>
      </c>
      <c r="H23" s="345" t="s">
        <v>247</v>
      </c>
      <c r="I23" s="97">
        <v>608.5</v>
      </c>
      <c r="K23" s="303"/>
      <c r="L23" s="138"/>
      <c r="N23" s="137"/>
      <c r="O23" s="304"/>
    </row>
    <row r="24" spans="1:15" s="346" customFormat="1" ht="15">
      <c r="A24" s="99">
        <v>17</v>
      </c>
      <c r="B24" s="102" t="s">
        <v>297</v>
      </c>
      <c r="C24" s="101">
        <v>5</v>
      </c>
      <c r="D24" s="101" t="s">
        <v>298</v>
      </c>
      <c r="E24" s="101" t="s">
        <v>299</v>
      </c>
      <c r="F24" s="101">
        <v>0</v>
      </c>
      <c r="G24" s="102" t="s">
        <v>243</v>
      </c>
      <c r="H24" s="345" t="s">
        <v>247</v>
      </c>
      <c r="I24" s="97">
        <v>650</v>
      </c>
      <c r="K24" s="303"/>
      <c r="L24" s="138"/>
      <c r="N24" s="137"/>
      <c r="O24" s="304"/>
    </row>
    <row r="25" spans="1:15" s="346" customFormat="1" ht="77.25">
      <c r="A25" s="92">
        <v>18</v>
      </c>
      <c r="B25" s="93" t="s">
        <v>300</v>
      </c>
      <c r="C25" s="94" t="s">
        <v>301</v>
      </c>
      <c r="D25" s="94" t="s">
        <v>302</v>
      </c>
      <c r="E25" s="94" t="s">
        <v>95</v>
      </c>
      <c r="F25" s="94">
        <v>0</v>
      </c>
      <c r="G25" s="93" t="s">
        <v>303</v>
      </c>
      <c r="H25" s="345"/>
      <c r="I25" s="97">
        <v>365</v>
      </c>
      <c r="K25" s="303"/>
      <c r="L25" s="138"/>
      <c r="N25" s="137"/>
      <c r="O25" s="304"/>
    </row>
    <row r="26" spans="1:15" s="346" customFormat="1" ht="15">
      <c r="A26" s="99">
        <v>19</v>
      </c>
      <c r="B26" s="102" t="s">
        <v>288</v>
      </c>
      <c r="C26" s="101">
        <v>10</v>
      </c>
      <c r="D26" s="101">
        <v>6</v>
      </c>
      <c r="E26" s="101">
        <v>28</v>
      </c>
      <c r="F26" s="101">
        <v>1.5</v>
      </c>
      <c r="G26" s="102" t="s">
        <v>290</v>
      </c>
      <c r="H26" s="345" t="s">
        <v>104</v>
      </c>
      <c r="I26" s="97">
        <v>815</v>
      </c>
      <c r="K26" s="303"/>
      <c r="L26" s="138"/>
      <c r="N26" s="137"/>
      <c r="O26" s="304"/>
    </row>
    <row r="27" spans="1:15" s="346" customFormat="1" ht="15">
      <c r="A27" s="92">
        <v>21</v>
      </c>
      <c r="B27" s="93" t="s">
        <v>304</v>
      </c>
      <c r="C27" s="94">
        <v>2</v>
      </c>
      <c r="D27" s="94" t="s">
        <v>98</v>
      </c>
      <c r="E27" s="94" t="s">
        <v>95</v>
      </c>
      <c r="F27" s="94">
        <v>0</v>
      </c>
      <c r="G27" s="93" t="s">
        <v>100</v>
      </c>
      <c r="H27" s="345"/>
      <c r="I27" s="97">
        <v>789</v>
      </c>
      <c r="K27" s="303"/>
      <c r="L27" s="138"/>
      <c r="N27" s="137"/>
      <c r="O27" s="304"/>
    </row>
    <row r="28" spans="1:15" s="346" customFormat="1" ht="15">
      <c r="A28" s="99">
        <v>22</v>
      </c>
      <c r="B28" s="102" t="s">
        <v>250</v>
      </c>
      <c r="C28" s="101">
        <v>6</v>
      </c>
      <c r="D28" s="101">
        <v>8</v>
      </c>
      <c r="E28" s="101">
        <v>42</v>
      </c>
      <c r="F28" s="101">
        <v>1</v>
      </c>
      <c r="G28" s="102" t="s">
        <v>243</v>
      </c>
      <c r="H28" s="345" t="s">
        <v>247</v>
      </c>
      <c r="I28" s="97">
        <v>1223</v>
      </c>
      <c r="K28" s="303"/>
      <c r="L28" s="138"/>
      <c r="N28" s="137"/>
      <c r="O28" s="304"/>
    </row>
    <row r="29" spans="1:15" s="346" customFormat="1" ht="15">
      <c r="A29" s="99">
        <v>23</v>
      </c>
      <c r="B29" s="102" t="s">
        <v>250</v>
      </c>
      <c r="C29" s="101">
        <v>4</v>
      </c>
      <c r="D29" s="101">
        <v>3</v>
      </c>
      <c r="E29" s="101">
        <v>18.8</v>
      </c>
      <c r="F29" s="101">
        <v>0.5</v>
      </c>
      <c r="G29" s="102" t="s">
        <v>243</v>
      </c>
      <c r="H29" s="345" t="s">
        <v>247</v>
      </c>
      <c r="I29" s="97">
        <v>608.5</v>
      </c>
      <c r="K29" s="303"/>
      <c r="L29" s="138"/>
      <c r="N29" s="137"/>
      <c r="O29" s="304"/>
    </row>
    <row r="30" spans="1:15" s="346" customFormat="1" ht="15">
      <c r="A30" s="99">
        <v>24</v>
      </c>
      <c r="B30" s="102" t="s">
        <v>248</v>
      </c>
      <c r="C30" s="101">
        <v>4</v>
      </c>
      <c r="D30" s="101">
        <v>5</v>
      </c>
      <c r="E30" s="101">
        <v>25</v>
      </c>
      <c r="F30" s="101">
        <v>1</v>
      </c>
      <c r="G30" s="102" t="s">
        <v>243</v>
      </c>
      <c r="H30" s="345" t="s">
        <v>247</v>
      </c>
      <c r="I30" s="97">
        <v>608.5</v>
      </c>
      <c r="K30" s="303"/>
      <c r="L30" s="138"/>
      <c r="N30" s="137"/>
      <c r="O30" s="304"/>
    </row>
    <row r="31" spans="1:15" s="346" customFormat="1" ht="15">
      <c r="A31" s="99">
        <v>25</v>
      </c>
      <c r="B31" s="102" t="s">
        <v>305</v>
      </c>
      <c r="C31" s="101">
        <v>8</v>
      </c>
      <c r="D31" s="101">
        <v>8</v>
      </c>
      <c r="E31" s="101">
        <v>27</v>
      </c>
      <c r="F31" s="101">
        <v>2.2</v>
      </c>
      <c r="G31" s="102" t="s">
        <v>243</v>
      </c>
      <c r="H31" s="345" t="s">
        <v>104</v>
      </c>
      <c r="I31" s="97">
        <v>1223</v>
      </c>
      <c r="K31" s="303"/>
      <c r="L31" s="138"/>
      <c r="N31" s="137"/>
      <c r="O31" s="304"/>
    </row>
    <row r="32" spans="1:15" s="346" customFormat="1" ht="15">
      <c r="A32" s="99">
        <v>26</v>
      </c>
      <c r="B32" s="102" t="s">
        <v>306</v>
      </c>
      <c r="C32" s="101">
        <v>5</v>
      </c>
      <c r="D32" s="101" t="s">
        <v>307</v>
      </c>
      <c r="E32" s="101" t="s">
        <v>95</v>
      </c>
      <c r="F32" s="101">
        <v>0</v>
      </c>
      <c r="G32" s="102" t="s">
        <v>243</v>
      </c>
      <c r="H32" s="345" t="s">
        <v>247</v>
      </c>
      <c r="I32" s="97">
        <v>1852</v>
      </c>
      <c r="K32" s="303"/>
      <c r="L32" s="138"/>
      <c r="N32" s="137"/>
      <c r="O32" s="304"/>
    </row>
    <row r="33" spans="1:15" s="346" customFormat="1" ht="15">
      <c r="A33" s="99">
        <v>27</v>
      </c>
      <c r="B33" s="102" t="s">
        <v>291</v>
      </c>
      <c r="C33" s="101">
        <v>7</v>
      </c>
      <c r="D33" s="101" t="s">
        <v>283</v>
      </c>
      <c r="E33" s="101" t="s">
        <v>95</v>
      </c>
      <c r="F33" s="101">
        <v>0</v>
      </c>
      <c r="G33" s="102" t="s">
        <v>243</v>
      </c>
      <c r="H33" s="345" t="s">
        <v>247</v>
      </c>
      <c r="I33" s="97">
        <v>4570</v>
      </c>
      <c r="K33" s="303"/>
      <c r="L33" s="138"/>
      <c r="N33" s="137"/>
      <c r="O33" s="304"/>
    </row>
    <row r="34" spans="1:15" s="346" customFormat="1" ht="15">
      <c r="A34" s="99">
        <v>28</v>
      </c>
      <c r="B34" s="102" t="s">
        <v>248</v>
      </c>
      <c r="C34" s="101">
        <v>5</v>
      </c>
      <c r="D34" s="101">
        <v>5</v>
      </c>
      <c r="E34" s="101">
        <v>18</v>
      </c>
      <c r="F34" s="101">
        <v>1</v>
      </c>
      <c r="G34" s="102" t="s">
        <v>243</v>
      </c>
      <c r="H34" s="345" t="s">
        <v>247</v>
      </c>
      <c r="I34" s="97">
        <v>608.5</v>
      </c>
      <c r="K34" s="303"/>
      <c r="L34" s="138"/>
      <c r="N34" s="137"/>
      <c r="O34" s="304"/>
    </row>
    <row r="35" spans="1:15" s="346" customFormat="1" ht="15">
      <c r="A35" s="92">
        <v>29</v>
      </c>
      <c r="B35" s="93" t="s">
        <v>248</v>
      </c>
      <c r="C35" s="94">
        <v>4</v>
      </c>
      <c r="D35" s="94">
        <v>4</v>
      </c>
      <c r="E35" s="94">
        <v>13</v>
      </c>
      <c r="F35" s="94">
        <v>1</v>
      </c>
      <c r="G35" s="93" t="s">
        <v>91</v>
      </c>
      <c r="H35" s="345"/>
      <c r="I35" s="97">
        <v>520</v>
      </c>
      <c r="K35" s="303"/>
      <c r="L35" s="138"/>
      <c r="N35" s="137"/>
      <c r="O35" s="304"/>
    </row>
    <row r="36" spans="1:15" s="346" customFormat="1" ht="15">
      <c r="A36" s="99">
        <v>30</v>
      </c>
      <c r="B36" s="102" t="s">
        <v>248</v>
      </c>
      <c r="C36" s="101">
        <v>5.5</v>
      </c>
      <c r="D36" s="101">
        <v>5</v>
      </c>
      <c r="E36" s="101">
        <v>20</v>
      </c>
      <c r="F36" s="101">
        <v>1</v>
      </c>
      <c r="G36" s="102" t="s">
        <v>243</v>
      </c>
      <c r="H36" s="345" t="s">
        <v>247</v>
      </c>
      <c r="I36" s="97">
        <v>608.5</v>
      </c>
      <c r="K36" s="303"/>
      <c r="L36" s="138"/>
      <c r="N36" s="137"/>
      <c r="O36" s="304"/>
    </row>
    <row r="37" spans="1:15" s="346" customFormat="1" ht="15">
      <c r="A37" s="99">
        <v>31</v>
      </c>
      <c r="B37" s="102" t="s">
        <v>248</v>
      </c>
      <c r="C37" s="101">
        <v>3</v>
      </c>
      <c r="D37" s="101">
        <v>3</v>
      </c>
      <c r="E37" s="101">
        <v>14</v>
      </c>
      <c r="F37" s="101">
        <v>1</v>
      </c>
      <c r="G37" s="102" t="s">
        <v>243</v>
      </c>
      <c r="H37" s="345" t="s">
        <v>247</v>
      </c>
      <c r="I37" s="97">
        <v>608.5</v>
      </c>
      <c r="K37" s="303"/>
      <c r="L37" s="138"/>
      <c r="N37" s="137"/>
      <c r="O37" s="304"/>
    </row>
    <row r="38" spans="1:15" s="346" customFormat="1" ht="15">
      <c r="A38" s="99">
        <v>32</v>
      </c>
      <c r="B38" s="102" t="s">
        <v>248</v>
      </c>
      <c r="C38" s="101">
        <v>5</v>
      </c>
      <c r="D38" s="101">
        <v>5</v>
      </c>
      <c r="E38" s="101">
        <v>27</v>
      </c>
      <c r="F38" s="101">
        <v>1.2</v>
      </c>
      <c r="G38" s="102" t="s">
        <v>243</v>
      </c>
      <c r="H38" s="345" t="s">
        <v>247</v>
      </c>
      <c r="I38" s="97">
        <v>608.5</v>
      </c>
      <c r="K38" s="303"/>
      <c r="L38" s="138"/>
      <c r="N38" s="137"/>
      <c r="O38" s="304"/>
    </row>
    <row r="39" spans="1:15" s="346" customFormat="1" ht="15">
      <c r="A39" s="99">
        <v>33</v>
      </c>
      <c r="B39" s="102" t="s">
        <v>308</v>
      </c>
      <c r="C39" s="101">
        <v>5</v>
      </c>
      <c r="D39" s="101">
        <v>7</v>
      </c>
      <c r="E39" s="101">
        <v>33</v>
      </c>
      <c r="F39" s="101">
        <v>1</v>
      </c>
      <c r="G39" s="102" t="s">
        <v>243</v>
      </c>
      <c r="H39" s="345" t="s">
        <v>247</v>
      </c>
      <c r="I39" s="97">
        <v>1223</v>
      </c>
      <c r="K39" s="303"/>
      <c r="L39" s="138"/>
      <c r="N39" s="137"/>
      <c r="O39" s="304"/>
    </row>
    <row r="40" spans="1:15" s="346" customFormat="1" ht="15">
      <c r="A40" s="99">
        <v>34</v>
      </c>
      <c r="B40" s="102" t="s">
        <v>246</v>
      </c>
      <c r="C40" s="101">
        <v>5</v>
      </c>
      <c r="D40" s="101">
        <v>5</v>
      </c>
      <c r="E40" s="101">
        <v>18</v>
      </c>
      <c r="F40" s="101">
        <v>1</v>
      </c>
      <c r="G40" s="102" t="s">
        <v>243</v>
      </c>
      <c r="H40" s="345" t="s">
        <v>247</v>
      </c>
      <c r="I40" s="97">
        <v>608.5</v>
      </c>
      <c r="K40" s="303"/>
      <c r="L40" s="138"/>
      <c r="N40" s="137"/>
      <c r="O40" s="304"/>
    </row>
    <row r="41" spans="1:15" s="346" customFormat="1" ht="15">
      <c r="A41" s="341">
        <v>35</v>
      </c>
      <c r="B41" s="344" t="s">
        <v>248</v>
      </c>
      <c r="C41" s="343">
        <v>4.5</v>
      </c>
      <c r="D41" s="343">
        <v>5</v>
      </c>
      <c r="E41" s="343">
        <v>27</v>
      </c>
      <c r="F41" s="343">
        <v>1</v>
      </c>
      <c r="G41" s="344" t="s">
        <v>91</v>
      </c>
      <c r="H41" s="345"/>
      <c r="I41" s="97">
        <v>1309</v>
      </c>
      <c r="K41" s="303"/>
      <c r="L41" s="138"/>
      <c r="N41" s="137"/>
      <c r="O41" s="304"/>
    </row>
    <row r="42" spans="1:15" s="346" customFormat="1" ht="15">
      <c r="A42" s="92">
        <v>37</v>
      </c>
      <c r="B42" s="93" t="s">
        <v>102</v>
      </c>
      <c r="C42" s="94">
        <v>3</v>
      </c>
      <c r="D42" s="94">
        <v>1</v>
      </c>
      <c r="E42" s="94">
        <v>8</v>
      </c>
      <c r="F42" s="94">
        <v>0.5</v>
      </c>
      <c r="G42" s="93" t="s">
        <v>91</v>
      </c>
      <c r="H42" s="345"/>
      <c r="I42" s="97">
        <v>245</v>
      </c>
      <c r="K42" s="303"/>
      <c r="L42" s="138"/>
      <c r="N42" s="137"/>
      <c r="O42" s="304"/>
    </row>
    <row r="43" spans="1:9" ht="16.5">
      <c r="A43" s="109"/>
      <c r="B43" s="110"/>
      <c r="C43" s="111"/>
      <c r="D43" s="111"/>
      <c r="E43" s="111"/>
      <c r="F43" s="111"/>
      <c r="G43" s="112"/>
      <c r="H43" s="113"/>
      <c r="I43" s="347">
        <f>SUM(I9:I42)</f>
        <v>98725.5</v>
      </c>
    </row>
    <row r="44" ht="14.25" customHeight="1"/>
    <row r="45" spans="1:12" s="9" customFormat="1" ht="14.25">
      <c r="A45" s="348" t="s">
        <v>108</v>
      </c>
      <c r="B45" s="349"/>
      <c r="C45" s="116"/>
      <c r="D45" s="350"/>
      <c r="E45" s="351"/>
      <c r="F45" s="117"/>
      <c r="G45" s="119" t="s">
        <v>109</v>
      </c>
      <c r="H45" s="119" t="s">
        <v>110</v>
      </c>
      <c r="I45" s="120" t="s">
        <v>111</v>
      </c>
      <c r="J45" s="121"/>
      <c r="K45" s="121"/>
      <c r="L45" s="75"/>
    </row>
    <row r="46" spans="1:12" s="9" customFormat="1" ht="14.25">
      <c r="A46" s="326"/>
      <c r="B46" s="327" t="s">
        <v>113</v>
      </c>
      <c r="C46" s="328"/>
      <c r="D46" s="124"/>
      <c r="E46" s="124"/>
      <c r="F46" s="329"/>
      <c r="G46" s="126">
        <v>19</v>
      </c>
      <c r="H46" s="127">
        <v>380</v>
      </c>
      <c r="I46" s="128">
        <f>G46*H46</f>
        <v>7220</v>
      </c>
      <c r="J46" s="121"/>
      <c r="K46" s="121"/>
      <c r="L46" s="75"/>
    </row>
    <row r="47" spans="1:12" s="9" customFormat="1" ht="14.25">
      <c r="A47" s="122"/>
      <c r="B47" s="327" t="s">
        <v>114</v>
      </c>
      <c r="C47" s="328"/>
      <c r="D47" s="328"/>
      <c r="E47" s="328"/>
      <c r="F47" s="329"/>
      <c r="G47" s="126">
        <v>1</v>
      </c>
      <c r="H47" s="127">
        <v>480</v>
      </c>
      <c r="I47" s="128">
        <f>G47*H47</f>
        <v>480</v>
      </c>
      <c r="J47" s="121"/>
      <c r="K47" s="121"/>
      <c r="L47" s="75"/>
    </row>
    <row r="48" spans="1:9" ht="15">
      <c r="A48" s="352"/>
      <c r="B48" s="123" t="s">
        <v>309</v>
      </c>
      <c r="C48" s="353"/>
      <c r="D48" s="353"/>
      <c r="E48" s="353"/>
      <c r="F48" s="354"/>
      <c r="G48" s="355">
        <v>1</v>
      </c>
      <c r="H48" s="127">
        <v>780</v>
      </c>
      <c r="I48" s="128">
        <f>G48*H48</f>
        <v>780</v>
      </c>
    </row>
    <row r="49" spans="1:9" ht="15">
      <c r="A49" s="356"/>
      <c r="B49" s="123" t="s">
        <v>310</v>
      </c>
      <c r="C49" s="10"/>
      <c r="D49" s="10"/>
      <c r="E49" s="10"/>
      <c r="F49" s="357"/>
      <c r="G49" s="358">
        <v>1</v>
      </c>
      <c r="H49" s="142">
        <v>1180</v>
      </c>
      <c r="I49" s="128">
        <f>G49*H49</f>
        <v>1180</v>
      </c>
    </row>
    <row r="50" spans="1:12" s="9" customFormat="1" ht="16.5">
      <c r="A50" s="143"/>
      <c r="B50" s="144" t="s">
        <v>117</v>
      </c>
      <c r="C50" s="145"/>
      <c r="D50" s="145"/>
      <c r="E50" s="145"/>
      <c r="F50" s="146"/>
      <c r="G50" s="147"/>
      <c r="H50" s="148"/>
      <c r="I50" s="359">
        <f>SUM(I46:I49)</f>
        <v>9660</v>
      </c>
      <c r="J50" s="121"/>
      <c r="K50" s="121"/>
      <c r="L50" s="75"/>
    </row>
    <row r="52" spans="1:12" s="9" customFormat="1" ht="27.75">
      <c r="A52" s="150"/>
      <c r="B52" s="118" t="s">
        <v>87</v>
      </c>
      <c r="C52" s="116"/>
      <c r="D52" s="117"/>
      <c r="E52" s="118"/>
      <c r="F52" s="117"/>
      <c r="G52" s="119" t="s">
        <v>118</v>
      </c>
      <c r="H52" s="119" t="s">
        <v>119</v>
      </c>
      <c r="I52" s="120" t="s">
        <v>120</v>
      </c>
      <c r="J52" s="121"/>
      <c r="K52" s="121"/>
      <c r="L52" s="75"/>
    </row>
    <row r="53" spans="1:12" s="131" customFormat="1" ht="15">
      <c r="A53" s="151"/>
      <c r="B53" s="332" t="s">
        <v>121</v>
      </c>
      <c r="C53" s="153"/>
      <c r="D53" s="154"/>
      <c r="E53" s="155" t="s">
        <v>122</v>
      </c>
      <c r="F53" s="156"/>
      <c r="G53" s="157">
        <v>33.5</v>
      </c>
      <c r="H53" s="127">
        <v>380</v>
      </c>
      <c r="I53" s="360">
        <f>G53*H53</f>
        <v>12730</v>
      </c>
      <c r="J53" s="129"/>
      <c r="K53" s="129"/>
      <c r="L53" s="130"/>
    </row>
    <row r="54" spans="1:12" s="9" customFormat="1" ht="16.5">
      <c r="A54" s="143"/>
      <c r="B54" s="144" t="s">
        <v>117</v>
      </c>
      <c r="C54" s="145"/>
      <c r="D54" s="159"/>
      <c r="E54" s="160"/>
      <c r="F54" s="146"/>
      <c r="G54" s="147"/>
      <c r="H54" s="148"/>
      <c r="I54" s="359">
        <f>SUM(I53)</f>
        <v>12730</v>
      </c>
      <c r="J54" s="121"/>
      <c r="K54" s="121"/>
      <c r="L54" s="75"/>
    </row>
    <row r="55" spans="3:12" s="9" customFormat="1" ht="14.25">
      <c r="C55" s="161"/>
      <c r="D55" s="74"/>
      <c r="E55" s="74"/>
      <c r="F55" s="73"/>
      <c r="G55" s="76"/>
      <c r="H55" s="162"/>
      <c r="I55" s="163"/>
      <c r="J55" s="121"/>
      <c r="K55" s="121"/>
      <c r="L55" s="75"/>
    </row>
    <row r="56" spans="1:12" s="9" customFormat="1" ht="16.5">
      <c r="A56" s="164"/>
      <c r="B56" s="335" t="s">
        <v>123</v>
      </c>
      <c r="C56" s="166"/>
      <c r="D56" s="166"/>
      <c r="E56" s="166"/>
      <c r="F56" s="167"/>
      <c r="G56" s="168"/>
      <c r="H56" s="361"/>
      <c r="I56" s="362">
        <f>I43+I50+I54</f>
        <v>121115.5</v>
      </c>
      <c r="J56" s="121"/>
      <c r="K56" s="121"/>
      <c r="L56" s="75"/>
    </row>
  </sheetData>
  <sheetProtection selectLockedCells="1" selectUnlockedCells="1"/>
  <autoFilter ref="A8:N43"/>
  <mergeCells count="1">
    <mergeCell ref="A1:F1"/>
  </mergeCells>
  <printOptions/>
  <pageMargins left="0.7083333333333334" right="0.7083333333333334" top="0.7875" bottom="0.7875" header="0.31527777777777777" footer="0.31527777777777777"/>
  <pageSetup horizontalDpi="300" verticalDpi="300" orientation="portrait" paperSize="9" scale="90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4"/>
  <sheetViews>
    <sheetView zoomScale="90" zoomScaleNormal="90" zoomScalePageLayoutView="0" workbookViewId="0" topLeftCell="A1">
      <selection activeCell="I89" sqref="I89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2" customWidth="1"/>
    <col min="6" max="6" width="17.00390625" style="0" customWidth="1"/>
    <col min="8" max="8" width="15.7109375" style="0" customWidth="1"/>
    <col min="9" max="9" width="14.140625" style="0" customWidth="1"/>
  </cols>
  <sheetData>
    <row r="1" spans="1:6" s="9" customFormat="1" ht="19.5">
      <c r="A1" s="423" t="s">
        <v>77</v>
      </c>
      <c r="B1" s="423"/>
      <c r="C1" s="423"/>
      <c r="D1" s="423"/>
      <c r="E1" s="423"/>
      <c r="F1" s="423"/>
    </row>
    <row r="2" s="5" customFormat="1" ht="15">
      <c r="A2" s="4" t="s">
        <v>1</v>
      </c>
    </row>
    <row r="3" spans="1:6" s="73" customFormat="1" ht="15">
      <c r="A3" s="4" t="s">
        <v>78</v>
      </c>
      <c r="B3" s="5"/>
      <c r="C3" s="5"/>
      <c r="D3" s="5"/>
      <c r="E3" s="5"/>
      <c r="F3" s="5"/>
    </row>
    <row r="4" spans="1:6" s="73" customFormat="1" ht="15">
      <c r="A4" s="4" t="s">
        <v>79</v>
      </c>
      <c r="B4" s="5"/>
      <c r="C4" s="5"/>
      <c r="D4" s="5"/>
      <c r="E4" s="5"/>
      <c r="F4" s="5"/>
    </row>
    <row r="5" spans="1:6" s="73" customFormat="1" ht="15">
      <c r="A5" s="4"/>
      <c r="B5" s="5"/>
      <c r="C5" s="5"/>
      <c r="D5" s="5"/>
      <c r="E5" s="5"/>
      <c r="F5" s="5"/>
    </row>
    <row r="6" spans="1:6" s="83" customFormat="1" ht="18">
      <c r="A6" s="79" t="s">
        <v>124</v>
      </c>
      <c r="B6" s="80" t="s">
        <v>311</v>
      </c>
      <c r="C6" s="79"/>
      <c r="D6" s="79"/>
      <c r="E6" s="79"/>
      <c r="F6" s="79"/>
    </row>
    <row r="7" spans="1:6" s="9" customFormat="1" ht="14.25">
      <c r="A7" s="172"/>
      <c r="B7" s="172"/>
      <c r="C7" s="172"/>
      <c r="D7" s="172"/>
      <c r="E7" s="172"/>
      <c r="F7" s="172"/>
    </row>
    <row r="8" spans="1:6" s="9" customFormat="1" ht="14.25" customHeight="1">
      <c r="A8" s="173" t="s">
        <v>126</v>
      </c>
      <c r="B8" s="424" t="s">
        <v>127</v>
      </c>
      <c r="C8" s="424" t="s">
        <v>128</v>
      </c>
      <c r="D8" s="175"/>
      <c r="E8" s="176"/>
      <c r="F8" s="177"/>
    </row>
    <row r="9" spans="1:6" s="9" customFormat="1" ht="14.25">
      <c r="A9" s="178" t="s">
        <v>129</v>
      </c>
      <c r="B9" s="424"/>
      <c r="C9" s="424"/>
      <c r="D9" s="179" t="s">
        <v>130</v>
      </c>
      <c r="E9" s="180" t="s">
        <v>131</v>
      </c>
      <c r="F9" s="181" t="s">
        <v>132</v>
      </c>
    </row>
    <row r="10" spans="1:6" s="9" customFormat="1" ht="14.25">
      <c r="A10" s="182"/>
      <c r="B10" s="183" t="s">
        <v>133</v>
      </c>
      <c r="C10" s="184"/>
      <c r="D10" s="185"/>
      <c r="E10" s="186"/>
      <c r="F10" s="187"/>
    </row>
    <row r="11" spans="1:6" s="9" customFormat="1" ht="14.25">
      <c r="A11" s="188"/>
      <c r="B11" s="189" t="s">
        <v>134</v>
      </c>
      <c r="C11" s="188"/>
      <c r="D11" s="190"/>
      <c r="E11" s="191"/>
      <c r="F11" s="192" t="s">
        <v>135</v>
      </c>
    </row>
    <row r="12" spans="1:6" s="9" customFormat="1" ht="14.25">
      <c r="A12" s="193">
        <v>1</v>
      </c>
      <c r="B12" s="194" t="s">
        <v>312</v>
      </c>
      <c r="C12" s="193">
        <v>2</v>
      </c>
      <c r="D12" s="190" t="s">
        <v>137</v>
      </c>
      <c r="E12" s="191">
        <v>2460</v>
      </c>
      <c r="F12" s="192">
        <f>C12*E12</f>
        <v>4920</v>
      </c>
    </row>
    <row r="13" spans="1:6" s="9" customFormat="1" ht="14.25">
      <c r="A13" s="193">
        <v>2</v>
      </c>
      <c r="B13" s="194" t="s">
        <v>313</v>
      </c>
      <c r="C13" s="193">
        <v>3</v>
      </c>
      <c r="D13" s="190" t="s">
        <v>137</v>
      </c>
      <c r="E13" s="191">
        <v>2340</v>
      </c>
      <c r="F13" s="192">
        <f>C13*E13</f>
        <v>7020</v>
      </c>
    </row>
    <row r="14" spans="1:6" s="9" customFormat="1" ht="14.25">
      <c r="A14" s="193">
        <v>3</v>
      </c>
      <c r="B14" s="194" t="s">
        <v>314</v>
      </c>
      <c r="C14" s="193">
        <v>3</v>
      </c>
      <c r="D14" s="190" t="s">
        <v>137</v>
      </c>
      <c r="E14" s="191">
        <v>2755</v>
      </c>
      <c r="F14" s="192">
        <f>C14*E14</f>
        <v>8265</v>
      </c>
    </row>
    <row r="15" spans="1:6" s="9" customFormat="1" ht="14.25">
      <c r="A15" s="193">
        <v>4</v>
      </c>
      <c r="B15" s="194" t="s">
        <v>315</v>
      </c>
      <c r="C15" s="193">
        <v>2</v>
      </c>
      <c r="D15" s="190" t="s">
        <v>137</v>
      </c>
      <c r="E15" s="191">
        <v>2389</v>
      </c>
      <c r="F15" s="192">
        <f>C15*E15</f>
        <v>4778</v>
      </c>
    </row>
    <row r="16" spans="1:6" s="9" customFormat="1" ht="14.25">
      <c r="A16" s="193"/>
      <c r="B16" s="195" t="s">
        <v>140</v>
      </c>
      <c r="C16" s="193"/>
      <c r="D16" s="190"/>
      <c r="E16" s="191"/>
      <c r="F16" s="192"/>
    </row>
    <row r="17" spans="1:8" s="9" customFormat="1" ht="14.25">
      <c r="A17" s="193">
        <v>5</v>
      </c>
      <c r="B17" s="194" t="s">
        <v>316</v>
      </c>
      <c r="C17" s="193">
        <v>129</v>
      </c>
      <c r="D17" s="190" t="s">
        <v>142</v>
      </c>
      <c r="E17" s="191">
        <v>54</v>
      </c>
      <c r="F17" s="192">
        <f>C17*E17</f>
        <v>6966</v>
      </c>
      <c r="H17" s="363"/>
    </row>
    <row r="18" spans="1:8" s="9" customFormat="1" ht="14.25">
      <c r="A18" s="193">
        <v>6</v>
      </c>
      <c r="B18" s="194" t="s">
        <v>317</v>
      </c>
      <c r="C18" s="193">
        <v>15</v>
      </c>
      <c r="D18" s="190" t="s">
        <v>142</v>
      </c>
      <c r="E18" s="191">
        <v>30</v>
      </c>
      <c r="F18" s="192">
        <f>C18*E18</f>
        <v>450</v>
      </c>
      <c r="H18" s="363"/>
    </row>
    <row r="19" spans="1:6" s="9" customFormat="1" ht="28.5">
      <c r="A19" s="193">
        <v>7</v>
      </c>
      <c r="B19" s="194" t="s">
        <v>318</v>
      </c>
      <c r="C19" s="193">
        <v>12</v>
      </c>
      <c r="D19" s="190" t="s">
        <v>319</v>
      </c>
      <c r="E19" s="191">
        <v>65</v>
      </c>
      <c r="F19" s="192">
        <f>C19*E19</f>
        <v>780</v>
      </c>
    </row>
    <row r="20" spans="1:6" s="9" customFormat="1" ht="14.25">
      <c r="A20" s="193">
        <v>8</v>
      </c>
      <c r="B20" s="194" t="s">
        <v>320</v>
      </c>
      <c r="C20" s="193">
        <v>8</v>
      </c>
      <c r="D20" s="190" t="s">
        <v>142</v>
      </c>
      <c r="E20" s="191">
        <v>136</v>
      </c>
      <c r="F20" s="192">
        <f>C20*E20</f>
        <v>1088</v>
      </c>
    </row>
    <row r="21" spans="1:6" s="9" customFormat="1" ht="14.25">
      <c r="A21" s="197"/>
      <c r="B21" s="198" t="s">
        <v>150</v>
      </c>
      <c r="C21" s="199"/>
      <c r="D21" s="185"/>
      <c r="E21" s="200"/>
      <c r="F21" s="201">
        <f>SUM(F12:F20)</f>
        <v>34267</v>
      </c>
    </row>
    <row r="22" spans="1:6" s="9" customFormat="1" ht="14.25">
      <c r="A22" s="202"/>
      <c r="B22" s="203" t="s">
        <v>151</v>
      </c>
      <c r="C22" s="204">
        <v>0.05</v>
      </c>
      <c r="D22" s="185"/>
      <c r="E22" s="191"/>
      <c r="F22" s="205">
        <f>0.05*F21</f>
        <v>1713.3500000000001</v>
      </c>
    </row>
    <row r="23" spans="1:6" s="9" customFormat="1" ht="14.25">
      <c r="A23" s="206"/>
      <c r="B23" s="207" t="s">
        <v>152</v>
      </c>
      <c r="C23" s="208"/>
      <c r="D23" s="209"/>
      <c r="E23" s="210"/>
      <c r="F23" s="211">
        <f>F21+F22</f>
        <v>35980.35</v>
      </c>
    </row>
    <row r="24" spans="4:6" s="9" customFormat="1" ht="14.25">
      <c r="D24" s="212"/>
      <c r="E24" s="74"/>
      <c r="F24" s="74"/>
    </row>
    <row r="25" spans="1:6" s="9" customFormat="1" ht="14.25">
      <c r="A25" s="213" t="s">
        <v>153</v>
      </c>
      <c r="B25" s="173" t="s">
        <v>154</v>
      </c>
      <c r="C25" s="214" t="s">
        <v>155</v>
      </c>
      <c r="D25" s="174" t="s">
        <v>156</v>
      </c>
      <c r="E25" s="174" t="s">
        <v>157</v>
      </c>
      <c r="F25" s="177" t="s">
        <v>132</v>
      </c>
    </row>
    <row r="26" spans="1:6" s="9" customFormat="1" ht="14.25">
      <c r="A26" s="215" t="s">
        <v>158</v>
      </c>
      <c r="B26" s="216" t="s">
        <v>159</v>
      </c>
      <c r="C26" s="217"/>
      <c r="D26" s="218"/>
      <c r="E26" s="218"/>
      <c r="F26" s="187"/>
    </row>
    <row r="27" spans="1:6" s="9" customFormat="1" ht="14.25">
      <c r="A27" s="219"/>
      <c r="B27" s="220" t="s">
        <v>160</v>
      </c>
      <c r="C27" s="221"/>
      <c r="D27" s="222"/>
      <c r="E27" s="223"/>
      <c r="F27" s="224"/>
    </row>
    <row r="28" spans="1:6" s="9" customFormat="1" ht="14.25">
      <c r="A28" s="225">
        <v>1</v>
      </c>
      <c r="B28" s="226" t="s">
        <v>161</v>
      </c>
      <c r="C28" s="227" t="s">
        <v>162</v>
      </c>
      <c r="D28" s="228">
        <v>2.42</v>
      </c>
      <c r="E28" s="229">
        <v>275</v>
      </c>
      <c r="F28" s="192">
        <f>D28*E28</f>
        <v>665.5</v>
      </c>
    </row>
    <row r="29" spans="1:6" s="9" customFormat="1" ht="14.25">
      <c r="A29" s="219"/>
      <c r="B29" s="230" t="s">
        <v>163</v>
      </c>
      <c r="C29" s="221"/>
      <c r="D29" s="231"/>
      <c r="E29" s="223"/>
      <c r="F29" s="224"/>
    </row>
    <row r="30" spans="1:6" s="9" customFormat="1" ht="14.25">
      <c r="A30" s="232">
        <v>2</v>
      </c>
      <c r="B30" s="226" t="s">
        <v>164</v>
      </c>
      <c r="C30" s="227" t="s">
        <v>165</v>
      </c>
      <c r="D30" s="228">
        <v>37.55</v>
      </c>
      <c r="E30" s="233">
        <v>26</v>
      </c>
      <c r="F30" s="192">
        <f>D30*E30</f>
        <v>976.3</v>
      </c>
    </row>
    <row r="31" spans="1:6" s="9" customFormat="1" ht="14.25">
      <c r="A31" s="225">
        <v>3</v>
      </c>
      <c r="B31" s="226" t="s">
        <v>166</v>
      </c>
      <c r="C31" s="227" t="s">
        <v>165</v>
      </c>
      <c r="D31" s="228">
        <v>75.1</v>
      </c>
      <c r="E31" s="229">
        <v>115</v>
      </c>
      <c r="F31" s="192">
        <f>D31*E31</f>
        <v>8636.5</v>
      </c>
    </row>
    <row r="32" spans="1:6" s="9" customFormat="1" ht="14.25">
      <c r="A32" s="225">
        <v>4</v>
      </c>
      <c r="B32" s="226" t="s">
        <v>167</v>
      </c>
      <c r="C32" s="227" t="s">
        <v>162</v>
      </c>
      <c r="D32" s="228">
        <v>300400</v>
      </c>
      <c r="E32" s="234">
        <v>0.03</v>
      </c>
      <c r="F32" s="192">
        <f>D32*E32</f>
        <v>9012</v>
      </c>
    </row>
    <row r="33" spans="1:6" s="9" customFormat="1" ht="14.25">
      <c r="A33" s="219"/>
      <c r="B33" s="230" t="s">
        <v>321</v>
      </c>
      <c r="C33" s="221"/>
      <c r="D33" s="231"/>
      <c r="E33" s="223"/>
      <c r="F33" s="224"/>
    </row>
    <row r="34" spans="1:6" s="9" customFormat="1" ht="28.5">
      <c r="A34" s="225">
        <v>5</v>
      </c>
      <c r="B34" s="226" t="s">
        <v>322</v>
      </c>
      <c r="C34" s="227" t="s">
        <v>165</v>
      </c>
      <c r="D34" s="228">
        <v>2.66</v>
      </c>
      <c r="E34" s="233">
        <v>118</v>
      </c>
      <c r="F34" s="192">
        <f>D34*E34</f>
        <v>313.88</v>
      </c>
    </row>
    <row r="35" spans="1:6" s="9" customFormat="1" ht="14.25">
      <c r="A35" s="225">
        <v>6</v>
      </c>
      <c r="B35" s="226" t="s">
        <v>167</v>
      </c>
      <c r="C35" s="227" t="s">
        <v>162</v>
      </c>
      <c r="D35" s="228">
        <v>10640</v>
      </c>
      <c r="E35" s="234">
        <v>0.03</v>
      </c>
      <c r="F35" s="192">
        <f>D35*E35</f>
        <v>319.2</v>
      </c>
    </row>
    <row r="36" spans="1:6" s="9" customFormat="1" ht="14.25">
      <c r="A36" s="219"/>
      <c r="B36" s="230" t="s">
        <v>168</v>
      </c>
      <c r="C36" s="221"/>
      <c r="D36" s="231"/>
      <c r="E36" s="223"/>
      <c r="F36" s="224"/>
    </row>
    <row r="37" spans="1:6" s="9" customFormat="1" ht="14.25">
      <c r="A37" s="232">
        <v>7</v>
      </c>
      <c r="B37" s="235" t="s">
        <v>169</v>
      </c>
      <c r="C37" s="236" t="s">
        <v>118</v>
      </c>
      <c r="D37" s="237">
        <v>1.6</v>
      </c>
      <c r="E37" s="233">
        <v>450</v>
      </c>
      <c r="F37" s="192">
        <f aca="true" t="shared" si="0" ref="F37:F44">D37*E37</f>
        <v>720</v>
      </c>
    </row>
    <row r="38" spans="1:6" s="9" customFormat="1" ht="14.25">
      <c r="A38" s="225">
        <v>8</v>
      </c>
      <c r="B38" s="226" t="s">
        <v>170</v>
      </c>
      <c r="C38" s="227" t="s">
        <v>165</v>
      </c>
      <c r="D38" s="228">
        <v>0.4</v>
      </c>
      <c r="E38" s="233">
        <v>180</v>
      </c>
      <c r="F38" s="192">
        <f t="shared" si="0"/>
        <v>72</v>
      </c>
    </row>
    <row r="39" spans="1:6" s="9" customFormat="1" ht="14.25">
      <c r="A39" s="225">
        <v>9</v>
      </c>
      <c r="B39" s="226" t="s">
        <v>171</v>
      </c>
      <c r="C39" s="227" t="s">
        <v>172</v>
      </c>
      <c r="D39" s="228">
        <v>30</v>
      </c>
      <c r="E39" s="238">
        <v>78</v>
      </c>
      <c r="F39" s="192">
        <f t="shared" si="0"/>
        <v>2340</v>
      </c>
    </row>
    <row r="40" spans="1:6" s="9" customFormat="1" ht="14.25">
      <c r="A40" s="225">
        <v>10</v>
      </c>
      <c r="B40" s="226" t="s">
        <v>173</v>
      </c>
      <c r="C40" s="227" t="s">
        <v>172</v>
      </c>
      <c r="D40" s="228">
        <v>30</v>
      </c>
      <c r="E40" s="238">
        <v>18</v>
      </c>
      <c r="F40" s="192">
        <f t="shared" si="0"/>
        <v>540</v>
      </c>
    </row>
    <row r="41" spans="1:6" s="9" customFormat="1" ht="14.25">
      <c r="A41" s="225">
        <v>11</v>
      </c>
      <c r="B41" s="226" t="s">
        <v>174</v>
      </c>
      <c r="C41" s="227" t="s">
        <v>175</v>
      </c>
      <c r="D41" s="228">
        <v>18</v>
      </c>
      <c r="E41" s="238">
        <v>11</v>
      </c>
      <c r="F41" s="192">
        <f t="shared" si="0"/>
        <v>198</v>
      </c>
    </row>
    <row r="42" spans="1:7" s="15" customFormat="1" ht="14.25">
      <c r="A42" s="225">
        <v>12</v>
      </c>
      <c r="B42" s="226" t="s">
        <v>176</v>
      </c>
      <c r="C42" s="227" t="s">
        <v>172</v>
      </c>
      <c r="D42" s="228">
        <v>10</v>
      </c>
      <c r="E42" s="238">
        <v>44</v>
      </c>
      <c r="F42" s="192">
        <f t="shared" si="0"/>
        <v>440</v>
      </c>
      <c r="G42" s="9"/>
    </row>
    <row r="43" spans="1:6" s="9" customFormat="1" ht="14.25">
      <c r="A43" s="225">
        <v>13</v>
      </c>
      <c r="B43" s="226" t="s">
        <v>177</v>
      </c>
      <c r="C43" s="227" t="s">
        <v>118</v>
      </c>
      <c r="D43" s="236">
        <v>0.8</v>
      </c>
      <c r="E43" s="233">
        <v>650</v>
      </c>
      <c r="F43" s="192">
        <f t="shared" si="0"/>
        <v>520</v>
      </c>
    </row>
    <row r="44" spans="1:6" s="9" customFormat="1" ht="14.25">
      <c r="A44" s="225">
        <v>14</v>
      </c>
      <c r="B44" s="226" t="s">
        <v>178</v>
      </c>
      <c r="C44" s="227" t="s">
        <v>162</v>
      </c>
      <c r="D44" s="228">
        <v>2000</v>
      </c>
      <c r="E44" s="234">
        <v>0.03</v>
      </c>
      <c r="F44" s="192">
        <f t="shared" si="0"/>
        <v>60</v>
      </c>
    </row>
    <row r="45" spans="1:7" s="9" customFormat="1" ht="14.25">
      <c r="A45" s="219"/>
      <c r="B45" s="230" t="s">
        <v>179</v>
      </c>
      <c r="C45" s="221"/>
      <c r="D45" s="231"/>
      <c r="E45" s="223"/>
      <c r="F45" s="239"/>
      <c r="G45" s="240"/>
    </row>
    <row r="46" spans="1:6" s="9" customFormat="1" ht="15.75" customHeight="1">
      <c r="A46" s="225">
        <v>15</v>
      </c>
      <c r="B46" s="241" t="s">
        <v>180</v>
      </c>
      <c r="C46" s="227" t="s">
        <v>165</v>
      </c>
      <c r="D46" s="228">
        <v>7</v>
      </c>
      <c r="E46" s="238">
        <v>28</v>
      </c>
      <c r="F46" s="192">
        <f>D46*E46</f>
        <v>196</v>
      </c>
    </row>
    <row r="47" spans="1:6" s="9" customFormat="1" ht="28.5">
      <c r="A47" s="225">
        <v>16</v>
      </c>
      <c r="B47" s="241" t="s">
        <v>323</v>
      </c>
      <c r="C47" s="227" t="s">
        <v>118</v>
      </c>
      <c r="D47" s="228">
        <v>0.64</v>
      </c>
      <c r="E47" s="233">
        <v>450</v>
      </c>
      <c r="F47" s="192">
        <f>D47*E47</f>
        <v>288</v>
      </c>
    </row>
    <row r="48" spans="1:6" s="9" customFormat="1" ht="15.75" customHeight="1">
      <c r="A48" s="225">
        <v>17</v>
      </c>
      <c r="B48" s="241" t="s">
        <v>181</v>
      </c>
      <c r="C48" s="227" t="s">
        <v>118</v>
      </c>
      <c r="D48" s="228">
        <v>11.2</v>
      </c>
      <c r="E48" s="233">
        <v>650</v>
      </c>
      <c r="F48" s="192">
        <f>D48*E48</f>
        <v>7279.999999999999</v>
      </c>
    </row>
    <row r="49" spans="1:6" s="9" customFormat="1" ht="15.75" customHeight="1">
      <c r="A49" s="225">
        <v>18</v>
      </c>
      <c r="B49" s="226" t="s">
        <v>182</v>
      </c>
      <c r="C49" s="227" t="s">
        <v>162</v>
      </c>
      <c r="D49" s="228">
        <v>11200</v>
      </c>
      <c r="E49" s="234">
        <v>0.03</v>
      </c>
      <c r="F49" s="192">
        <f>D49*E49</f>
        <v>336</v>
      </c>
    </row>
    <row r="50" spans="1:7" s="131" customFormat="1" ht="14.25">
      <c r="A50" s="242"/>
      <c r="B50" s="226" t="s">
        <v>183</v>
      </c>
      <c r="C50" s="227"/>
      <c r="D50" s="228"/>
      <c r="E50" s="238"/>
      <c r="F50" s="192">
        <f>SUM(F28:F49)</f>
        <v>32913.380000000005</v>
      </c>
      <c r="G50" s="9"/>
    </row>
    <row r="51" spans="1:7" s="9" customFormat="1" ht="14.25">
      <c r="A51" s="243"/>
      <c r="B51" s="244" t="s">
        <v>184</v>
      </c>
      <c r="C51" s="245" t="s">
        <v>185</v>
      </c>
      <c r="D51" s="184"/>
      <c r="E51" s="246"/>
      <c r="F51" s="247">
        <f>0.05*F50</f>
        <v>1645.6690000000003</v>
      </c>
      <c r="G51" s="15"/>
    </row>
    <row r="52" spans="1:6" s="9" customFormat="1" ht="14.25">
      <c r="A52" s="248"/>
      <c r="B52" s="249" t="s">
        <v>186</v>
      </c>
      <c r="C52" s="250"/>
      <c r="D52" s="251"/>
      <c r="E52" s="252"/>
      <c r="F52" s="253">
        <f>SUM(F50:F51)</f>
        <v>34559.049000000006</v>
      </c>
    </row>
    <row r="53" spans="1:6" s="9" customFormat="1" ht="14.25">
      <c r="A53" s="206" t="s">
        <v>158</v>
      </c>
      <c r="B53" s="207" t="s">
        <v>187</v>
      </c>
      <c r="C53" s="208"/>
      <c r="D53" s="209"/>
      <c r="E53" s="210"/>
      <c r="F53" s="211">
        <f>F23+F52</f>
        <v>70539.399</v>
      </c>
    </row>
    <row r="54" spans="1:6" s="9" customFormat="1" ht="31.5" customHeight="1">
      <c r="A54" s="254"/>
      <c r="B54" s="255"/>
      <c r="C54" s="256"/>
      <c r="D54" s="257"/>
      <c r="E54" s="256"/>
      <c r="F54" s="258"/>
    </row>
    <row r="55" spans="1:6" s="9" customFormat="1" ht="14.25">
      <c r="A55" s="213" t="s">
        <v>153</v>
      </c>
      <c r="B55" s="173" t="s">
        <v>188</v>
      </c>
      <c r="C55" s="214" t="s">
        <v>155</v>
      </c>
      <c r="D55" s="174" t="s">
        <v>156</v>
      </c>
      <c r="E55" s="174" t="s">
        <v>157</v>
      </c>
      <c r="F55" s="177" t="s">
        <v>132</v>
      </c>
    </row>
    <row r="56" spans="1:6" s="9" customFormat="1" ht="14.25">
      <c r="A56" s="259"/>
      <c r="B56" s="216" t="s">
        <v>189</v>
      </c>
      <c r="C56" s="218"/>
      <c r="D56" s="217"/>
      <c r="E56" s="218"/>
      <c r="F56" s="187"/>
    </row>
    <row r="57" spans="1:6" s="9" customFormat="1" ht="27">
      <c r="A57" s="219"/>
      <c r="B57" s="220" t="s">
        <v>190</v>
      </c>
      <c r="C57" s="221"/>
      <c r="D57" s="222"/>
      <c r="E57" s="223"/>
      <c r="F57" s="224"/>
    </row>
    <row r="58" spans="1:6" s="9" customFormat="1" ht="42.75">
      <c r="A58" s="260" t="s">
        <v>191</v>
      </c>
      <c r="B58" s="261" t="s">
        <v>192</v>
      </c>
      <c r="C58" s="228" t="s">
        <v>193</v>
      </c>
      <c r="D58" s="262">
        <v>4833.6</v>
      </c>
      <c r="E58" s="238">
        <v>2.5</v>
      </c>
      <c r="F58" s="192">
        <f>D58*E58</f>
        <v>12084</v>
      </c>
    </row>
    <row r="59" spans="1:6" s="9" customFormat="1" ht="28.5">
      <c r="A59" s="260" t="s">
        <v>194</v>
      </c>
      <c r="B59" s="261" t="s">
        <v>195</v>
      </c>
      <c r="C59" s="228" t="s">
        <v>193</v>
      </c>
      <c r="D59" s="262">
        <v>4028</v>
      </c>
      <c r="E59" s="238">
        <v>7</v>
      </c>
      <c r="F59" s="192">
        <f>D59*E59</f>
        <v>28196</v>
      </c>
    </row>
    <row r="60" spans="1:6" s="9" customFormat="1" ht="14.25">
      <c r="A60" s="260" t="s">
        <v>196</v>
      </c>
      <c r="B60" s="261" t="s">
        <v>197</v>
      </c>
      <c r="C60" s="228" t="s">
        <v>193</v>
      </c>
      <c r="D60" s="262">
        <v>8056</v>
      </c>
      <c r="E60" s="238">
        <v>6</v>
      </c>
      <c r="F60" s="192">
        <f>D60*E60</f>
        <v>48336</v>
      </c>
    </row>
    <row r="61" spans="1:6" s="9" customFormat="1" ht="14.25">
      <c r="A61" s="260" t="s">
        <v>198</v>
      </c>
      <c r="B61" s="261" t="s">
        <v>199</v>
      </c>
      <c r="C61" s="228" t="s">
        <v>193</v>
      </c>
      <c r="D61" s="262">
        <v>8056</v>
      </c>
      <c r="E61" s="238">
        <v>2</v>
      </c>
      <c r="F61" s="192">
        <f>D61*E61</f>
        <v>16112</v>
      </c>
    </row>
    <row r="62" spans="1:6" s="9" customFormat="1" ht="14.25">
      <c r="A62" s="219"/>
      <c r="B62" s="230" t="s">
        <v>163</v>
      </c>
      <c r="C62" s="221"/>
      <c r="D62" s="231"/>
      <c r="E62" s="223"/>
      <c r="F62" s="224"/>
    </row>
    <row r="63" spans="1:6" s="9" customFormat="1" ht="28.5">
      <c r="A63" s="260" t="s">
        <v>203</v>
      </c>
      <c r="B63" s="261" t="s">
        <v>204</v>
      </c>
      <c r="C63" s="228" t="s">
        <v>205</v>
      </c>
      <c r="D63" s="262">
        <v>0.03755</v>
      </c>
      <c r="E63" s="238">
        <v>65000</v>
      </c>
      <c r="F63" s="192">
        <f>D63*E63</f>
        <v>2440.75</v>
      </c>
    </row>
    <row r="64" spans="1:7" s="131" customFormat="1" ht="42.75">
      <c r="A64" s="260" t="s">
        <v>206</v>
      </c>
      <c r="B64" s="261" t="s">
        <v>207</v>
      </c>
      <c r="C64" s="228" t="s">
        <v>193</v>
      </c>
      <c r="D64" s="237">
        <v>3755</v>
      </c>
      <c r="E64" s="238">
        <v>11</v>
      </c>
      <c r="F64" s="192">
        <f>D64*E64</f>
        <v>41305</v>
      </c>
      <c r="G64" s="9"/>
    </row>
    <row r="65" spans="1:7" s="131" customFormat="1" ht="14.25">
      <c r="A65" s="219"/>
      <c r="B65" s="230" t="s">
        <v>321</v>
      </c>
      <c r="C65" s="221"/>
      <c r="D65" s="231"/>
      <c r="E65" s="223"/>
      <c r="F65" s="224"/>
      <c r="G65" s="9"/>
    </row>
    <row r="66" spans="1:7" s="131" customFormat="1" ht="42.75">
      <c r="A66" s="260" t="s">
        <v>324</v>
      </c>
      <c r="B66" s="261" t="s">
        <v>325</v>
      </c>
      <c r="C66" s="228" t="s">
        <v>193</v>
      </c>
      <c r="D66" s="237">
        <v>133</v>
      </c>
      <c r="E66" s="238">
        <v>11</v>
      </c>
      <c r="F66" s="192">
        <f>D66*E66</f>
        <v>1463</v>
      </c>
      <c r="G66" s="9"/>
    </row>
    <row r="67" spans="1:7" s="131" customFormat="1" ht="14.25">
      <c r="A67" s="219"/>
      <c r="B67" s="230" t="s">
        <v>208</v>
      </c>
      <c r="C67" s="221"/>
      <c r="D67" s="231"/>
      <c r="E67" s="223"/>
      <c r="F67" s="239"/>
      <c r="G67" s="9"/>
    </row>
    <row r="68" spans="1:6" s="131" customFormat="1" ht="57">
      <c r="A68" s="263" t="s">
        <v>209</v>
      </c>
      <c r="B68" s="261" t="s">
        <v>210</v>
      </c>
      <c r="C68" s="228" t="s">
        <v>172</v>
      </c>
      <c r="D68" s="262">
        <v>10</v>
      </c>
      <c r="E68" s="238">
        <v>245</v>
      </c>
      <c r="F68" s="192">
        <f aca="true" t="shared" si="1" ref="F68:F76">D68*E68</f>
        <v>2450</v>
      </c>
    </row>
    <row r="69" spans="1:7" s="131" customFormat="1" ht="42.75">
      <c r="A69" s="260" t="s">
        <v>211</v>
      </c>
      <c r="B69" s="261" t="s">
        <v>212</v>
      </c>
      <c r="C69" s="228" t="s">
        <v>205</v>
      </c>
      <c r="D69" s="262">
        <v>0.0004</v>
      </c>
      <c r="E69" s="238">
        <v>72000</v>
      </c>
      <c r="F69" s="192">
        <f t="shared" si="1"/>
        <v>28.8</v>
      </c>
      <c r="G69" s="9"/>
    </row>
    <row r="70" spans="1:7" s="131" customFormat="1" ht="28.5">
      <c r="A70" s="263" t="s">
        <v>213</v>
      </c>
      <c r="B70" s="261" t="s">
        <v>214</v>
      </c>
      <c r="C70" s="228" t="s">
        <v>172</v>
      </c>
      <c r="D70" s="262">
        <v>10</v>
      </c>
      <c r="E70" s="238">
        <v>215</v>
      </c>
      <c r="F70" s="192">
        <f t="shared" si="1"/>
        <v>2150</v>
      </c>
      <c r="G70" s="9"/>
    </row>
    <row r="71" spans="1:7" s="131" customFormat="1" ht="28.5">
      <c r="A71" s="260" t="s">
        <v>215</v>
      </c>
      <c r="B71" s="261" t="s">
        <v>216</v>
      </c>
      <c r="C71" s="228" t="s">
        <v>172</v>
      </c>
      <c r="D71" s="262">
        <v>10</v>
      </c>
      <c r="E71" s="238">
        <v>200</v>
      </c>
      <c r="F71" s="192">
        <f t="shared" si="1"/>
        <v>2000</v>
      </c>
      <c r="G71" s="9"/>
    </row>
    <row r="72" spans="1:6" s="9" customFormat="1" ht="14.25">
      <c r="A72" s="260" t="s">
        <v>200</v>
      </c>
      <c r="B72" s="261" t="s">
        <v>217</v>
      </c>
      <c r="C72" s="228" t="s">
        <v>172</v>
      </c>
      <c r="D72" s="262">
        <v>10</v>
      </c>
      <c r="E72" s="238">
        <v>42</v>
      </c>
      <c r="F72" s="192">
        <f t="shared" si="1"/>
        <v>420</v>
      </c>
    </row>
    <row r="73" spans="1:6" s="9" customFormat="1" ht="14.25">
      <c r="A73" s="260" t="s">
        <v>200</v>
      </c>
      <c r="B73" s="261" t="s">
        <v>218</v>
      </c>
      <c r="C73" s="228" t="s">
        <v>172</v>
      </c>
      <c r="D73" s="262">
        <v>10</v>
      </c>
      <c r="E73" s="238">
        <v>20</v>
      </c>
      <c r="F73" s="192">
        <f t="shared" si="1"/>
        <v>200</v>
      </c>
    </row>
    <row r="74" spans="1:6" s="9" customFormat="1" ht="28.5">
      <c r="A74" s="260" t="s">
        <v>219</v>
      </c>
      <c r="B74" s="261" t="s">
        <v>220</v>
      </c>
      <c r="C74" s="228" t="s">
        <v>193</v>
      </c>
      <c r="D74" s="237">
        <v>10</v>
      </c>
      <c r="E74" s="238">
        <v>28</v>
      </c>
      <c r="F74" s="192">
        <f t="shared" si="1"/>
        <v>280</v>
      </c>
    </row>
    <row r="75" spans="1:6" s="9" customFormat="1" ht="14.25">
      <c r="A75" s="263"/>
      <c r="B75" s="235" t="s">
        <v>221</v>
      </c>
      <c r="C75" s="236" t="s">
        <v>172</v>
      </c>
      <c r="D75" s="237">
        <v>10</v>
      </c>
      <c r="E75" s="233">
        <v>19</v>
      </c>
      <c r="F75" s="192">
        <f t="shared" si="1"/>
        <v>190</v>
      </c>
    </row>
    <row r="76" spans="1:6" s="9" customFormat="1" ht="28.5">
      <c r="A76" s="263" t="s">
        <v>222</v>
      </c>
      <c r="B76" s="235" t="s">
        <v>223</v>
      </c>
      <c r="C76" s="236" t="s">
        <v>172</v>
      </c>
      <c r="D76" s="237">
        <v>0.5</v>
      </c>
      <c r="E76" s="233">
        <v>100</v>
      </c>
      <c r="F76" s="192">
        <f t="shared" si="1"/>
        <v>50</v>
      </c>
    </row>
    <row r="77" spans="1:7" s="9" customFormat="1" ht="14.25">
      <c r="A77" s="219"/>
      <c r="B77" s="230" t="s">
        <v>179</v>
      </c>
      <c r="C77" s="221"/>
      <c r="D77" s="231"/>
      <c r="E77" s="223"/>
      <c r="F77" s="239"/>
      <c r="G77" s="240"/>
    </row>
    <row r="78" spans="1:7" s="9" customFormat="1" ht="57">
      <c r="A78" s="263" t="s">
        <v>224</v>
      </c>
      <c r="B78" s="261" t="s">
        <v>225</v>
      </c>
      <c r="C78" s="228" t="s">
        <v>172</v>
      </c>
      <c r="D78" s="262">
        <v>156</v>
      </c>
      <c r="E78" s="238">
        <v>13</v>
      </c>
      <c r="F78" s="192">
        <f aca="true" t="shared" si="2" ref="F78:F85">D78*E78</f>
        <v>2028</v>
      </c>
      <c r="G78" s="240"/>
    </row>
    <row r="79" spans="1:7" s="9" customFormat="1" ht="71.25">
      <c r="A79" s="263" t="s">
        <v>326</v>
      </c>
      <c r="B79" s="261" t="s">
        <v>327</v>
      </c>
      <c r="C79" s="228" t="s">
        <v>172</v>
      </c>
      <c r="D79" s="262">
        <v>8</v>
      </c>
      <c r="E79" s="238">
        <v>13</v>
      </c>
      <c r="F79" s="192">
        <f t="shared" si="2"/>
        <v>104</v>
      </c>
      <c r="G79" s="240"/>
    </row>
    <row r="80" spans="1:7" s="9" customFormat="1" ht="28.5">
      <c r="A80" s="263" t="s">
        <v>226</v>
      </c>
      <c r="B80" s="261" t="s">
        <v>227</v>
      </c>
      <c r="C80" s="228" t="s">
        <v>172</v>
      </c>
      <c r="D80" s="262">
        <v>152</v>
      </c>
      <c r="E80" s="238">
        <v>14</v>
      </c>
      <c r="F80" s="192">
        <f t="shared" si="2"/>
        <v>2128</v>
      </c>
      <c r="G80" s="240"/>
    </row>
    <row r="81" spans="1:7" s="9" customFormat="1" ht="28.5">
      <c r="A81" s="263" t="s">
        <v>328</v>
      </c>
      <c r="B81" s="261" t="s">
        <v>329</v>
      </c>
      <c r="C81" s="228" t="s">
        <v>172</v>
      </c>
      <c r="D81" s="262">
        <v>12</v>
      </c>
      <c r="E81" s="238">
        <v>14</v>
      </c>
      <c r="F81" s="192">
        <f t="shared" si="2"/>
        <v>168</v>
      </c>
      <c r="G81" s="240"/>
    </row>
    <row r="82" spans="1:6" s="9" customFormat="1" ht="28.5">
      <c r="A82" s="260" t="s">
        <v>203</v>
      </c>
      <c r="B82" s="261" t="s">
        <v>228</v>
      </c>
      <c r="C82" s="228" t="s">
        <v>205</v>
      </c>
      <c r="D82" s="262">
        <v>0.007</v>
      </c>
      <c r="E82" s="238">
        <v>65000</v>
      </c>
      <c r="F82" s="192">
        <f t="shared" si="2"/>
        <v>455</v>
      </c>
    </row>
    <row r="83" spans="1:6" s="9" customFormat="1" ht="57">
      <c r="A83" s="260" t="s">
        <v>229</v>
      </c>
      <c r="B83" s="261" t="s">
        <v>330</v>
      </c>
      <c r="C83" s="228" t="s">
        <v>172</v>
      </c>
      <c r="D83" s="262">
        <v>144</v>
      </c>
      <c r="E83" s="238">
        <v>4</v>
      </c>
      <c r="F83" s="192">
        <f t="shared" si="2"/>
        <v>576</v>
      </c>
    </row>
    <row r="84" spans="1:6" s="9" customFormat="1" ht="42.75">
      <c r="A84" s="260" t="s">
        <v>331</v>
      </c>
      <c r="B84" s="261" t="s">
        <v>332</v>
      </c>
      <c r="C84" s="228" t="s">
        <v>172</v>
      </c>
      <c r="D84" s="262">
        <v>12</v>
      </c>
      <c r="E84" s="238">
        <v>4</v>
      </c>
      <c r="F84" s="192">
        <f t="shared" si="2"/>
        <v>48</v>
      </c>
    </row>
    <row r="85" spans="1:6" s="9" customFormat="1" ht="28.5">
      <c r="A85" s="260" t="s">
        <v>219</v>
      </c>
      <c r="B85" s="261" t="s">
        <v>231</v>
      </c>
      <c r="C85" s="228" t="s">
        <v>193</v>
      </c>
      <c r="D85" s="237">
        <v>140</v>
      </c>
      <c r="E85" s="238">
        <v>28</v>
      </c>
      <c r="F85" s="192">
        <f t="shared" si="2"/>
        <v>3920</v>
      </c>
    </row>
    <row r="86" spans="1:6" s="9" customFormat="1" ht="14.25">
      <c r="A86" s="219"/>
      <c r="B86" s="264"/>
      <c r="C86" s="221"/>
      <c r="D86" s="231"/>
      <c r="E86" s="223"/>
      <c r="F86" s="239"/>
    </row>
    <row r="87" spans="1:7" s="9" customFormat="1" ht="14.25">
      <c r="A87" s="260" t="s">
        <v>232</v>
      </c>
      <c r="B87" s="261" t="s">
        <v>233</v>
      </c>
      <c r="C87" s="228" t="s">
        <v>118</v>
      </c>
      <c r="D87" s="228">
        <v>324.24</v>
      </c>
      <c r="E87" s="238">
        <v>90</v>
      </c>
      <c r="F87" s="192">
        <f>D87*E87</f>
        <v>29181.600000000002</v>
      </c>
      <c r="G87" s="131"/>
    </row>
    <row r="88" spans="1:7" s="9" customFormat="1" ht="14.25">
      <c r="A88" s="260" t="s">
        <v>234</v>
      </c>
      <c r="B88" s="261" t="s">
        <v>235</v>
      </c>
      <c r="C88" s="228" t="s">
        <v>118</v>
      </c>
      <c r="D88" s="228">
        <v>324.24</v>
      </c>
      <c r="E88" s="238">
        <v>90</v>
      </c>
      <c r="F88" s="192">
        <f>D88*E88</f>
        <v>29181.600000000002</v>
      </c>
      <c r="G88" s="131"/>
    </row>
    <row r="89" spans="1:7" s="9" customFormat="1" ht="14.25">
      <c r="A89" s="219"/>
      <c r="B89" s="264"/>
      <c r="C89" s="221"/>
      <c r="D89" s="221"/>
      <c r="E89" s="223"/>
      <c r="F89" s="224"/>
      <c r="G89" s="131"/>
    </row>
    <row r="90" spans="1:6" s="9" customFormat="1" ht="14.25">
      <c r="A90" s="265"/>
      <c r="B90" s="266" t="s">
        <v>236</v>
      </c>
      <c r="C90" s="267" t="s">
        <v>237</v>
      </c>
      <c r="D90" s="268">
        <v>1</v>
      </c>
      <c r="E90" s="269">
        <v>2100</v>
      </c>
      <c r="F90" s="270">
        <f>D90*E90</f>
        <v>2100</v>
      </c>
    </row>
    <row r="91" spans="1:6" s="9" customFormat="1" ht="14.25">
      <c r="A91" s="271"/>
      <c r="B91" s="272" t="s">
        <v>183</v>
      </c>
      <c r="C91" s="273"/>
      <c r="D91" s="274"/>
      <c r="E91" s="275"/>
      <c r="F91" s="276">
        <f>SUM(F57:F90)</f>
        <v>227595.75</v>
      </c>
    </row>
    <row r="92" spans="1:6" s="9" customFormat="1" ht="14.25">
      <c r="A92" s="225"/>
      <c r="B92" s="226" t="s">
        <v>238</v>
      </c>
      <c r="C92" s="228"/>
      <c r="D92" s="227"/>
      <c r="E92" s="238"/>
      <c r="F92" s="277">
        <f>F53</f>
        <v>70539.399</v>
      </c>
    </row>
    <row r="93" spans="1:6" s="9" customFormat="1" ht="14.25">
      <c r="A93" s="225"/>
      <c r="B93" s="226" t="s">
        <v>239</v>
      </c>
      <c r="C93" s="228"/>
      <c r="D93" s="227"/>
      <c r="E93" s="238"/>
      <c r="F93" s="247">
        <f>F91</f>
        <v>227595.75</v>
      </c>
    </row>
    <row r="94" spans="1:9" s="9" customFormat="1" ht="14.25">
      <c r="A94" s="278"/>
      <c r="B94" s="207" t="s">
        <v>240</v>
      </c>
      <c r="C94" s="209"/>
      <c r="D94" s="208"/>
      <c r="E94" s="210"/>
      <c r="F94" s="279">
        <f>SUM(F92:F93)</f>
        <v>298135.149</v>
      </c>
      <c r="I94" s="280"/>
    </row>
  </sheetData>
  <sheetProtection selectLockedCells="1" selectUnlockedCells="1"/>
  <mergeCells count="3">
    <mergeCell ref="A1:F1"/>
    <mergeCell ref="B8:B9"/>
    <mergeCell ref="C8:C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29"/>
  <sheetViews>
    <sheetView zoomScale="90" zoomScaleNormal="90" zoomScalePageLayoutView="0" workbookViewId="0" topLeftCell="A1">
      <selection activeCell="L129" sqref="L129"/>
    </sheetView>
  </sheetViews>
  <sheetFormatPr defaultColWidth="9.140625" defaultRowHeight="12.75"/>
  <cols>
    <col min="1" max="1" width="6.140625" style="5" customWidth="1"/>
    <col min="2" max="2" width="19.8515625" style="5" customWidth="1"/>
    <col min="3" max="3" width="6.28125" style="5" customWidth="1"/>
    <col min="4" max="4" width="6.00390625" style="5" customWidth="1"/>
    <col min="5" max="5" width="7.7109375" style="5" customWidth="1"/>
    <col min="6" max="6" width="7.140625" style="5" customWidth="1"/>
    <col min="7" max="7" width="13.140625" style="69" customWidth="1"/>
    <col min="8" max="8" width="11.7109375" style="70" customWidth="1"/>
    <col min="9" max="9" width="16.57421875" style="71" customWidth="1"/>
    <col min="10" max="10" width="9.140625" style="5" customWidth="1"/>
    <col min="11" max="11" width="10.28125" style="5" customWidth="1"/>
    <col min="12" max="12" width="12.57421875" style="5" customWidth="1"/>
    <col min="13" max="13" width="12.57421875" style="72" customWidth="1"/>
    <col min="14" max="17" width="9.140625" style="5" customWidth="1"/>
    <col min="18" max="18" width="12.8515625" style="5" customWidth="1"/>
    <col min="19" max="19" width="13.140625" style="5" customWidth="1"/>
    <col min="20" max="20" width="13.00390625" style="5" customWidth="1"/>
    <col min="21" max="16384" width="9.140625" style="5" customWidth="1"/>
  </cols>
  <sheetData>
    <row r="1" spans="1:13" s="9" customFormat="1" ht="19.5">
      <c r="A1" s="423" t="s">
        <v>77</v>
      </c>
      <c r="B1" s="423"/>
      <c r="C1" s="423"/>
      <c r="D1" s="423"/>
      <c r="E1" s="423"/>
      <c r="F1" s="423"/>
      <c r="G1" s="73"/>
      <c r="H1" s="74"/>
      <c r="I1" s="71"/>
      <c r="M1" s="75"/>
    </row>
    <row r="2" ht="15">
      <c r="A2" s="4" t="s">
        <v>1</v>
      </c>
    </row>
    <row r="3" spans="1:13" s="73" customFormat="1" ht="15">
      <c r="A3" s="4" t="s">
        <v>78</v>
      </c>
      <c r="B3" s="5"/>
      <c r="C3" s="5"/>
      <c r="D3" s="5"/>
      <c r="E3" s="5"/>
      <c r="F3" s="5"/>
      <c r="H3" s="76"/>
      <c r="I3" s="77"/>
      <c r="M3" s="78"/>
    </row>
    <row r="4" spans="1:13" s="73" customFormat="1" ht="15">
      <c r="A4" s="4" t="s">
        <v>333</v>
      </c>
      <c r="B4" s="5"/>
      <c r="C4" s="5"/>
      <c r="D4" s="5"/>
      <c r="E4" s="5"/>
      <c r="F4" s="5"/>
      <c r="H4" s="76"/>
      <c r="I4" s="77"/>
      <c r="M4" s="78"/>
    </row>
    <row r="5" spans="1:13" s="73" customFormat="1" ht="15">
      <c r="A5" s="4"/>
      <c r="B5" s="5"/>
      <c r="C5" s="5"/>
      <c r="D5" s="5"/>
      <c r="E5" s="5"/>
      <c r="F5" s="5"/>
      <c r="H5" s="76"/>
      <c r="I5" s="77"/>
      <c r="M5" s="78"/>
    </row>
    <row r="6" spans="1:13" s="83" customFormat="1" ht="18">
      <c r="A6" s="79"/>
      <c r="B6" s="80" t="s">
        <v>334</v>
      </c>
      <c r="C6" s="79"/>
      <c r="D6" s="79"/>
      <c r="E6" s="79"/>
      <c r="F6" s="79"/>
      <c r="G6" s="81"/>
      <c r="H6" s="82"/>
      <c r="I6" s="71"/>
      <c r="M6" s="84"/>
    </row>
    <row r="8" spans="1:20" s="89" customFormat="1" ht="28.5">
      <c r="A8" s="85" t="s">
        <v>81</v>
      </c>
      <c r="B8" s="86" t="s">
        <v>82</v>
      </c>
      <c r="C8" s="87" t="s">
        <v>83</v>
      </c>
      <c r="D8" s="87" t="s">
        <v>84</v>
      </c>
      <c r="E8" s="87" t="s">
        <v>85</v>
      </c>
      <c r="F8" s="87" t="s">
        <v>86</v>
      </c>
      <c r="G8" s="87" t="s">
        <v>87</v>
      </c>
      <c r="H8" s="87" t="s">
        <v>88</v>
      </c>
      <c r="I8" s="88" t="s">
        <v>89</v>
      </c>
      <c r="L8" s="364"/>
      <c r="M8" s="90"/>
      <c r="N8" s="91"/>
      <c r="T8"/>
    </row>
    <row r="9" spans="1:20" s="346" customFormat="1" ht="15">
      <c r="A9" s="365">
        <v>1</v>
      </c>
      <c r="B9" s="366" t="s">
        <v>335</v>
      </c>
      <c r="C9" s="367">
        <v>2</v>
      </c>
      <c r="D9" s="367" t="s">
        <v>98</v>
      </c>
      <c r="E9" s="367" t="s">
        <v>299</v>
      </c>
      <c r="F9" s="367">
        <v>0</v>
      </c>
      <c r="G9" s="368" t="s">
        <v>100</v>
      </c>
      <c r="H9" s="369"/>
      <c r="I9" s="370">
        <v>810</v>
      </c>
      <c r="L9" s="371"/>
      <c r="M9" s="138"/>
      <c r="R9" s="304"/>
      <c r="S9" s="372"/>
      <c r="T9"/>
    </row>
    <row r="10" spans="1:20" s="346" customFormat="1" ht="15">
      <c r="A10" s="305">
        <v>2</v>
      </c>
      <c r="B10" s="306" t="s">
        <v>336</v>
      </c>
      <c r="C10" s="307">
        <v>18</v>
      </c>
      <c r="D10" s="307">
        <v>5</v>
      </c>
      <c r="E10" s="307">
        <v>67</v>
      </c>
      <c r="F10" s="307">
        <v>2.5</v>
      </c>
      <c r="G10" s="308" t="s">
        <v>91</v>
      </c>
      <c r="H10" s="345"/>
      <c r="I10" s="97">
        <v>3592</v>
      </c>
      <c r="L10" s="304"/>
      <c r="M10" s="138"/>
      <c r="R10" s="304"/>
      <c r="S10" s="372"/>
      <c r="T10"/>
    </row>
    <row r="11" spans="1:20" s="346" customFormat="1" ht="15">
      <c r="A11" s="373">
        <v>3</v>
      </c>
      <c r="B11" s="366" t="s">
        <v>335</v>
      </c>
      <c r="C11" s="369">
        <v>2</v>
      </c>
      <c r="D11" s="369" t="s">
        <v>98</v>
      </c>
      <c r="E11" s="369" t="s">
        <v>299</v>
      </c>
      <c r="F11" s="369">
        <v>0</v>
      </c>
      <c r="G11" s="374" t="s">
        <v>100</v>
      </c>
      <c r="H11" s="345"/>
      <c r="I11" s="370">
        <v>850</v>
      </c>
      <c r="L11" s="371"/>
      <c r="M11" s="138"/>
      <c r="R11" s="304"/>
      <c r="S11" s="372"/>
      <c r="T11"/>
    </row>
    <row r="12" spans="1:20" s="346" customFormat="1" ht="15">
      <c r="A12" s="375">
        <v>4</v>
      </c>
      <c r="B12" s="376" t="s">
        <v>337</v>
      </c>
      <c r="C12" s="345">
        <v>10</v>
      </c>
      <c r="D12" s="345">
        <v>8</v>
      </c>
      <c r="E12" s="345">
        <v>59</v>
      </c>
      <c r="F12" s="345">
        <v>2.5</v>
      </c>
      <c r="G12" s="377" t="s">
        <v>243</v>
      </c>
      <c r="H12" s="345" t="s">
        <v>104</v>
      </c>
      <c r="I12" s="97">
        <v>1765.5</v>
      </c>
      <c r="L12" s="304"/>
      <c r="M12" s="138"/>
      <c r="R12" s="304"/>
      <c r="S12" s="372"/>
      <c r="T12"/>
    </row>
    <row r="13" spans="1:20" s="346" customFormat="1" ht="15">
      <c r="A13" s="305">
        <v>5</v>
      </c>
      <c r="B13" s="309" t="s">
        <v>337</v>
      </c>
      <c r="C13" s="307">
        <v>10</v>
      </c>
      <c r="D13" s="307">
        <v>8</v>
      </c>
      <c r="E13" s="307">
        <v>42</v>
      </c>
      <c r="F13" s="307">
        <v>2.5</v>
      </c>
      <c r="G13" s="308" t="s">
        <v>91</v>
      </c>
      <c r="H13" s="345"/>
      <c r="I13" s="378">
        <v>2240</v>
      </c>
      <c r="L13" s="379"/>
      <c r="M13" s="138"/>
      <c r="R13" s="304"/>
      <c r="S13" s="372"/>
      <c r="T13"/>
    </row>
    <row r="14" spans="1:20" s="346" customFormat="1" ht="15">
      <c r="A14" s="99">
        <v>8</v>
      </c>
      <c r="B14" s="102" t="s">
        <v>281</v>
      </c>
      <c r="C14" s="101">
        <v>24</v>
      </c>
      <c r="D14" s="101">
        <v>14</v>
      </c>
      <c r="E14" s="101">
        <v>78</v>
      </c>
      <c r="F14" s="101">
        <v>5</v>
      </c>
      <c r="G14" s="104" t="s">
        <v>243</v>
      </c>
      <c r="H14" s="345" t="s">
        <v>104</v>
      </c>
      <c r="I14" s="97">
        <v>5021.5</v>
      </c>
      <c r="L14" s="304"/>
      <c r="M14" s="138"/>
      <c r="R14" s="304"/>
      <c r="S14" s="372"/>
      <c r="T14"/>
    </row>
    <row r="15" spans="1:20" s="346" customFormat="1" ht="15">
      <c r="A15" s="99">
        <v>9</v>
      </c>
      <c r="B15" s="102" t="s">
        <v>281</v>
      </c>
      <c r="C15" s="101">
        <v>24</v>
      </c>
      <c r="D15" s="101">
        <v>13</v>
      </c>
      <c r="E15" s="101">
        <v>77</v>
      </c>
      <c r="F15" s="101">
        <v>4</v>
      </c>
      <c r="G15" s="104" t="s">
        <v>243</v>
      </c>
      <c r="H15" s="345" t="s">
        <v>104</v>
      </c>
      <c r="I15" s="97">
        <v>4571</v>
      </c>
      <c r="L15" s="304"/>
      <c r="M15" s="138"/>
      <c r="R15" s="304"/>
      <c r="S15" s="372"/>
      <c r="T15"/>
    </row>
    <row r="16" spans="1:20" s="346" customFormat="1" ht="15">
      <c r="A16" s="99">
        <v>10</v>
      </c>
      <c r="B16" s="102" t="s">
        <v>336</v>
      </c>
      <c r="C16" s="101">
        <v>20</v>
      </c>
      <c r="D16" s="101">
        <v>7</v>
      </c>
      <c r="E16" s="101">
        <v>71</v>
      </c>
      <c r="F16" s="101">
        <v>2.5</v>
      </c>
      <c r="G16" s="104" t="s">
        <v>290</v>
      </c>
      <c r="H16" s="345" t="s">
        <v>104</v>
      </c>
      <c r="I16" s="97">
        <v>1488</v>
      </c>
      <c r="L16" s="304"/>
      <c r="M16" s="138"/>
      <c r="R16" s="304"/>
      <c r="S16" s="372"/>
      <c r="T16"/>
    </row>
    <row r="17" spans="1:20" s="346" customFormat="1" ht="15">
      <c r="A17" s="341">
        <v>11</v>
      </c>
      <c r="B17" s="344" t="s">
        <v>338</v>
      </c>
      <c r="C17" s="343">
        <v>2.5</v>
      </c>
      <c r="D17" s="343" t="s">
        <v>339</v>
      </c>
      <c r="E17" s="343" t="s">
        <v>299</v>
      </c>
      <c r="F17" s="343">
        <v>0</v>
      </c>
      <c r="G17" s="380" t="s">
        <v>100</v>
      </c>
      <c r="H17" s="345"/>
      <c r="I17" s="378">
        <v>8150</v>
      </c>
      <c r="L17" s="379"/>
      <c r="M17" s="138"/>
      <c r="R17" s="304"/>
      <c r="S17" s="372"/>
      <c r="T17"/>
    </row>
    <row r="18" spans="1:20" s="346" customFormat="1" ht="15">
      <c r="A18" s="99">
        <v>12</v>
      </c>
      <c r="B18" s="102" t="s">
        <v>335</v>
      </c>
      <c r="C18" s="101">
        <v>7</v>
      </c>
      <c r="D18" s="101">
        <v>6</v>
      </c>
      <c r="E18" s="101">
        <v>27</v>
      </c>
      <c r="F18" s="101">
        <v>2</v>
      </c>
      <c r="G18" s="104" t="s">
        <v>243</v>
      </c>
      <c r="H18" s="345" t="s">
        <v>247</v>
      </c>
      <c r="I18" s="97">
        <v>1135</v>
      </c>
      <c r="L18" s="304"/>
      <c r="M18" s="138"/>
      <c r="R18" s="304"/>
      <c r="S18" s="372"/>
      <c r="T18"/>
    </row>
    <row r="19" spans="1:20" s="346" customFormat="1" ht="15">
      <c r="A19" s="99">
        <v>13</v>
      </c>
      <c r="B19" s="102" t="s">
        <v>281</v>
      </c>
      <c r="C19" s="101">
        <v>18</v>
      </c>
      <c r="D19" s="101">
        <v>10</v>
      </c>
      <c r="E19" s="101">
        <v>58</v>
      </c>
      <c r="F19" s="101">
        <v>3</v>
      </c>
      <c r="G19" s="104" t="s">
        <v>243</v>
      </c>
      <c r="H19" s="345" t="s">
        <v>104</v>
      </c>
      <c r="I19" s="97">
        <v>3060</v>
      </c>
      <c r="L19" s="304"/>
      <c r="M19" s="138"/>
      <c r="R19" s="304"/>
      <c r="S19" s="372"/>
      <c r="T19"/>
    </row>
    <row r="20" spans="1:20" s="346" customFormat="1" ht="15">
      <c r="A20" s="341">
        <v>14</v>
      </c>
      <c r="B20" s="344" t="s">
        <v>340</v>
      </c>
      <c r="C20" s="343">
        <v>12</v>
      </c>
      <c r="D20" s="343">
        <v>12</v>
      </c>
      <c r="E20" s="343">
        <v>75</v>
      </c>
      <c r="F20" s="343">
        <v>2</v>
      </c>
      <c r="G20" s="380" t="s">
        <v>91</v>
      </c>
      <c r="H20" s="345"/>
      <c r="I20" s="378">
        <v>4065</v>
      </c>
      <c r="L20" s="379"/>
      <c r="M20" s="138"/>
      <c r="R20" s="304"/>
      <c r="S20" s="372"/>
      <c r="T20"/>
    </row>
    <row r="21" spans="1:20" s="346" customFormat="1" ht="26.25">
      <c r="A21" s="373">
        <v>15</v>
      </c>
      <c r="B21" s="381" t="s">
        <v>341</v>
      </c>
      <c r="C21" s="369">
        <v>6</v>
      </c>
      <c r="D21" s="369" t="s">
        <v>342</v>
      </c>
      <c r="E21" s="369" t="s">
        <v>299</v>
      </c>
      <c r="F21" s="369">
        <v>0</v>
      </c>
      <c r="G21" s="374" t="s">
        <v>100</v>
      </c>
      <c r="H21" s="345"/>
      <c r="I21" s="370">
        <v>105</v>
      </c>
      <c r="L21" s="371"/>
      <c r="M21" s="138"/>
      <c r="R21" s="304"/>
      <c r="S21" s="372"/>
      <c r="T21"/>
    </row>
    <row r="22" spans="1:20" s="346" customFormat="1" ht="26.25">
      <c r="A22" s="373">
        <v>16</v>
      </c>
      <c r="B22" s="381" t="s">
        <v>341</v>
      </c>
      <c r="C22" s="369">
        <v>6</v>
      </c>
      <c r="D22" s="369" t="s">
        <v>302</v>
      </c>
      <c r="E22" s="369" t="s">
        <v>299</v>
      </c>
      <c r="F22" s="369">
        <v>0</v>
      </c>
      <c r="G22" s="374" t="s">
        <v>100</v>
      </c>
      <c r="H22" s="345"/>
      <c r="I22" s="370">
        <v>255</v>
      </c>
      <c r="L22" s="371"/>
      <c r="M22" s="138"/>
      <c r="R22" s="304"/>
      <c r="S22" s="372"/>
      <c r="T22"/>
    </row>
    <row r="23" spans="1:20" s="346" customFormat="1" ht="39">
      <c r="A23" s="373">
        <v>17</v>
      </c>
      <c r="B23" s="381" t="s">
        <v>343</v>
      </c>
      <c r="C23" s="382" t="s">
        <v>344</v>
      </c>
      <c r="D23" s="382" t="s">
        <v>345</v>
      </c>
      <c r="E23" s="369" t="s">
        <v>95</v>
      </c>
      <c r="F23" s="369">
        <v>0</v>
      </c>
      <c r="G23" s="374" t="s">
        <v>100</v>
      </c>
      <c r="H23" s="345"/>
      <c r="I23" s="370">
        <v>7356</v>
      </c>
      <c r="L23" s="371"/>
      <c r="M23" s="138"/>
      <c r="R23" s="304"/>
      <c r="S23" s="372"/>
      <c r="T23"/>
    </row>
    <row r="24" spans="1:20" s="346" customFormat="1" ht="77.25">
      <c r="A24" s="305">
        <v>18</v>
      </c>
      <c r="B24" s="309" t="s">
        <v>346</v>
      </c>
      <c r="C24" s="307" t="s">
        <v>347</v>
      </c>
      <c r="D24" s="307" t="s">
        <v>279</v>
      </c>
      <c r="E24" s="383" t="s">
        <v>348</v>
      </c>
      <c r="F24" s="307" t="s">
        <v>349</v>
      </c>
      <c r="G24" s="309" t="s">
        <v>350</v>
      </c>
      <c r="H24" s="345"/>
      <c r="I24" s="378">
        <v>1163</v>
      </c>
      <c r="L24" s="379"/>
      <c r="M24" s="138"/>
      <c r="R24" s="304"/>
      <c r="S24" s="372"/>
      <c r="T24"/>
    </row>
    <row r="25" spans="1:20" s="346" customFormat="1" ht="26.25">
      <c r="A25" s="99">
        <v>19</v>
      </c>
      <c r="B25" s="102" t="s">
        <v>351</v>
      </c>
      <c r="C25" s="101">
        <v>18</v>
      </c>
      <c r="D25" s="101">
        <v>5</v>
      </c>
      <c r="E25" s="101">
        <v>57.21</v>
      </c>
      <c r="F25" s="384">
        <v>0</v>
      </c>
      <c r="G25" s="104" t="s">
        <v>290</v>
      </c>
      <c r="H25" s="345" t="s">
        <v>104</v>
      </c>
      <c r="I25" s="97">
        <v>1157</v>
      </c>
      <c r="L25" s="304"/>
      <c r="M25" s="138"/>
      <c r="R25" s="304"/>
      <c r="S25" s="372"/>
      <c r="T25"/>
    </row>
    <row r="26" spans="1:20" s="346" customFormat="1" ht="15">
      <c r="A26" s="99">
        <v>20</v>
      </c>
      <c r="B26" s="102" t="s">
        <v>352</v>
      </c>
      <c r="C26" s="101">
        <v>17</v>
      </c>
      <c r="D26" s="101">
        <v>6</v>
      </c>
      <c r="E26" s="101">
        <v>43</v>
      </c>
      <c r="F26" s="384">
        <v>3</v>
      </c>
      <c r="G26" s="104" t="s">
        <v>290</v>
      </c>
      <c r="H26" s="345" t="s">
        <v>104</v>
      </c>
      <c r="I26" s="97">
        <v>1290</v>
      </c>
      <c r="L26" s="304"/>
      <c r="M26" s="138"/>
      <c r="R26" s="304"/>
      <c r="S26" s="372"/>
      <c r="T26"/>
    </row>
    <row r="27" spans="1:20" s="346" customFormat="1" ht="15">
      <c r="A27" s="305">
        <v>21</v>
      </c>
      <c r="B27" s="309" t="s">
        <v>352</v>
      </c>
      <c r="C27" s="307">
        <v>18</v>
      </c>
      <c r="D27" s="307">
        <v>5</v>
      </c>
      <c r="E27" s="307">
        <v>42</v>
      </c>
      <c r="F27" s="385">
        <v>4</v>
      </c>
      <c r="G27" s="308" t="s">
        <v>91</v>
      </c>
      <c r="H27" s="345"/>
      <c r="I27" s="378">
        <v>2240</v>
      </c>
      <c r="L27" s="379"/>
      <c r="M27" s="138"/>
      <c r="R27" s="304"/>
      <c r="S27" s="372"/>
      <c r="T27"/>
    </row>
    <row r="28" spans="1:20" s="346" customFormat="1" ht="15">
      <c r="A28" s="373">
        <v>22</v>
      </c>
      <c r="B28" s="381" t="s">
        <v>352</v>
      </c>
      <c r="C28" s="369">
        <v>10</v>
      </c>
      <c r="D28" s="369">
        <v>3</v>
      </c>
      <c r="E28" s="369">
        <v>25</v>
      </c>
      <c r="F28" s="386">
        <v>3</v>
      </c>
      <c r="G28" s="374" t="s">
        <v>91</v>
      </c>
      <c r="H28" s="345"/>
      <c r="I28" s="370">
        <v>965</v>
      </c>
      <c r="L28" s="371"/>
      <c r="M28" s="138"/>
      <c r="R28" s="304"/>
      <c r="S28" s="372"/>
      <c r="T28"/>
    </row>
    <row r="29" spans="1:20" s="346" customFormat="1" ht="15">
      <c r="A29" s="99">
        <v>23</v>
      </c>
      <c r="B29" s="102" t="s">
        <v>352</v>
      </c>
      <c r="C29" s="101">
        <v>18</v>
      </c>
      <c r="D29" s="101">
        <v>5</v>
      </c>
      <c r="E29" s="101">
        <v>39</v>
      </c>
      <c r="F29" s="384">
        <v>3.5</v>
      </c>
      <c r="G29" s="104" t="s">
        <v>290</v>
      </c>
      <c r="H29" s="345" t="s">
        <v>104</v>
      </c>
      <c r="I29" s="97">
        <v>1157</v>
      </c>
      <c r="L29" s="304"/>
      <c r="M29" s="138"/>
      <c r="R29" s="304"/>
      <c r="S29" s="372"/>
      <c r="T29"/>
    </row>
    <row r="30" spans="1:20" s="346" customFormat="1" ht="26.25">
      <c r="A30" s="99">
        <v>24</v>
      </c>
      <c r="B30" s="102" t="s">
        <v>353</v>
      </c>
      <c r="C30" s="101">
        <v>18</v>
      </c>
      <c r="D30" s="101">
        <v>4</v>
      </c>
      <c r="E30" s="387" t="s">
        <v>354</v>
      </c>
      <c r="F30" s="384">
        <v>0</v>
      </c>
      <c r="G30" s="104" t="s">
        <v>290</v>
      </c>
      <c r="H30" s="345" t="s">
        <v>104</v>
      </c>
      <c r="I30" s="97">
        <v>1157</v>
      </c>
      <c r="L30" s="304"/>
      <c r="M30" s="138"/>
      <c r="R30" s="304"/>
      <c r="S30" s="372"/>
      <c r="T30"/>
    </row>
    <row r="31" spans="1:20" s="346" customFormat="1" ht="15">
      <c r="A31" s="99">
        <v>25</v>
      </c>
      <c r="B31" s="102" t="s">
        <v>337</v>
      </c>
      <c r="C31" s="101">
        <v>14</v>
      </c>
      <c r="D31" s="101">
        <v>10</v>
      </c>
      <c r="E31" s="101">
        <v>28.28</v>
      </c>
      <c r="F31" s="384">
        <v>0</v>
      </c>
      <c r="G31" s="104" t="s">
        <v>243</v>
      </c>
      <c r="H31" s="345" t="s">
        <v>104</v>
      </c>
      <c r="I31" s="97">
        <v>2263</v>
      </c>
      <c r="L31" s="304"/>
      <c r="M31" s="138"/>
      <c r="R31" s="304"/>
      <c r="S31" s="372"/>
      <c r="T31"/>
    </row>
    <row r="32" spans="1:20" s="346" customFormat="1" ht="15">
      <c r="A32" s="99">
        <v>26</v>
      </c>
      <c r="B32" s="102" t="s">
        <v>337</v>
      </c>
      <c r="C32" s="101">
        <v>14</v>
      </c>
      <c r="D32" s="101">
        <v>8</v>
      </c>
      <c r="E32" s="101">
        <v>36</v>
      </c>
      <c r="F32" s="384">
        <v>3</v>
      </c>
      <c r="G32" s="104" t="s">
        <v>243</v>
      </c>
      <c r="H32" s="345" t="s">
        <v>104</v>
      </c>
      <c r="I32" s="97">
        <v>1792</v>
      </c>
      <c r="L32" s="304"/>
      <c r="M32" s="138"/>
      <c r="R32" s="304"/>
      <c r="S32" s="372"/>
      <c r="T32"/>
    </row>
    <row r="33" spans="1:20" s="346" customFormat="1" ht="15">
      <c r="A33" s="99">
        <v>27</v>
      </c>
      <c r="B33" s="102" t="s">
        <v>242</v>
      </c>
      <c r="C33" s="101">
        <v>20</v>
      </c>
      <c r="D33" s="101">
        <v>10</v>
      </c>
      <c r="E33" s="101">
        <v>70</v>
      </c>
      <c r="F33" s="384">
        <v>3.5</v>
      </c>
      <c r="G33" s="104" t="s">
        <v>243</v>
      </c>
      <c r="H33" s="345" t="s">
        <v>104</v>
      </c>
      <c r="I33" s="97">
        <v>3012</v>
      </c>
      <c r="L33" s="304"/>
      <c r="M33" s="138"/>
      <c r="R33" s="304"/>
      <c r="S33" s="372"/>
      <c r="T33"/>
    </row>
    <row r="34" spans="1:20" s="346" customFormat="1" ht="15">
      <c r="A34" s="99">
        <v>28</v>
      </c>
      <c r="B34" s="102" t="s">
        <v>242</v>
      </c>
      <c r="C34" s="101">
        <v>20</v>
      </c>
      <c r="D34" s="101">
        <v>10</v>
      </c>
      <c r="E34" s="101">
        <v>61</v>
      </c>
      <c r="F34" s="384">
        <v>12</v>
      </c>
      <c r="G34" s="104" t="s">
        <v>243</v>
      </c>
      <c r="H34" s="345" t="s">
        <v>104</v>
      </c>
      <c r="I34" s="97">
        <v>3012</v>
      </c>
      <c r="L34" s="304"/>
      <c r="M34" s="138"/>
      <c r="R34" s="304"/>
      <c r="S34" s="372"/>
      <c r="T34"/>
    </row>
    <row r="35" spans="1:20" s="346" customFormat="1" ht="26.25">
      <c r="A35" s="305">
        <v>29</v>
      </c>
      <c r="B35" s="309" t="s">
        <v>351</v>
      </c>
      <c r="C35" s="307">
        <v>14</v>
      </c>
      <c r="D35" s="307">
        <v>3</v>
      </c>
      <c r="E35" s="307">
        <v>32</v>
      </c>
      <c r="F35" s="385">
        <v>2</v>
      </c>
      <c r="G35" s="308" t="s">
        <v>91</v>
      </c>
      <c r="H35" s="345"/>
      <c r="I35" s="378">
        <v>1576</v>
      </c>
      <c r="L35" s="379"/>
      <c r="M35" s="138"/>
      <c r="R35" s="304"/>
      <c r="S35" s="304"/>
      <c r="T35"/>
    </row>
    <row r="36" spans="1:20" s="346" customFormat="1" ht="15">
      <c r="A36" s="99">
        <v>30</v>
      </c>
      <c r="B36" s="102" t="s">
        <v>242</v>
      </c>
      <c r="C36" s="101">
        <v>20</v>
      </c>
      <c r="D36" s="101">
        <v>8</v>
      </c>
      <c r="E36" s="101">
        <v>61</v>
      </c>
      <c r="F36" s="384">
        <v>2</v>
      </c>
      <c r="G36" s="104" t="s">
        <v>105</v>
      </c>
      <c r="H36" s="345" t="s">
        <v>104</v>
      </c>
      <c r="I36" s="97">
        <v>6150</v>
      </c>
      <c r="L36" s="304"/>
      <c r="M36" s="138"/>
      <c r="R36" s="304"/>
      <c r="S36" s="372"/>
      <c r="T36"/>
    </row>
    <row r="37" spans="1:20" s="346" customFormat="1" ht="15">
      <c r="A37" s="99">
        <v>31</v>
      </c>
      <c r="B37" s="102" t="s">
        <v>242</v>
      </c>
      <c r="C37" s="101">
        <v>20</v>
      </c>
      <c r="D37" s="101">
        <v>8</v>
      </c>
      <c r="E37" s="101">
        <v>43</v>
      </c>
      <c r="F37" s="384">
        <v>12</v>
      </c>
      <c r="G37" s="104" t="s">
        <v>243</v>
      </c>
      <c r="H37" s="345" t="s">
        <v>104</v>
      </c>
      <c r="I37" s="97">
        <v>3060</v>
      </c>
      <c r="L37" s="304"/>
      <c r="M37" s="138"/>
      <c r="R37" s="304"/>
      <c r="S37" s="372"/>
      <c r="T37"/>
    </row>
    <row r="38" spans="1:20" s="346" customFormat="1" ht="15">
      <c r="A38" s="99">
        <v>32</v>
      </c>
      <c r="B38" s="102" t="s">
        <v>242</v>
      </c>
      <c r="C38" s="101">
        <v>20</v>
      </c>
      <c r="D38" s="101">
        <v>12</v>
      </c>
      <c r="E38" s="101">
        <v>71</v>
      </c>
      <c r="F38" s="384">
        <v>2</v>
      </c>
      <c r="G38" s="104" t="s">
        <v>355</v>
      </c>
      <c r="H38" s="345" t="s">
        <v>104</v>
      </c>
      <c r="I38" s="97">
        <v>13220</v>
      </c>
      <c r="L38" s="304"/>
      <c r="M38" s="138"/>
      <c r="R38" s="304"/>
      <c r="S38" s="372"/>
      <c r="T38"/>
    </row>
    <row r="39" spans="1:20" s="346" customFormat="1" ht="26.25">
      <c r="A39" s="99">
        <v>33</v>
      </c>
      <c r="B39" s="102" t="s">
        <v>242</v>
      </c>
      <c r="C39" s="101">
        <v>20</v>
      </c>
      <c r="D39" s="101">
        <v>12</v>
      </c>
      <c r="E39" s="101">
        <v>66</v>
      </c>
      <c r="F39" s="384">
        <v>11</v>
      </c>
      <c r="G39" s="102" t="s">
        <v>356</v>
      </c>
      <c r="H39" s="345" t="s">
        <v>104</v>
      </c>
      <c r="I39" s="97">
        <v>4726</v>
      </c>
      <c r="L39" s="304"/>
      <c r="M39" s="138"/>
      <c r="R39" s="304"/>
      <c r="S39" s="372"/>
      <c r="T39"/>
    </row>
    <row r="40" spans="1:20" s="346" customFormat="1" ht="15">
      <c r="A40" s="99">
        <v>34</v>
      </c>
      <c r="B40" s="102" t="s">
        <v>242</v>
      </c>
      <c r="C40" s="101">
        <v>20</v>
      </c>
      <c r="D40" s="101">
        <v>10</v>
      </c>
      <c r="E40" s="101">
        <v>56</v>
      </c>
      <c r="F40" s="384">
        <v>6</v>
      </c>
      <c r="G40" s="104" t="s">
        <v>243</v>
      </c>
      <c r="H40" s="345" t="s">
        <v>104</v>
      </c>
      <c r="I40" s="97">
        <v>3012</v>
      </c>
      <c r="L40" s="304"/>
      <c r="M40" s="138"/>
      <c r="R40" s="304"/>
      <c r="S40" s="372"/>
      <c r="T40"/>
    </row>
    <row r="41" spans="1:20" s="346" customFormat="1" ht="15">
      <c r="A41" s="99">
        <v>35</v>
      </c>
      <c r="B41" s="102" t="s">
        <v>242</v>
      </c>
      <c r="C41" s="101">
        <v>20</v>
      </c>
      <c r="D41" s="101">
        <v>8</v>
      </c>
      <c r="E41" s="101">
        <v>41</v>
      </c>
      <c r="F41" s="384">
        <v>6</v>
      </c>
      <c r="G41" s="104" t="s">
        <v>243</v>
      </c>
      <c r="H41" s="345" t="s">
        <v>104</v>
      </c>
      <c r="I41" s="97">
        <v>3060</v>
      </c>
      <c r="L41" s="304"/>
      <c r="M41" s="138"/>
      <c r="R41" s="304"/>
      <c r="S41" s="372"/>
      <c r="T41"/>
    </row>
    <row r="42" spans="1:20" s="346" customFormat="1" ht="15">
      <c r="A42" s="99">
        <v>36</v>
      </c>
      <c r="B42" s="102" t="s">
        <v>242</v>
      </c>
      <c r="C42" s="101">
        <v>20</v>
      </c>
      <c r="D42" s="101">
        <v>8</v>
      </c>
      <c r="E42" s="101">
        <v>45</v>
      </c>
      <c r="F42" s="384">
        <v>12</v>
      </c>
      <c r="G42" s="104" t="s">
        <v>243</v>
      </c>
      <c r="H42" s="345" t="s">
        <v>104</v>
      </c>
      <c r="I42" s="97">
        <v>3060</v>
      </c>
      <c r="L42" s="304"/>
      <c r="M42" s="138"/>
      <c r="R42" s="304"/>
      <c r="S42" s="372"/>
      <c r="T42"/>
    </row>
    <row r="43" spans="1:13" s="346" customFormat="1" ht="15">
      <c r="A43" s="99">
        <v>37</v>
      </c>
      <c r="B43" s="102" t="s">
        <v>242</v>
      </c>
      <c r="C43" s="101">
        <v>24</v>
      </c>
      <c r="D43" s="345">
        <v>14</v>
      </c>
      <c r="E43" s="101">
        <v>85</v>
      </c>
      <c r="F43" s="384">
        <v>3</v>
      </c>
      <c r="G43" s="104" t="s">
        <v>275</v>
      </c>
      <c r="H43" s="345" t="s">
        <v>104</v>
      </c>
      <c r="I43" s="97">
        <v>13708</v>
      </c>
      <c r="L43" s="304"/>
      <c r="M43" s="138"/>
    </row>
    <row r="44" spans="1:13" s="346" customFormat="1" ht="15">
      <c r="A44" s="99">
        <v>38</v>
      </c>
      <c r="B44" s="102" t="s">
        <v>242</v>
      </c>
      <c r="C44" s="101">
        <v>22</v>
      </c>
      <c r="D44" s="101">
        <v>10</v>
      </c>
      <c r="E44" s="101">
        <v>68</v>
      </c>
      <c r="F44" s="384">
        <v>3.5</v>
      </c>
      <c r="G44" s="104" t="s">
        <v>103</v>
      </c>
      <c r="H44" s="345" t="s">
        <v>104</v>
      </c>
      <c r="I44" s="97">
        <v>4726</v>
      </c>
      <c r="L44" s="304"/>
      <c r="M44" s="138"/>
    </row>
    <row r="45" spans="1:13" s="346" customFormat="1" ht="15">
      <c r="A45" s="99">
        <v>39</v>
      </c>
      <c r="B45" s="102" t="s">
        <v>242</v>
      </c>
      <c r="C45" s="101">
        <v>22</v>
      </c>
      <c r="D45" s="101">
        <v>12</v>
      </c>
      <c r="E45" s="101">
        <v>68</v>
      </c>
      <c r="F45" s="384">
        <v>2.5</v>
      </c>
      <c r="G45" s="104" t="s">
        <v>103</v>
      </c>
      <c r="H45" s="345" t="s">
        <v>104</v>
      </c>
      <c r="I45" s="97">
        <v>5060</v>
      </c>
      <c r="L45" s="304"/>
      <c r="M45" s="138"/>
    </row>
    <row r="46" spans="1:13" s="346" customFormat="1" ht="15">
      <c r="A46" s="305">
        <v>40</v>
      </c>
      <c r="B46" s="309" t="s">
        <v>336</v>
      </c>
      <c r="C46" s="307">
        <v>20</v>
      </c>
      <c r="D46" s="307">
        <v>4</v>
      </c>
      <c r="E46" s="307">
        <v>40</v>
      </c>
      <c r="F46" s="307">
        <v>5</v>
      </c>
      <c r="G46" s="308" t="s">
        <v>91</v>
      </c>
      <c r="H46" s="345"/>
      <c r="I46" s="378">
        <v>2235</v>
      </c>
      <c r="L46" s="379"/>
      <c r="M46" s="138"/>
    </row>
    <row r="47" spans="1:13" s="346" customFormat="1" ht="15">
      <c r="A47" s="305">
        <v>41</v>
      </c>
      <c r="B47" s="309" t="s">
        <v>336</v>
      </c>
      <c r="C47" s="307">
        <v>20</v>
      </c>
      <c r="D47" s="307">
        <v>5</v>
      </c>
      <c r="E47" s="307">
        <v>41</v>
      </c>
      <c r="F47" s="307">
        <v>5</v>
      </c>
      <c r="G47" s="308" t="s">
        <v>91</v>
      </c>
      <c r="H47" s="345"/>
      <c r="I47" s="378">
        <v>2183</v>
      </c>
      <c r="L47" s="379"/>
      <c r="M47" s="138"/>
    </row>
    <row r="48" spans="1:13" s="346" customFormat="1" ht="15">
      <c r="A48" s="99">
        <v>42</v>
      </c>
      <c r="B48" s="102" t="s">
        <v>357</v>
      </c>
      <c r="C48" s="101">
        <v>18</v>
      </c>
      <c r="D48" s="101">
        <v>10</v>
      </c>
      <c r="E48" s="101">
        <v>70</v>
      </c>
      <c r="F48" s="101">
        <v>2.5</v>
      </c>
      <c r="G48" s="104" t="s">
        <v>243</v>
      </c>
      <c r="H48" s="345" t="s">
        <v>104</v>
      </c>
      <c r="I48" s="97">
        <v>3060</v>
      </c>
      <c r="L48" s="304"/>
      <c r="M48" s="138"/>
    </row>
    <row r="49" spans="1:13" s="346" customFormat="1" ht="15">
      <c r="A49" s="99">
        <v>43</v>
      </c>
      <c r="B49" s="102" t="s">
        <v>289</v>
      </c>
      <c r="C49" s="101">
        <v>18</v>
      </c>
      <c r="D49" s="101">
        <v>6</v>
      </c>
      <c r="E49" s="101">
        <v>40</v>
      </c>
      <c r="F49" s="101">
        <v>5</v>
      </c>
      <c r="G49" s="104" t="s">
        <v>290</v>
      </c>
      <c r="H49" s="345" t="s">
        <v>104</v>
      </c>
      <c r="I49" s="97">
        <v>1290</v>
      </c>
      <c r="L49" s="304"/>
      <c r="M49" s="138"/>
    </row>
    <row r="50" spans="1:13" s="346" customFormat="1" ht="15">
      <c r="A50" s="99">
        <v>44</v>
      </c>
      <c r="B50" s="102" t="s">
        <v>289</v>
      </c>
      <c r="C50" s="101">
        <v>16</v>
      </c>
      <c r="D50" s="101">
        <v>4</v>
      </c>
      <c r="E50" s="101">
        <v>28</v>
      </c>
      <c r="F50" s="101">
        <v>8</v>
      </c>
      <c r="G50" s="104" t="s">
        <v>290</v>
      </c>
      <c r="H50" s="345" t="s">
        <v>104</v>
      </c>
      <c r="I50" s="97">
        <v>818.5</v>
      </c>
      <c r="L50" s="304"/>
      <c r="M50" s="138"/>
    </row>
    <row r="51" spans="1:13" s="346" customFormat="1" ht="15">
      <c r="A51" s="305">
        <v>45</v>
      </c>
      <c r="B51" s="309" t="s">
        <v>336</v>
      </c>
      <c r="C51" s="307">
        <v>16</v>
      </c>
      <c r="D51" s="307">
        <v>8</v>
      </c>
      <c r="E51" s="307">
        <v>37</v>
      </c>
      <c r="F51" s="307">
        <v>6</v>
      </c>
      <c r="G51" s="308" t="s">
        <v>91</v>
      </c>
      <c r="H51" s="345"/>
      <c r="I51" s="378">
        <v>2004</v>
      </c>
      <c r="L51" s="379"/>
      <c r="M51" s="138"/>
    </row>
    <row r="52" spans="1:13" s="346" customFormat="1" ht="15">
      <c r="A52" s="99">
        <v>46</v>
      </c>
      <c r="B52" s="102" t="s">
        <v>358</v>
      </c>
      <c r="C52" s="101">
        <v>28</v>
      </c>
      <c r="D52" s="101">
        <v>4</v>
      </c>
      <c r="E52" s="101">
        <v>77</v>
      </c>
      <c r="F52" s="101">
        <v>5</v>
      </c>
      <c r="G52" s="104" t="s">
        <v>243</v>
      </c>
      <c r="H52" s="345" t="s">
        <v>104</v>
      </c>
      <c r="I52" s="97">
        <v>1792</v>
      </c>
      <c r="L52" s="304"/>
      <c r="M52" s="138"/>
    </row>
    <row r="53" spans="1:13" s="346" customFormat="1" ht="15">
      <c r="A53" s="99">
        <v>47</v>
      </c>
      <c r="B53" s="102" t="s">
        <v>358</v>
      </c>
      <c r="C53" s="101">
        <v>28</v>
      </c>
      <c r="D53" s="101">
        <v>5</v>
      </c>
      <c r="E53" s="101">
        <v>102</v>
      </c>
      <c r="F53" s="101">
        <v>4</v>
      </c>
      <c r="G53" s="104" t="s">
        <v>243</v>
      </c>
      <c r="H53" s="345" t="s">
        <v>104</v>
      </c>
      <c r="I53" s="97">
        <v>2263</v>
      </c>
      <c r="L53" s="304"/>
      <c r="M53" s="138"/>
    </row>
    <row r="54" spans="1:13" s="346" customFormat="1" ht="15">
      <c r="A54" s="99">
        <v>48</v>
      </c>
      <c r="B54" s="102" t="s">
        <v>358</v>
      </c>
      <c r="C54" s="101">
        <v>28</v>
      </c>
      <c r="D54" s="101">
        <v>5</v>
      </c>
      <c r="E54" s="101">
        <v>102</v>
      </c>
      <c r="F54" s="101">
        <v>2.5</v>
      </c>
      <c r="G54" s="104" t="s">
        <v>243</v>
      </c>
      <c r="H54" s="345" t="s">
        <v>104</v>
      </c>
      <c r="I54" s="97">
        <v>2263</v>
      </c>
      <c r="L54" s="304"/>
      <c r="M54" s="138"/>
    </row>
    <row r="55" spans="1:13" s="346" customFormat="1" ht="15">
      <c r="A55" s="99">
        <v>49</v>
      </c>
      <c r="B55" s="102" t="s">
        <v>358</v>
      </c>
      <c r="C55" s="101">
        <v>28</v>
      </c>
      <c r="D55" s="101">
        <v>4</v>
      </c>
      <c r="E55" s="101">
        <v>83</v>
      </c>
      <c r="F55" s="101">
        <v>4</v>
      </c>
      <c r="G55" s="104" t="s">
        <v>243</v>
      </c>
      <c r="H55" s="345" t="s">
        <v>104</v>
      </c>
      <c r="I55" s="97">
        <v>1792</v>
      </c>
      <c r="L55" s="304"/>
      <c r="M55" s="138"/>
    </row>
    <row r="56" spans="1:13" s="346" customFormat="1" ht="15">
      <c r="A56" s="99">
        <v>50</v>
      </c>
      <c r="B56" s="102" t="s">
        <v>358</v>
      </c>
      <c r="C56" s="101">
        <v>28</v>
      </c>
      <c r="D56" s="101">
        <v>4</v>
      </c>
      <c r="E56" s="101">
        <v>80</v>
      </c>
      <c r="F56" s="101">
        <v>3</v>
      </c>
      <c r="G56" s="104" t="s">
        <v>243</v>
      </c>
      <c r="H56" s="345" t="s">
        <v>104</v>
      </c>
      <c r="I56" s="97">
        <v>1792</v>
      </c>
      <c r="L56" s="304"/>
      <c r="M56" s="138"/>
    </row>
    <row r="57" spans="1:13" s="346" customFormat="1" ht="15">
      <c r="A57" s="99">
        <v>51</v>
      </c>
      <c r="B57" s="102" t="s">
        <v>358</v>
      </c>
      <c r="C57" s="101">
        <v>28</v>
      </c>
      <c r="D57" s="101">
        <v>5</v>
      </c>
      <c r="E57" s="101">
        <v>86</v>
      </c>
      <c r="F57" s="101">
        <v>3</v>
      </c>
      <c r="G57" s="104" t="s">
        <v>243</v>
      </c>
      <c r="H57" s="345" t="s">
        <v>104</v>
      </c>
      <c r="I57" s="97">
        <v>1792</v>
      </c>
      <c r="L57" s="304"/>
      <c r="M57" s="138"/>
    </row>
    <row r="58" spans="1:13" s="346" customFormat="1" ht="15">
      <c r="A58" s="99">
        <v>52</v>
      </c>
      <c r="B58" s="102" t="s">
        <v>358</v>
      </c>
      <c r="C58" s="101">
        <v>28</v>
      </c>
      <c r="D58" s="101">
        <v>5</v>
      </c>
      <c r="E58" s="101">
        <v>92</v>
      </c>
      <c r="F58" s="101">
        <v>6</v>
      </c>
      <c r="G58" s="104" t="s">
        <v>243</v>
      </c>
      <c r="H58" s="345" t="s">
        <v>104</v>
      </c>
      <c r="I58" s="97">
        <v>2263</v>
      </c>
      <c r="L58" s="304"/>
      <c r="M58" s="138"/>
    </row>
    <row r="59" spans="1:13" s="346" customFormat="1" ht="15">
      <c r="A59" s="99">
        <v>53</v>
      </c>
      <c r="B59" s="102" t="s">
        <v>358</v>
      </c>
      <c r="C59" s="101">
        <v>28</v>
      </c>
      <c r="D59" s="101">
        <v>5</v>
      </c>
      <c r="E59" s="101">
        <v>90</v>
      </c>
      <c r="F59" s="101">
        <v>4</v>
      </c>
      <c r="G59" s="104" t="s">
        <v>243</v>
      </c>
      <c r="H59" s="345" t="s">
        <v>104</v>
      </c>
      <c r="I59" s="97">
        <v>2263</v>
      </c>
      <c r="L59" s="304"/>
      <c r="M59" s="138"/>
    </row>
    <row r="60" spans="1:13" s="346" customFormat="1" ht="15">
      <c r="A60" s="305">
        <v>54</v>
      </c>
      <c r="B60" s="309" t="s">
        <v>358</v>
      </c>
      <c r="C60" s="307">
        <v>28</v>
      </c>
      <c r="D60" s="307">
        <v>5</v>
      </c>
      <c r="E60" s="307">
        <v>107</v>
      </c>
      <c r="F60" s="307">
        <v>4</v>
      </c>
      <c r="G60" s="308" t="s">
        <v>91</v>
      </c>
      <c r="H60" s="345"/>
      <c r="I60" s="378">
        <v>7036</v>
      </c>
      <c r="L60" s="379"/>
      <c r="M60" s="138"/>
    </row>
    <row r="61" spans="1:13" s="346" customFormat="1" ht="15">
      <c r="A61" s="99">
        <v>55</v>
      </c>
      <c r="B61" s="102" t="s">
        <v>358</v>
      </c>
      <c r="C61" s="101">
        <v>28</v>
      </c>
      <c r="D61" s="101">
        <v>5</v>
      </c>
      <c r="E61" s="101">
        <v>70</v>
      </c>
      <c r="F61" s="101">
        <v>2</v>
      </c>
      <c r="G61" s="104" t="s">
        <v>243</v>
      </c>
      <c r="H61" s="345" t="s">
        <v>104</v>
      </c>
      <c r="I61" s="97">
        <v>2263</v>
      </c>
      <c r="L61" s="304"/>
      <c r="M61" s="138"/>
    </row>
    <row r="62" spans="1:13" s="346" customFormat="1" ht="15">
      <c r="A62" s="99">
        <v>56</v>
      </c>
      <c r="B62" s="102" t="s">
        <v>358</v>
      </c>
      <c r="C62" s="101">
        <v>28</v>
      </c>
      <c r="D62" s="101">
        <v>5</v>
      </c>
      <c r="E62" s="101">
        <v>86</v>
      </c>
      <c r="F62" s="101">
        <v>2</v>
      </c>
      <c r="G62" s="104" t="s">
        <v>243</v>
      </c>
      <c r="H62" s="345" t="s">
        <v>104</v>
      </c>
      <c r="I62" s="97">
        <v>2263</v>
      </c>
      <c r="L62" s="304"/>
      <c r="M62" s="138"/>
    </row>
    <row r="63" spans="1:13" s="346" customFormat="1" ht="15">
      <c r="A63" s="99">
        <v>57</v>
      </c>
      <c r="B63" s="102" t="s">
        <v>358</v>
      </c>
      <c r="C63" s="101">
        <v>28</v>
      </c>
      <c r="D63" s="101">
        <v>5</v>
      </c>
      <c r="E63" s="101">
        <v>88</v>
      </c>
      <c r="F63" s="101">
        <v>3</v>
      </c>
      <c r="G63" s="104" t="s">
        <v>243</v>
      </c>
      <c r="H63" s="345" t="s">
        <v>104</v>
      </c>
      <c r="I63" s="97">
        <v>2263</v>
      </c>
      <c r="L63" s="304"/>
      <c r="M63" s="138"/>
    </row>
    <row r="64" spans="1:13" s="346" customFormat="1" ht="15">
      <c r="A64" s="99">
        <v>58</v>
      </c>
      <c r="B64" s="102" t="s">
        <v>288</v>
      </c>
      <c r="C64" s="101">
        <v>18</v>
      </c>
      <c r="D64" s="101">
        <v>6</v>
      </c>
      <c r="E64" s="101">
        <v>56</v>
      </c>
      <c r="F64" s="101">
        <v>5</v>
      </c>
      <c r="G64" s="104" t="s">
        <v>290</v>
      </c>
      <c r="H64" s="345" t="s">
        <v>104</v>
      </c>
      <c r="I64" s="97">
        <v>1290</v>
      </c>
      <c r="L64" s="304"/>
      <c r="M64" s="138"/>
    </row>
    <row r="65" spans="1:13" s="346" customFormat="1" ht="15">
      <c r="A65" s="99">
        <v>59</v>
      </c>
      <c r="B65" s="102" t="s">
        <v>357</v>
      </c>
      <c r="C65" s="101">
        <v>15</v>
      </c>
      <c r="D65" s="101">
        <v>3</v>
      </c>
      <c r="E65" s="101">
        <v>36</v>
      </c>
      <c r="F65" s="101">
        <v>1.5</v>
      </c>
      <c r="G65" s="104" t="s">
        <v>243</v>
      </c>
      <c r="H65" s="345" t="s">
        <v>104</v>
      </c>
      <c r="I65" s="97">
        <v>1135</v>
      </c>
      <c r="L65" s="304"/>
      <c r="M65" s="138"/>
    </row>
    <row r="66" spans="1:13" s="346" customFormat="1" ht="15">
      <c r="A66" s="305">
        <v>60</v>
      </c>
      <c r="B66" s="309" t="s">
        <v>359</v>
      </c>
      <c r="C66" s="307">
        <v>14</v>
      </c>
      <c r="D66" s="307">
        <v>10</v>
      </c>
      <c r="E66" s="307">
        <v>56</v>
      </c>
      <c r="F66" s="307">
        <v>3</v>
      </c>
      <c r="G66" s="308" t="s">
        <v>91</v>
      </c>
      <c r="H66" s="345"/>
      <c r="I66" s="378">
        <v>2746</v>
      </c>
      <c r="L66" s="379"/>
      <c r="M66" s="138"/>
    </row>
    <row r="67" spans="1:13" s="346" customFormat="1" ht="26.25">
      <c r="A67" s="99">
        <v>61</v>
      </c>
      <c r="B67" s="376" t="s">
        <v>360</v>
      </c>
      <c r="C67" s="101">
        <v>18</v>
      </c>
      <c r="D67" s="101">
        <v>10</v>
      </c>
      <c r="E67" s="101">
        <v>48</v>
      </c>
      <c r="F67" s="101">
        <v>2</v>
      </c>
      <c r="G67" s="104" t="s">
        <v>243</v>
      </c>
      <c r="H67" s="345" t="s">
        <v>104</v>
      </c>
      <c r="I67" s="97">
        <v>3060</v>
      </c>
      <c r="K67" s="304"/>
      <c r="L67" s="304"/>
      <c r="M67" s="138"/>
    </row>
    <row r="68" spans="1:13" s="346" customFormat="1" ht="15">
      <c r="A68" s="373">
        <v>62</v>
      </c>
      <c r="B68" s="381" t="s">
        <v>289</v>
      </c>
      <c r="C68" s="369">
        <v>14</v>
      </c>
      <c r="D68" s="369">
        <v>3</v>
      </c>
      <c r="E68" s="369">
        <v>25</v>
      </c>
      <c r="F68" s="369">
        <v>3</v>
      </c>
      <c r="G68" s="374" t="s">
        <v>91</v>
      </c>
      <c r="H68" s="345"/>
      <c r="I68" s="370">
        <v>965</v>
      </c>
      <c r="L68" s="371"/>
      <c r="M68" s="138"/>
    </row>
    <row r="69" spans="1:13" s="346" customFormat="1" ht="15">
      <c r="A69" s="305">
        <v>63</v>
      </c>
      <c r="B69" s="309" t="s">
        <v>289</v>
      </c>
      <c r="C69" s="307">
        <v>14</v>
      </c>
      <c r="D69" s="307">
        <v>4</v>
      </c>
      <c r="E69" s="307">
        <v>29</v>
      </c>
      <c r="F69" s="307">
        <v>3</v>
      </c>
      <c r="G69" s="308" t="s">
        <v>91</v>
      </c>
      <c r="H69" s="345"/>
      <c r="I69" s="378">
        <v>1120</v>
      </c>
      <c r="L69" s="379"/>
      <c r="M69" s="138"/>
    </row>
    <row r="70" spans="1:13" s="346" customFormat="1" ht="15">
      <c r="A70" s="305">
        <v>64</v>
      </c>
      <c r="B70" s="309" t="s">
        <v>289</v>
      </c>
      <c r="C70" s="307">
        <v>14</v>
      </c>
      <c r="D70" s="307">
        <v>4</v>
      </c>
      <c r="E70" s="307">
        <v>28</v>
      </c>
      <c r="F70" s="307">
        <v>3.5</v>
      </c>
      <c r="G70" s="308" t="s">
        <v>91</v>
      </c>
      <c r="H70" s="345"/>
      <c r="I70" s="378">
        <v>1098.5</v>
      </c>
      <c r="L70" s="379"/>
      <c r="M70" s="138"/>
    </row>
    <row r="71" spans="1:13" s="346" customFormat="1" ht="15">
      <c r="A71" s="99">
        <v>65</v>
      </c>
      <c r="B71" s="102" t="s">
        <v>357</v>
      </c>
      <c r="C71" s="101">
        <v>15</v>
      </c>
      <c r="D71" s="101">
        <v>3</v>
      </c>
      <c r="E71" s="101">
        <v>27</v>
      </c>
      <c r="F71" s="101">
        <v>1.5</v>
      </c>
      <c r="G71" s="104" t="s">
        <v>243</v>
      </c>
      <c r="H71" s="345" t="s">
        <v>104</v>
      </c>
      <c r="I71" s="97">
        <v>1135</v>
      </c>
      <c r="L71" s="304"/>
      <c r="M71" s="138"/>
    </row>
    <row r="72" spans="1:13" s="346" customFormat="1" ht="15">
      <c r="A72" s="99">
        <v>66</v>
      </c>
      <c r="B72" s="102" t="s">
        <v>336</v>
      </c>
      <c r="C72" s="101">
        <v>15</v>
      </c>
      <c r="D72" s="101">
        <v>4</v>
      </c>
      <c r="E72" s="101">
        <v>32</v>
      </c>
      <c r="F72" s="101">
        <v>3</v>
      </c>
      <c r="G72" s="104" t="s">
        <v>290</v>
      </c>
      <c r="H72" s="345" t="s">
        <v>104</v>
      </c>
      <c r="I72" s="97">
        <v>818.5</v>
      </c>
      <c r="L72" s="304"/>
      <c r="M72" s="138"/>
    </row>
    <row r="73" spans="1:13" s="346" customFormat="1" ht="15">
      <c r="A73" s="99">
        <v>67</v>
      </c>
      <c r="B73" s="102" t="s">
        <v>289</v>
      </c>
      <c r="C73" s="101">
        <v>15</v>
      </c>
      <c r="D73" s="101">
        <v>4</v>
      </c>
      <c r="E73" s="101">
        <v>33</v>
      </c>
      <c r="F73" s="101">
        <v>4.5</v>
      </c>
      <c r="G73" s="104" t="s">
        <v>290</v>
      </c>
      <c r="H73" s="345" t="s">
        <v>104</v>
      </c>
      <c r="I73" s="97">
        <v>818.5</v>
      </c>
      <c r="L73" s="304"/>
      <c r="M73" s="138"/>
    </row>
    <row r="74" spans="1:13" s="346" customFormat="1" ht="15">
      <c r="A74" s="373">
        <v>69</v>
      </c>
      <c r="B74" s="381" t="s">
        <v>336</v>
      </c>
      <c r="C74" s="369">
        <v>14</v>
      </c>
      <c r="D74" s="369">
        <v>4</v>
      </c>
      <c r="E74" s="369">
        <v>21.21</v>
      </c>
      <c r="F74" s="369">
        <v>0</v>
      </c>
      <c r="G74" s="374" t="s">
        <v>91</v>
      </c>
      <c r="H74" s="345"/>
      <c r="I74" s="370">
        <v>1576</v>
      </c>
      <c r="L74" s="371"/>
      <c r="M74" s="138"/>
    </row>
    <row r="75" spans="1:13" s="346" customFormat="1" ht="15">
      <c r="A75" s="99">
        <v>70</v>
      </c>
      <c r="B75" s="102" t="s">
        <v>338</v>
      </c>
      <c r="C75" s="101">
        <v>14</v>
      </c>
      <c r="D75" s="101">
        <v>3</v>
      </c>
      <c r="E75" s="101">
        <v>29</v>
      </c>
      <c r="F75" s="101">
        <v>2.5</v>
      </c>
      <c r="G75" s="104" t="s">
        <v>290</v>
      </c>
      <c r="H75" s="345" t="s">
        <v>104</v>
      </c>
      <c r="I75" s="97">
        <v>818.5</v>
      </c>
      <c r="L75" s="304"/>
      <c r="M75" s="138"/>
    </row>
    <row r="76" spans="1:13" s="346" customFormat="1" ht="15">
      <c r="A76" s="99">
        <v>71</v>
      </c>
      <c r="B76" s="102" t="s">
        <v>336</v>
      </c>
      <c r="C76" s="101">
        <v>14</v>
      </c>
      <c r="D76" s="101">
        <v>4</v>
      </c>
      <c r="E76" s="101">
        <v>39</v>
      </c>
      <c r="F76" s="101">
        <v>2.5</v>
      </c>
      <c r="G76" s="104" t="s">
        <v>290</v>
      </c>
      <c r="H76" s="345" t="s">
        <v>104</v>
      </c>
      <c r="I76" s="97">
        <v>818.5</v>
      </c>
      <c r="L76" s="304"/>
      <c r="M76" s="138"/>
    </row>
    <row r="77" spans="1:13" s="346" customFormat="1" ht="15">
      <c r="A77" s="99">
        <v>72</v>
      </c>
      <c r="B77" s="102" t="s">
        <v>336</v>
      </c>
      <c r="C77" s="101">
        <v>14</v>
      </c>
      <c r="D77" s="101">
        <v>5</v>
      </c>
      <c r="E77" s="101">
        <v>56</v>
      </c>
      <c r="F77" s="101">
        <v>3</v>
      </c>
      <c r="G77" s="104" t="s">
        <v>290</v>
      </c>
      <c r="H77" s="345" t="s">
        <v>104</v>
      </c>
      <c r="I77" s="97">
        <v>1157</v>
      </c>
      <c r="L77" s="304"/>
      <c r="M77" s="138"/>
    </row>
    <row r="78" spans="1:13" s="346" customFormat="1" ht="15">
      <c r="A78" s="99">
        <v>73</v>
      </c>
      <c r="B78" s="102" t="s">
        <v>336</v>
      </c>
      <c r="C78" s="101">
        <v>14</v>
      </c>
      <c r="D78" s="101">
        <v>5</v>
      </c>
      <c r="E78" s="101">
        <v>34</v>
      </c>
      <c r="F78" s="101">
        <v>3</v>
      </c>
      <c r="G78" s="104" t="s">
        <v>290</v>
      </c>
      <c r="H78" s="345" t="s">
        <v>104</v>
      </c>
      <c r="I78" s="97">
        <v>1157</v>
      </c>
      <c r="L78" s="304"/>
      <c r="M78" s="138"/>
    </row>
    <row r="79" spans="1:13" s="346" customFormat="1" ht="15">
      <c r="A79" s="99">
        <v>74</v>
      </c>
      <c r="B79" s="102" t="s">
        <v>336</v>
      </c>
      <c r="C79" s="101">
        <v>14</v>
      </c>
      <c r="D79" s="101">
        <v>4</v>
      </c>
      <c r="E79" s="101">
        <v>30</v>
      </c>
      <c r="F79" s="101">
        <v>3</v>
      </c>
      <c r="G79" s="104" t="s">
        <v>290</v>
      </c>
      <c r="H79" s="345" t="s">
        <v>104</v>
      </c>
      <c r="I79" s="97">
        <v>818.5</v>
      </c>
      <c r="L79" s="304"/>
      <c r="M79" s="138"/>
    </row>
    <row r="80" spans="1:13" s="346" customFormat="1" ht="15">
      <c r="A80" s="305">
        <v>75</v>
      </c>
      <c r="B80" s="309" t="s">
        <v>336</v>
      </c>
      <c r="C80" s="307">
        <v>12</v>
      </c>
      <c r="D80" s="307">
        <v>4</v>
      </c>
      <c r="E80" s="307">
        <v>43</v>
      </c>
      <c r="F80" s="307">
        <v>1.5</v>
      </c>
      <c r="G80" s="308" t="s">
        <v>91</v>
      </c>
      <c r="H80" s="345"/>
      <c r="I80" s="378">
        <v>1766</v>
      </c>
      <c r="L80" s="379"/>
      <c r="M80" s="138"/>
    </row>
    <row r="81" spans="1:13" s="346" customFormat="1" ht="15">
      <c r="A81" s="373">
        <v>76</v>
      </c>
      <c r="B81" s="381" t="s">
        <v>338</v>
      </c>
      <c r="C81" s="369">
        <v>12</v>
      </c>
      <c r="D81" s="369">
        <v>4</v>
      </c>
      <c r="E81" s="369">
        <v>22.14</v>
      </c>
      <c r="F81" s="369">
        <v>0</v>
      </c>
      <c r="G81" s="374" t="s">
        <v>91</v>
      </c>
      <c r="H81" s="345"/>
      <c r="I81" s="370">
        <v>1588</v>
      </c>
      <c r="L81" s="371"/>
      <c r="M81" s="138"/>
    </row>
    <row r="82" spans="1:13" s="346" customFormat="1" ht="15">
      <c r="A82" s="99">
        <v>77</v>
      </c>
      <c r="B82" s="102" t="s">
        <v>281</v>
      </c>
      <c r="C82" s="101">
        <v>18</v>
      </c>
      <c r="D82" s="101">
        <v>7</v>
      </c>
      <c r="E82" s="101">
        <v>42</v>
      </c>
      <c r="F82" s="101">
        <v>4</v>
      </c>
      <c r="G82" s="104" t="s">
        <v>243</v>
      </c>
      <c r="H82" s="345" t="s">
        <v>104</v>
      </c>
      <c r="I82" s="97">
        <v>2263</v>
      </c>
      <c r="L82" s="304"/>
      <c r="M82" s="138"/>
    </row>
    <row r="83" spans="1:13" s="346" customFormat="1" ht="15">
      <c r="A83" s="99">
        <v>78</v>
      </c>
      <c r="B83" s="102" t="s">
        <v>281</v>
      </c>
      <c r="C83" s="101">
        <v>18</v>
      </c>
      <c r="D83" s="101">
        <v>7</v>
      </c>
      <c r="E83" s="101">
        <v>42</v>
      </c>
      <c r="F83" s="101">
        <v>4</v>
      </c>
      <c r="G83" s="104" t="s">
        <v>243</v>
      </c>
      <c r="H83" s="345" t="s">
        <v>104</v>
      </c>
      <c r="I83" s="97">
        <v>2263</v>
      </c>
      <c r="L83" s="304"/>
      <c r="M83" s="138"/>
    </row>
    <row r="84" spans="1:13" s="346" customFormat="1" ht="15">
      <c r="A84" s="99">
        <v>79</v>
      </c>
      <c r="B84" s="102" t="s">
        <v>281</v>
      </c>
      <c r="C84" s="101">
        <v>18</v>
      </c>
      <c r="D84" s="101">
        <v>6</v>
      </c>
      <c r="E84" s="101">
        <v>41</v>
      </c>
      <c r="F84" s="101">
        <v>3</v>
      </c>
      <c r="G84" s="104" t="s">
        <v>243</v>
      </c>
      <c r="H84" s="345" t="s">
        <v>104</v>
      </c>
      <c r="I84" s="97">
        <v>1792</v>
      </c>
      <c r="L84" s="304"/>
      <c r="M84" s="138"/>
    </row>
    <row r="85" spans="1:13" s="346" customFormat="1" ht="26.25">
      <c r="A85" s="305">
        <v>80</v>
      </c>
      <c r="B85" s="309" t="s">
        <v>361</v>
      </c>
      <c r="C85" s="307">
        <v>5</v>
      </c>
      <c r="D85" s="307">
        <v>4</v>
      </c>
      <c r="E85" s="307">
        <v>48</v>
      </c>
      <c r="F85" s="307">
        <v>1.5</v>
      </c>
      <c r="G85" s="308" t="s">
        <v>91</v>
      </c>
      <c r="H85" s="345"/>
      <c r="I85" s="378">
        <v>1360</v>
      </c>
      <c r="L85" s="379"/>
      <c r="M85" s="138"/>
    </row>
    <row r="86" spans="1:13" s="346" customFormat="1" ht="26.25">
      <c r="A86" s="305">
        <v>81</v>
      </c>
      <c r="B86" s="309" t="s">
        <v>361</v>
      </c>
      <c r="C86" s="307">
        <v>5</v>
      </c>
      <c r="D86" s="307">
        <v>5</v>
      </c>
      <c r="E86" s="307">
        <v>57</v>
      </c>
      <c r="F86" s="307">
        <v>2</v>
      </c>
      <c r="G86" s="308" t="s">
        <v>91</v>
      </c>
      <c r="H86" s="345"/>
      <c r="I86" s="378">
        <v>1360</v>
      </c>
      <c r="L86" s="379"/>
      <c r="M86" s="138"/>
    </row>
    <row r="87" spans="1:13" s="346" customFormat="1" ht="26.25">
      <c r="A87" s="305">
        <v>82</v>
      </c>
      <c r="B87" s="309" t="s">
        <v>361</v>
      </c>
      <c r="C87" s="307">
        <v>5</v>
      </c>
      <c r="D87" s="307">
        <v>5</v>
      </c>
      <c r="E87" s="307">
        <v>48</v>
      </c>
      <c r="F87" s="307">
        <v>2</v>
      </c>
      <c r="G87" s="308" t="s">
        <v>91</v>
      </c>
      <c r="H87" s="345"/>
      <c r="I87" s="378">
        <v>1360</v>
      </c>
      <c r="L87" s="379"/>
      <c r="M87" s="138"/>
    </row>
    <row r="88" spans="1:13" s="346" customFormat="1" ht="39">
      <c r="A88" s="373">
        <v>85</v>
      </c>
      <c r="B88" s="381" t="s">
        <v>362</v>
      </c>
      <c r="C88" s="369">
        <v>2</v>
      </c>
      <c r="D88" s="382" t="s">
        <v>363</v>
      </c>
      <c r="E88" s="369" t="s">
        <v>299</v>
      </c>
      <c r="F88" s="369">
        <v>0</v>
      </c>
      <c r="G88" s="374" t="s">
        <v>100</v>
      </c>
      <c r="H88" s="345"/>
      <c r="I88" s="370">
        <v>2150</v>
      </c>
      <c r="L88" s="371"/>
      <c r="M88" s="138"/>
    </row>
    <row r="89" spans="1:13" s="346" customFormat="1" ht="15">
      <c r="A89" s="99">
        <v>86</v>
      </c>
      <c r="B89" s="102" t="s">
        <v>338</v>
      </c>
      <c r="C89" s="101">
        <v>8</v>
      </c>
      <c r="D89" s="101">
        <v>5</v>
      </c>
      <c r="E89" s="101">
        <v>36.27</v>
      </c>
      <c r="F89" s="101">
        <v>0</v>
      </c>
      <c r="G89" s="104" t="s">
        <v>290</v>
      </c>
      <c r="H89" s="345" t="s">
        <v>104</v>
      </c>
      <c r="I89" s="97">
        <v>818.5</v>
      </c>
      <c r="L89" s="304"/>
      <c r="M89" s="138"/>
    </row>
    <row r="90" spans="1:13" s="346" customFormat="1" ht="15">
      <c r="A90" s="99">
        <v>87</v>
      </c>
      <c r="B90" s="102" t="s">
        <v>288</v>
      </c>
      <c r="C90" s="101">
        <v>20</v>
      </c>
      <c r="D90" s="101">
        <v>7</v>
      </c>
      <c r="E90" s="101">
        <v>73</v>
      </c>
      <c r="F90" s="101">
        <v>3</v>
      </c>
      <c r="G90" s="104" t="s">
        <v>290</v>
      </c>
      <c r="H90" s="345" t="s">
        <v>104</v>
      </c>
      <c r="I90" s="97">
        <v>1542</v>
      </c>
      <c r="L90" s="304"/>
      <c r="M90" s="138"/>
    </row>
    <row r="91" spans="1:13" s="346" customFormat="1" ht="15">
      <c r="A91" s="99">
        <v>88</v>
      </c>
      <c r="B91" s="102" t="s">
        <v>364</v>
      </c>
      <c r="C91" s="101">
        <v>20</v>
      </c>
      <c r="D91" s="101">
        <v>5</v>
      </c>
      <c r="E91" s="101">
        <v>37</v>
      </c>
      <c r="F91" s="101">
        <v>2.5</v>
      </c>
      <c r="G91" s="104" t="s">
        <v>290</v>
      </c>
      <c r="H91" s="345" t="s">
        <v>104</v>
      </c>
      <c r="I91" s="97">
        <v>1290</v>
      </c>
      <c r="L91" s="304"/>
      <c r="M91" s="138"/>
    </row>
    <row r="92" spans="1:13" s="346" customFormat="1" ht="15">
      <c r="A92" s="99">
        <v>89</v>
      </c>
      <c r="B92" s="102" t="s">
        <v>365</v>
      </c>
      <c r="C92" s="101">
        <v>18</v>
      </c>
      <c r="D92" s="101">
        <v>6</v>
      </c>
      <c r="E92" s="101">
        <v>28</v>
      </c>
      <c r="F92" s="101">
        <v>2</v>
      </c>
      <c r="G92" s="104" t="s">
        <v>243</v>
      </c>
      <c r="H92" s="345" t="s">
        <v>104</v>
      </c>
      <c r="I92" s="97">
        <v>1792</v>
      </c>
      <c r="L92" s="304"/>
      <c r="M92" s="138"/>
    </row>
    <row r="93" spans="1:13" s="346" customFormat="1" ht="15">
      <c r="A93" s="99">
        <v>90</v>
      </c>
      <c r="B93" s="102" t="s">
        <v>364</v>
      </c>
      <c r="C93" s="101">
        <v>16</v>
      </c>
      <c r="D93" s="101">
        <v>5</v>
      </c>
      <c r="E93" s="101">
        <v>48</v>
      </c>
      <c r="F93" s="101">
        <v>2.5</v>
      </c>
      <c r="G93" s="104" t="s">
        <v>290</v>
      </c>
      <c r="H93" s="345" t="s">
        <v>104</v>
      </c>
      <c r="I93" s="97">
        <v>1157</v>
      </c>
      <c r="L93" s="304"/>
      <c r="M93" s="138"/>
    </row>
    <row r="94" spans="1:13" s="346" customFormat="1" ht="15">
      <c r="A94" s="305">
        <v>91</v>
      </c>
      <c r="B94" s="309" t="s">
        <v>364</v>
      </c>
      <c r="C94" s="307">
        <v>14</v>
      </c>
      <c r="D94" s="307">
        <v>5</v>
      </c>
      <c r="E94" s="307">
        <v>36</v>
      </c>
      <c r="F94" s="307">
        <v>2.5</v>
      </c>
      <c r="G94" s="308" t="s">
        <v>366</v>
      </c>
      <c r="H94" s="345"/>
      <c r="I94" s="378">
        <v>1360</v>
      </c>
      <c r="L94" s="379"/>
      <c r="M94" s="138"/>
    </row>
    <row r="95" spans="1:13" s="346" customFormat="1" ht="15">
      <c r="A95" s="373">
        <v>92</v>
      </c>
      <c r="B95" s="381" t="s">
        <v>336</v>
      </c>
      <c r="C95" s="369">
        <v>14</v>
      </c>
      <c r="D95" s="369">
        <v>3</v>
      </c>
      <c r="E95" s="382">
        <v>22</v>
      </c>
      <c r="F95" s="369">
        <v>2.5</v>
      </c>
      <c r="G95" s="374" t="s">
        <v>366</v>
      </c>
      <c r="H95" s="345"/>
      <c r="I95" s="370">
        <v>792</v>
      </c>
      <c r="L95" s="371"/>
      <c r="M95" s="138"/>
    </row>
    <row r="96" spans="1:13" s="346" customFormat="1" ht="15">
      <c r="A96" s="99">
        <v>94</v>
      </c>
      <c r="B96" s="102" t="s">
        <v>281</v>
      </c>
      <c r="C96" s="101">
        <v>18</v>
      </c>
      <c r="D96" s="101">
        <v>10</v>
      </c>
      <c r="E96" s="387" t="s">
        <v>367</v>
      </c>
      <c r="F96" s="101">
        <v>0</v>
      </c>
      <c r="G96" s="104" t="s">
        <v>243</v>
      </c>
      <c r="H96" s="345" t="s">
        <v>104</v>
      </c>
      <c r="I96" s="97">
        <v>3060</v>
      </c>
      <c r="L96" s="304"/>
      <c r="M96" s="138"/>
    </row>
    <row r="97" spans="1:13" s="346" customFormat="1" ht="15">
      <c r="A97" s="99">
        <v>96</v>
      </c>
      <c r="B97" s="102" t="s">
        <v>337</v>
      </c>
      <c r="C97" s="101">
        <v>12</v>
      </c>
      <c r="D97" s="101">
        <v>7</v>
      </c>
      <c r="E97" s="387" t="s">
        <v>368</v>
      </c>
      <c r="F97" s="101">
        <v>0</v>
      </c>
      <c r="G97" s="104" t="s">
        <v>243</v>
      </c>
      <c r="H97" s="345" t="s">
        <v>104</v>
      </c>
      <c r="I97" s="97">
        <v>1765.5</v>
      </c>
      <c r="L97" s="304"/>
      <c r="M97" s="138"/>
    </row>
    <row r="98" spans="1:13" s="346" customFormat="1" ht="15">
      <c r="A98" s="99">
        <v>97</v>
      </c>
      <c r="B98" s="102" t="s">
        <v>337</v>
      </c>
      <c r="C98" s="101">
        <v>16</v>
      </c>
      <c r="D98" s="101">
        <v>8</v>
      </c>
      <c r="E98" s="387">
        <v>37</v>
      </c>
      <c r="F98" s="101">
        <v>3</v>
      </c>
      <c r="G98" s="104" t="s">
        <v>103</v>
      </c>
      <c r="H98" s="345" t="s">
        <v>104</v>
      </c>
      <c r="I98" s="97">
        <v>3207</v>
      </c>
      <c r="L98" s="304"/>
      <c r="M98" s="138"/>
    </row>
    <row r="99" spans="1:13" s="346" customFormat="1" ht="15">
      <c r="A99" s="99">
        <v>98</v>
      </c>
      <c r="B99" s="102" t="s">
        <v>337</v>
      </c>
      <c r="C99" s="101">
        <v>16</v>
      </c>
      <c r="D99" s="101">
        <v>8</v>
      </c>
      <c r="E99" s="387">
        <v>32</v>
      </c>
      <c r="F99" s="101">
        <v>3</v>
      </c>
      <c r="G99" s="104" t="s">
        <v>103</v>
      </c>
      <c r="H99" s="61" t="s">
        <v>104</v>
      </c>
      <c r="I99" s="97">
        <v>3207</v>
      </c>
      <c r="L99" s="304"/>
      <c r="M99" s="138"/>
    </row>
    <row r="100" spans="1:13" s="346" customFormat="1" ht="26.25">
      <c r="A100" s="305">
        <v>99</v>
      </c>
      <c r="B100" s="309" t="s">
        <v>337</v>
      </c>
      <c r="C100" s="307">
        <v>16</v>
      </c>
      <c r="D100" s="307">
        <v>10</v>
      </c>
      <c r="E100" s="383">
        <v>42</v>
      </c>
      <c r="F100" s="307">
        <v>1.5</v>
      </c>
      <c r="G100" s="309" t="s">
        <v>366</v>
      </c>
      <c r="H100" s="61"/>
      <c r="I100" s="378">
        <v>1755</v>
      </c>
      <c r="L100" s="379"/>
      <c r="M100" s="138"/>
    </row>
    <row r="101" spans="1:13" s="346" customFormat="1" ht="15">
      <c r="A101" s="99">
        <v>100</v>
      </c>
      <c r="B101" s="102" t="s">
        <v>365</v>
      </c>
      <c r="C101" s="101">
        <v>14</v>
      </c>
      <c r="D101" s="101">
        <v>6</v>
      </c>
      <c r="E101" s="387">
        <v>29</v>
      </c>
      <c r="F101" s="101">
        <v>2</v>
      </c>
      <c r="G101" s="104" t="s">
        <v>243</v>
      </c>
      <c r="H101" s="345" t="s">
        <v>104</v>
      </c>
      <c r="I101" s="97">
        <v>1765.5</v>
      </c>
      <c r="L101" s="304"/>
      <c r="M101" s="138"/>
    </row>
    <row r="102" spans="1:13" s="346" customFormat="1" ht="15">
      <c r="A102" s="99">
        <v>101</v>
      </c>
      <c r="B102" s="102" t="s">
        <v>337</v>
      </c>
      <c r="C102" s="101">
        <v>14</v>
      </c>
      <c r="D102" s="101">
        <v>7</v>
      </c>
      <c r="E102" s="387">
        <v>39</v>
      </c>
      <c r="F102" s="101">
        <v>2</v>
      </c>
      <c r="G102" s="104" t="s">
        <v>243</v>
      </c>
      <c r="H102" s="345" t="s">
        <v>104</v>
      </c>
      <c r="I102" s="97">
        <v>1792</v>
      </c>
      <c r="L102" s="304"/>
      <c r="M102" s="138"/>
    </row>
    <row r="103" spans="1:13" s="346" customFormat="1" ht="15">
      <c r="A103" s="99">
        <v>102</v>
      </c>
      <c r="B103" s="102" t="s">
        <v>337</v>
      </c>
      <c r="C103" s="101">
        <v>14</v>
      </c>
      <c r="D103" s="101">
        <v>6</v>
      </c>
      <c r="E103" s="387">
        <v>31</v>
      </c>
      <c r="F103" s="101">
        <v>3</v>
      </c>
      <c r="G103" s="104" t="s">
        <v>243</v>
      </c>
      <c r="H103" s="345" t="s">
        <v>104</v>
      </c>
      <c r="I103" s="97">
        <v>1765.5</v>
      </c>
      <c r="L103" s="304"/>
      <c r="M103" s="138"/>
    </row>
    <row r="104" spans="1:13" s="346" customFormat="1" ht="15">
      <c r="A104" s="99">
        <v>105</v>
      </c>
      <c r="B104" s="102" t="s">
        <v>352</v>
      </c>
      <c r="C104" s="101">
        <v>7</v>
      </c>
      <c r="D104" s="101">
        <v>2</v>
      </c>
      <c r="E104" s="101">
        <v>14</v>
      </c>
      <c r="F104" s="101">
        <v>1.5</v>
      </c>
      <c r="G104" s="104" t="s">
        <v>243</v>
      </c>
      <c r="H104" s="345" t="s">
        <v>247</v>
      </c>
      <c r="I104" s="97">
        <v>602</v>
      </c>
      <c r="L104" s="304"/>
      <c r="M104" s="138"/>
    </row>
    <row r="105" spans="1:13" s="346" customFormat="1" ht="15">
      <c r="A105" s="99">
        <v>106</v>
      </c>
      <c r="B105" s="102" t="s">
        <v>365</v>
      </c>
      <c r="C105" s="101">
        <v>18</v>
      </c>
      <c r="D105" s="101">
        <v>12</v>
      </c>
      <c r="E105" s="101">
        <v>78</v>
      </c>
      <c r="F105" s="101">
        <v>2.5</v>
      </c>
      <c r="G105" s="104" t="s">
        <v>103</v>
      </c>
      <c r="H105" s="345" t="s">
        <v>104</v>
      </c>
      <c r="I105" s="97">
        <v>4726</v>
      </c>
      <c r="L105" s="304"/>
      <c r="M105" s="138"/>
    </row>
    <row r="106" spans="1:13" s="346" customFormat="1" ht="15">
      <c r="A106" s="99">
        <v>107</v>
      </c>
      <c r="B106" s="102" t="s">
        <v>365</v>
      </c>
      <c r="C106" s="101">
        <v>18</v>
      </c>
      <c r="D106" s="101">
        <v>10</v>
      </c>
      <c r="E106" s="101" t="s">
        <v>369</v>
      </c>
      <c r="F106" s="101">
        <v>0</v>
      </c>
      <c r="G106" s="104" t="s">
        <v>243</v>
      </c>
      <c r="H106" s="345" t="s">
        <v>104</v>
      </c>
      <c r="I106" s="97">
        <v>3060</v>
      </c>
      <c r="L106" s="304"/>
      <c r="M106" s="138"/>
    </row>
    <row r="107" spans="1:13" s="346" customFormat="1" ht="15">
      <c r="A107" s="99">
        <v>108</v>
      </c>
      <c r="B107" s="102" t="s">
        <v>340</v>
      </c>
      <c r="C107" s="101">
        <v>21</v>
      </c>
      <c r="D107" s="101">
        <v>10</v>
      </c>
      <c r="E107" s="101" t="s">
        <v>370</v>
      </c>
      <c r="F107" s="101">
        <v>0</v>
      </c>
      <c r="G107" s="104" t="s">
        <v>243</v>
      </c>
      <c r="H107" s="345" t="s">
        <v>104</v>
      </c>
      <c r="I107" s="97">
        <v>3012</v>
      </c>
      <c r="L107" s="304"/>
      <c r="M107" s="138"/>
    </row>
    <row r="108" spans="1:13" s="346" customFormat="1" ht="15">
      <c r="A108" s="99">
        <v>109</v>
      </c>
      <c r="B108" s="102" t="s">
        <v>365</v>
      </c>
      <c r="C108" s="101">
        <v>15</v>
      </c>
      <c r="D108" s="101">
        <v>6</v>
      </c>
      <c r="E108" s="101">
        <v>32</v>
      </c>
      <c r="F108" s="101">
        <v>2.5</v>
      </c>
      <c r="G108" s="104" t="s">
        <v>243</v>
      </c>
      <c r="H108" s="345" t="s">
        <v>104</v>
      </c>
      <c r="I108" s="97">
        <v>1765.5</v>
      </c>
      <c r="L108" s="304"/>
      <c r="M108" s="138"/>
    </row>
    <row r="109" spans="1:13" s="346" customFormat="1" ht="15">
      <c r="A109" s="305">
        <v>110</v>
      </c>
      <c r="B109" s="309" t="s">
        <v>336</v>
      </c>
      <c r="C109" s="307">
        <v>18</v>
      </c>
      <c r="D109" s="307">
        <v>6</v>
      </c>
      <c r="E109" s="307">
        <v>43</v>
      </c>
      <c r="F109" s="307">
        <v>1.2</v>
      </c>
      <c r="G109" s="308" t="s">
        <v>91</v>
      </c>
      <c r="H109" s="345"/>
      <c r="I109" s="378">
        <v>1870</v>
      </c>
      <c r="L109" s="379"/>
      <c r="M109" s="138"/>
    </row>
    <row r="110" spans="1:13" s="346" customFormat="1" ht="15">
      <c r="A110" s="305">
        <v>111</v>
      </c>
      <c r="B110" s="309" t="s">
        <v>336</v>
      </c>
      <c r="C110" s="307">
        <v>18</v>
      </c>
      <c r="D110" s="307">
        <v>6</v>
      </c>
      <c r="E110" s="307">
        <v>62</v>
      </c>
      <c r="F110" s="307">
        <v>2.5</v>
      </c>
      <c r="G110" s="308" t="s">
        <v>91</v>
      </c>
      <c r="H110" s="345"/>
      <c r="I110" s="378">
        <v>2260</v>
      </c>
      <c r="L110" s="379"/>
      <c r="M110" s="138"/>
    </row>
    <row r="111" spans="1:13" s="346" customFormat="1" ht="15">
      <c r="A111" s="388">
        <v>112</v>
      </c>
      <c r="B111" s="389" t="s">
        <v>371</v>
      </c>
      <c r="C111" s="390">
        <v>6</v>
      </c>
      <c r="D111" s="390" t="s">
        <v>372</v>
      </c>
      <c r="E111" s="390" t="s">
        <v>299</v>
      </c>
      <c r="F111" s="390">
        <v>0</v>
      </c>
      <c r="G111" s="391" t="s">
        <v>100</v>
      </c>
      <c r="H111" s="345"/>
      <c r="I111" s="370">
        <v>580</v>
      </c>
      <c r="L111" s="371"/>
      <c r="M111" s="138"/>
    </row>
    <row r="112" spans="1:9" ht="15">
      <c r="A112" s="109"/>
      <c r="B112" s="110"/>
      <c r="C112" s="111"/>
      <c r="D112" s="111"/>
      <c r="E112" s="111"/>
      <c r="F112" s="111"/>
      <c r="G112" s="112"/>
      <c r="H112" s="113"/>
      <c r="I112" s="114">
        <f>SUM(I9:I111)</f>
        <v>248044</v>
      </c>
    </row>
    <row r="113" spans="1:13" s="137" customFormat="1" ht="15">
      <c r="A113" s="392"/>
      <c r="B113" s="393"/>
      <c r="C113" s="392"/>
      <c r="D113" s="392"/>
      <c r="E113" s="392"/>
      <c r="F113" s="392"/>
      <c r="G113" s="394"/>
      <c r="H113" s="395"/>
      <c r="I113" s="396"/>
      <c r="M113" s="138"/>
    </row>
    <row r="114" spans="1:13" s="131" customFormat="1" ht="14.25">
      <c r="A114" s="319" t="s">
        <v>108</v>
      </c>
      <c r="B114" s="320"/>
      <c r="C114" s="321"/>
      <c r="D114" s="322"/>
      <c r="E114" s="323"/>
      <c r="F114" s="322"/>
      <c r="G114" s="324" t="s">
        <v>109</v>
      </c>
      <c r="H114" s="324" t="s">
        <v>110</v>
      </c>
      <c r="I114" s="325" t="s">
        <v>111</v>
      </c>
      <c r="J114" s="129"/>
      <c r="K114" s="129"/>
      <c r="L114" s="129"/>
      <c r="M114" s="130"/>
    </row>
    <row r="115" spans="1:13" s="131" customFormat="1" ht="14.25">
      <c r="A115" s="122"/>
      <c r="B115" s="327" t="s">
        <v>112</v>
      </c>
      <c r="C115" s="328"/>
      <c r="D115" s="328"/>
      <c r="E115" s="328"/>
      <c r="F115" s="329"/>
      <c r="G115" s="126">
        <v>4</v>
      </c>
      <c r="H115" s="127">
        <v>180</v>
      </c>
      <c r="I115" s="397">
        <f aca="true" t="shared" si="0" ref="I115:I122">G115*H115</f>
        <v>720</v>
      </c>
      <c r="J115" s="129"/>
      <c r="K115" s="129"/>
      <c r="L115" s="129"/>
      <c r="M115" s="130"/>
    </row>
    <row r="116" spans="1:13" s="131" customFormat="1" ht="14.25">
      <c r="A116" s="122"/>
      <c r="B116" s="327" t="s">
        <v>252</v>
      </c>
      <c r="C116" s="328"/>
      <c r="D116" s="328"/>
      <c r="E116" s="328"/>
      <c r="F116" s="329"/>
      <c r="G116" s="126">
        <v>4</v>
      </c>
      <c r="H116" s="127">
        <v>280</v>
      </c>
      <c r="I116" s="397">
        <f t="shared" si="0"/>
        <v>1120</v>
      </c>
      <c r="J116" s="129"/>
      <c r="K116" s="129"/>
      <c r="L116" s="129"/>
      <c r="M116" s="130"/>
    </row>
    <row r="117" spans="1:13" s="131" customFormat="1" ht="14.25">
      <c r="A117" s="122"/>
      <c r="B117" s="327" t="s">
        <v>113</v>
      </c>
      <c r="C117" s="328"/>
      <c r="D117" s="328"/>
      <c r="E117" s="328"/>
      <c r="F117" s="329"/>
      <c r="G117" s="126">
        <v>7</v>
      </c>
      <c r="H117" s="127">
        <v>380</v>
      </c>
      <c r="I117" s="397">
        <f t="shared" si="0"/>
        <v>2660</v>
      </c>
      <c r="J117" s="129"/>
      <c r="K117" s="129"/>
      <c r="L117" s="129"/>
      <c r="M117" s="130"/>
    </row>
    <row r="118" spans="1:13" s="131" customFormat="1" ht="14.25">
      <c r="A118" s="122"/>
      <c r="B118" s="327" t="s">
        <v>114</v>
      </c>
      <c r="C118" s="328"/>
      <c r="D118" s="328"/>
      <c r="E118" s="328"/>
      <c r="F118" s="329"/>
      <c r="G118" s="126">
        <v>12</v>
      </c>
      <c r="H118" s="127">
        <v>480</v>
      </c>
      <c r="I118" s="397">
        <f t="shared" si="0"/>
        <v>5760</v>
      </c>
      <c r="J118" s="129"/>
      <c r="K118" s="129"/>
      <c r="L118" s="129"/>
      <c r="M118" s="130"/>
    </row>
    <row r="119" spans="1:13" s="137" customFormat="1" ht="15">
      <c r="A119" s="134"/>
      <c r="B119" s="327" t="s">
        <v>115</v>
      </c>
      <c r="C119" s="398"/>
      <c r="D119" s="398"/>
      <c r="E119" s="398"/>
      <c r="F119" s="399"/>
      <c r="G119" s="400">
        <v>7</v>
      </c>
      <c r="H119" s="127">
        <v>580</v>
      </c>
      <c r="I119" s="397">
        <f t="shared" si="0"/>
        <v>4060</v>
      </c>
      <c r="M119" s="138"/>
    </row>
    <row r="120" spans="1:13" s="131" customFormat="1" ht="14.25">
      <c r="A120" s="326"/>
      <c r="B120" s="123" t="s">
        <v>116</v>
      </c>
      <c r="C120" s="328"/>
      <c r="D120" s="328"/>
      <c r="E120" s="328"/>
      <c r="F120" s="329"/>
      <c r="G120" s="126">
        <v>4</v>
      </c>
      <c r="H120" s="127">
        <v>680</v>
      </c>
      <c r="I120" s="397">
        <f t="shared" si="0"/>
        <v>2720</v>
      </c>
      <c r="J120" s="129"/>
      <c r="K120" s="129"/>
      <c r="L120" s="129"/>
      <c r="M120" s="130"/>
    </row>
    <row r="121" spans="1:13" s="131" customFormat="1" ht="14.25">
      <c r="A121" s="401"/>
      <c r="B121" s="123" t="s">
        <v>309</v>
      </c>
      <c r="C121" s="124"/>
      <c r="D121" s="124"/>
      <c r="E121" s="124"/>
      <c r="F121" s="125"/>
      <c r="G121" s="402">
        <v>4</v>
      </c>
      <c r="H121" s="127">
        <v>780</v>
      </c>
      <c r="I121" s="403">
        <f t="shared" si="0"/>
        <v>3120</v>
      </c>
      <c r="J121" s="129"/>
      <c r="K121" s="129"/>
      <c r="L121" s="129"/>
      <c r="M121" s="130"/>
    </row>
    <row r="122" spans="1:13" s="131" customFormat="1" ht="14.25">
      <c r="A122" s="404"/>
      <c r="B122" s="405" t="s">
        <v>373</v>
      </c>
      <c r="C122" s="406"/>
      <c r="D122" s="406"/>
      <c r="E122" s="406"/>
      <c r="F122" s="407"/>
      <c r="G122" s="408">
        <v>1</v>
      </c>
      <c r="H122" s="409">
        <v>980</v>
      </c>
      <c r="I122" s="410">
        <f t="shared" si="0"/>
        <v>980</v>
      </c>
      <c r="J122" s="129"/>
      <c r="K122" s="129"/>
      <c r="L122" s="129"/>
      <c r="M122" s="130"/>
    </row>
    <row r="123" spans="1:13" s="131" customFormat="1" ht="14.25">
      <c r="A123" s="411"/>
      <c r="B123" s="412" t="s">
        <v>117</v>
      </c>
      <c r="C123" s="413"/>
      <c r="D123" s="413"/>
      <c r="E123" s="413"/>
      <c r="F123" s="414"/>
      <c r="G123" s="415"/>
      <c r="H123" s="416"/>
      <c r="I123" s="417">
        <f>SUM(I115:I122)</f>
        <v>21140</v>
      </c>
      <c r="J123" s="129"/>
      <c r="K123" s="129"/>
      <c r="L123" s="129"/>
      <c r="M123" s="130"/>
    </row>
    <row r="124" spans="1:13" s="137" customFormat="1" ht="15">
      <c r="A124" s="392"/>
      <c r="B124" s="393"/>
      <c r="C124" s="392"/>
      <c r="D124" s="392"/>
      <c r="E124" s="392"/>
      <c r="F124" s="392"/>
      <c r="G124" s="394"/>
      <c r="H124" s="395"/>
      <c r="I124" s="396"/>
      <c r="M124" s="138"/>
    </row>
    <row r="125" spans="1:13" s="9" customFormat="1" ht="27.75">
      <c r="A125" s="150"/>
      <c r="B125" s="118" t="s">
        <v>87</v>
      </c>
      <c r="C125" s="116"/>
      <c r="D125" s="117"/>
      <c r="E125" s="118"/>
      <c r="F125" s="117"/>
      <c r="G125" s="119" t="s">
        <v>118</v>
      </c>
      <c r="H125" s="119" t="s">
        <v>119</v>
      </c>
      <c r="I125" s="120" t="s">
        <v>120</v>
      </c>
      <c r="J125" s="121"/>
      <c r="K125" s="121"/>
      <c r="L125" s="121"/>
      <c r="M125" s="75"/>
    </row>
    <row r="126" spans="1:13" s="131" customFormat="1" ht="14.25">
      <c r="A126" s="151"/>
      <c r="B126" s="332" t="s">
        <v>121</v>
      </c>
      <c r="C126" s="153"/>
      <c r="D126" s="154"/>
      <c r="E126" s="155" t="s">
        <v>122</v>
      </c>
      <c r="F126" s="156"/>
      <c r="G126" s="157">
        <v>53</v>
      </c>
      <c r="H126" s="127">
        <v>380</v>
      </c>
      <c r="I126" s="97">
        <f>G126*H126</f>
        <v>20140</v>
      </c>
      <c r="J126" s="129"/>
      <c r="K126" s="129"/>
      <c r="L126" s="129"/>
      <c r="M126" s="130"/>
    </row>
    <row r="127" spans="1:13" s="9" customFormat="1" ht="14.25">
      <c r="A127" s="143"/>
      <c r="B127" s="144" t="s">
        <v>117</v>
      </c>
      <c r="C127" s="145"/>
      <c r="D127" s="159"/>
      <c r="E127" s="160"/>
      <c r="F127" s="146"/>
      <c r="G127" s="147"/>
      <c r="H127" s="148"/>
      <c r="I127" s="149">
        <f>SUM(I126)</f>
        <v>20140</v>
      </c>
      <c r="J127" s="121"/>
      <c r="K127" s="121"/>
      <c r="L127" s="121"/>
      <c r="M127" s="75"/>
    </row>
    <row r="128" spans="3:13" s="9" customFormat="1" ht="14.25">
      <c r="C128" s="161"/>
      <c r="D128" s="74"/>
      <c r="E128" s="74"/>
      <c r="F128" s="73"/>
      <c r="G128" s="76"/>
      <c r="H128" s="162"/>
      <c r="I128" s="163"/>
      <c r="J128" s="121"/>
      <c r="K128" s="121"/>
      <c r="L128" s="121"/>
      <c r="M128" s="75"/>
    </row>
    <row r="129" spans="1:13" s="9" customFormat="1" ht="16.5">
      <c r="A129" s="164"/>
      <c r="B129" s="335" t="s">
        <v>123</v>
      </c>
      <c r="C129" s="166"/>
      <c r="D129" s="166"/>
      <c r="E129" s="166"/>
      <c r="F129" s="167"/>
      <c r="G129" s="168"/>
      <c r="H129" s="169"/>
      <c r="I129" s="170">
        <f>I112+I123+I127</f>
        <v>289324</v>
      </c>
      <c r="J129" s="121"/>
      <c r="K129" s="121"/>
      <c r="L129" s="121"/>
      <c r="M129" s="75"/>
    </row>
  </sheetData>
  <sheetProtection selectLockedCells="1" selectUnlockedCells="1"/>
  <autoFilter ref="O8:Q112"/>
  <mergeCells count="1">
    <mergeCell ref="A1:F1"/>
  </mergeCells>
  <printOptions/>
  <pageMargins left="0.7083333333333334" right="0.7083333333333334" top="0.7875" bottom="0.7875" header="0.31527777777777777" footer="0.31527777777777777"/>
  <pageSetup horizontalDpi="300" verticalDpi="300" orientation="portrait" paperSize="9" scale="90"/>
  <headerFooter alignWithMargins="0">
    <oddHeader>&amp;C&amp;A</oddHeader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90"/>
  <sheetViews>
    <sheetView zoomScale="90" zoomScaleNormal="90" zoomScalePageLayoutView="0" workbookViewId="0" topLeftCell="A1">
      <selection activeCell="H19" sqref="H19"/>
    </sheetView>
  </sheetViews>
  <sheetFormatPr defaultColWidth="9.140625" defaultRowHeight="12.75"/>
  <cols>
    <col min="1" max="1" width="16.140625" style="0" customWidth="1"/>
    <col min="2" max="2" width="56.421875" style="0" customWidth="1"/>
    <col min="3" max="3" width="10.57421875" style="0" customWidth="1"/>
    <col min="4" max="4" width="12.7109375" style="0" customWidth="1"/>
    <col min="5" max="5" width="12.421875" style="2" customWidth="1"/>
    <col min="6" max="6" width="17.00390625" style="0" customWidth="1"/>
    <col min="8" max="8" width="15.7109375" style="0" customWidth="1"/>
    <col min="9" max="9" width="14.140625" style="0" customWidth="1"/>
  </cols>
  <sheetData>
    <row r="1" spans="1:6" s="9" customFormat="1" ht="19.5">
      <c r="A1" s="423" t="s">
        <v>77</v>
      </c>
      <c r="B1" s="423"/>
      <c r="C1" s="423"/>
      <c r="D1" s="423"/>
      <c r="E1" s="423"/>
      <c r="F1" s="423"/>
    </row>
    <row r="2" s="5" customFormat="1" ht="15">
      <c r="A2" s="4" t="s">
        <v>1</v>
      </c>
    </row>
    <row r="3" spans="1:6" s="73" customFormat="1" ht="15">
      <c r="A3" s="4" t="s">
        <v>78</v>
      </c>
      <c r="B3" s="5"/>
      <c r="C3" s="5"/>
      <c r="D3" s="5"/>
      <c r="E3" s="5"/>
      <c r="F3" s="5"/>
    </row>
    <row r="4" spans="1:6" s="73" customFormat="1" ht="15">
      <c r="A4" s="4" t="s">
        <v>79</v>
      </c>
      <c r="B4" s="5"/>
      <c r="C4" s="5"/>
      <c r="D4" s="5"/>
      <c r="E4" s="5"/>
      <c r="F4" s="5"/>
    </row>
    <row r="5" spans="1:6" s="73" customFormat="1" ht="15">
      <c r="A5" s="4"/>
      <c r="B5" s="5"/>
      <c r="C5" s="5"/>
      <c r="D5" s="5"/>
      <c r="E5" s="5"/>
      <c r="F5" s="5"/>
    </row>
    <row r="6" spans="1:6" s="83" customFormat="1" ht="18">
      <c r="A6" s="79" t="s">
        <v>124</v>
      </c>
      <c r="B6" s="80" t="s">
        <v>374</v>
      </c>
      <c r="C6" s="79"/>
      <c r="D6" s="79"/>
      <c r="E6" s="79"/>
      <c r="F6" s="79"/>
    </row>
    <row r="7" spans="1:6" s="9" customFormat="1" ht="14.25">
      <c r="A7" s="172"/>
      <c r="B7" s="172"/>
      <c r="C7" s="172"/>
      <c r="D7" s="172"/>
      <c r="E7" s="172"/>
      <c r="F7" s="172"/>
    </row>
    <row r="8" spans="1:6" s="9" customFormat="1" ht="14.25" customHeight="1">
      <c r="A8" s="173" t="s">
        <v>126</v>
      </c>
      <c r="B8" s="424" t="s">
        <v>127</v>
      </c>
      <c r="C8" s="424" t="s">
        <v>128</v>
      </c>
      <c r="D8" s="175"/>
      <c r="E8" s="176"/>
      <c r="F8" s="177"/>
    </row>
    <row r="9" spans="1:6" s="9" customFormat="1" ht="14.25">
      <c r="A9" s="178" t="s">
        <v>129</v>
      </c>
      <c r="B9" s="424"/>
      <c r="C9" s="424"/>
      <c r="D9" s="179" t="s">
        <v>130</v>
      </c>
      <c r="E9" s="180" t="s">
        <v>131</v>
      </c>
      <c r="F9" s="181" t="s">
        <v>132</v>
      </c>
    </row>
    <row r="10" spans="1:6" s="9" customFormat="1" ht="14.25">
      <c r="A10" s="182"/>
      <c r="B10" s="183" t="s">
        <v>133</v>
      </c>
      <c r="C10" s="184"/>
      <c r="D10" s="185"/>
      <c r="E10" s="186"/>
      <c r="F10" s="187"/>
    </row>
    <row r="11" spans="1:6" s="9" customFormat="1" ht="14.25">
      <c r="A11" s="188"/>
      <c r="B11" s="189" t="s">
        <v>134</v>
      </c>
      <c r="C11" s="188"/>
      <c r="D11" s="190"/>
      <c r="E11" s="191"/>
      <c r="F11" s="192" t="s">
        <v>135</v>
      </c>
    </row>
    <row r="12" spans="1:6" s="9" customFormat="1" ht="14.25">
      <c r="A12" s="193">
        <v>1</v>
      </c>
      <c r="B12" s="196" t="s">
        <v>249</v>
      </c>
      <c r="C12" s="193">
        <v>8</v>
      </c>
      <c r="D12" s="190" t="s">
        <v>137</v>
      </c>
      <c r="E12" s="191">
        <v>2855</v>
      </c>
      <c r="F12" s="192">
        <f aca="true" t="shared" si="0" ref="F12:F20">C12*E12</f>
        <v>22840</v>
      </c>
    </row>
    <row r="13" spans="1:6" s="9" customFormat="1" ht="14.25">
      <c r="A13" s="193">
        <v>2</v>
      </c>
      <c r="B13" s="194" t="s">
        <v>375</v>
      </c>
      <c r="C13" s="193">
        <v>1</v>
      </c>
      <c r="D13" s="190" t="s">
        <v>137</v>
      </c>
      <c r="E13" s="191">
        <v>4160</v>
      </c>
      <c r="F13" s="192">
        <f t="shared" si="0"/>
        <v>4160</v>
      </c>
    </row>
    <row r="14" spans="1:6" s="9" customFormat="1" ht="14.25">
      <c r="A14" s="193">
        <v>3</v>
      </c>
      <c r="B14" s="196" t="s">
        <v>376</v>
      </c>
      <c r="C14" s="193">
        <v>6</v>
      </c>
      <c r="D14" s="190" t="s">
        <v>137</v>
      </c>
      <c r="E14" s="191">
        <v>2682</v>
      </c>
      <c r="F14" s="192">
        <f t="shared" si="0"/>
        <v>16092</v>
      </c>
    </row>
    <row r="15" spans="1:6" s="9" customFormat="1" ht="14.25">
      <c r="A15" s="193">
        <v>4</v>
      </c>
      <c r="B15" s="196" t="s">
        <v>377</v>
      </c>
      <c r="C15" s="193">
        <v>1</v>
      </c>
      <c r="D15" s="190" t="s">
        <v>137</v>
      </c>
      <c r="E15" s="191">
        <v>2895</v>
      </c>
      <c r="F15" s="192">
        <f t="shared" si="0"/>
        <v>2895</v>
      </c>
    </row>
    <row r="16" spans="1:6" s="9" customFormat="1" ht="14.25">
      <c r="A16" s="193">
        <v>5</v>
      </c>
      <c r="B16" s="196" t="s">
        <v>378</v>
      </c>
      <c r="C16" s="193">
        <v>4</v>
      </c>
      <c r="D16" s="190" t="s">
        <v>137</v>
      </c>
      <c r="E16" s="191">
        <v>2290</v>
      </c>
      <c r="F16" s="192">
        <f t="shared" si="0"/>
        <v>9160</v>
      </c>
    </row>
    <row r="17" spans="1:6" s="9" customFormat="1" ht="14.25">
      <c r="A17" s="193">
        <v>6</v>
      </c>
      <c r="B17" s="196" t="s">
        <v>313</v>
      </c>
      <c r="C17" s="193">
        <v>2</v>
      </c>
      <c r="D17" s="190" t="s">
        <v>137</v>
      </c>
      <c r="E17" s="191">
        <v>2340</v>
      </c>
      <c r="F17" s="192">
        <f t="shared" si="0"/>
        <v>4680</v>
      </c>
    </row>
    <row r="18" spans="1:6" s="9" customFormat="1" ht="14.25">
      <c r="A18" s="193">
        <v>7</v>
      </c>
      <c r="B18" s="196" t="s">
        <v>314</v>
      </c>
      <c r="C18" s="193">
        <v>4</v>
      </c>
      <c r="D18" s="190" t="s">
        <v>137</v>
      </c>
      <c r="E18" s="191">
        <v>2755</v>
      </c>
      <c r="F18" s="192">
        <f t="shared" si="0"/>
        <v>11020</v>
      </c>
    </row>
    <row r="19" spans="1:6" s="9" customFormat="1" ht="14.25">
      <c r="A19" s="193">
        <v>8</v>
      </c>
      <c r="B19" s="196" t="s">
        <v>242</v>
      </c>
      <c r="C19" s="193">
        <v>1</v>
      </c>
      <c r="D19" s="190" t="s">
        <v>137</v>
      </c>
      <c r="E19" s="191">
        <v>2286</v>
      </c>
      <c r="F19" s="192">
        <f t="shared" si="0"/>
        <v>2286</v>
      </c>
    </row>
    <row r="20" spans="1:6" s="9" customFormat="1" ht="14.25">
      <c r="A20" s="193">
        <v>9</v>
      </c>
      <c r="B20" s="196" t="s">
        <v>315</v>
      </c>
      <c r="C20" s="193">
        <v>12</v>
      </c>
      <c r="D20" s="190" t="s">
        <v>137</v>
      </c>
      <c r="E20" s="191">
        <v>2389</v>
      </c>
      <c r="F20" s="192">
        <f t="shared" si="0"/>
        <v>28668</v>
      </c>
    </row>
    <row r="21" spans="1:6" s="9" customFormat="1" ht="14.25">
      <c r="A21" s="193"/>
      <c r="B21" s="189" t="s">
        <v>140</v>
      </c>
      <c r="C21" s="193"/>
      <c r="D21" s="190"/>
      <c r="E21" s="191"/>
      <c r="F21" s="192"/>
    </row>
    <row r="22" spans="1:6" s="9" customFormat="1" ht="14.25">
      <c r="A22" s="193">
        <v>10</v>
      </c>
      <c r="B22" s="196" t="s">
        <v>316</v>
      </c>
      <c r="C22" s="193">
        <v>164</v>
      </c>
      <c r="D22" s="190" t="s">
        <v>142</v>
      </c>
      <c r="E22" s="191">
        <v>54</v>
      </c>
      <c r="F22" s="192">
        <f>C22*E22</f>
        <v>8856</v>
      </c>
    </row>
    <row r="23" spans="1:6" s="9" customFormat="1" ht="14.25">
      <c r="A23" s="193">
        <v>11</v>
      </c>
      <c r="B23" s="196" t="s">
        <v>379</v>
      </c>
      <c r="C23" s="193">
        <v>16</v>
      </c>
      <c r="D23" s="190" t="s">
        <v>142</v>
      </c>
      <c r="E23" s="191">
        <v>119</v>
      </c>
      <c r="F23" s="192">
        <f>C23*E23</f>
        <v>1904</v>
      </c>
    </row>
    <row r="24" spans="1:6" s="9" customFormat="1" ht="14.25">
      <c r="A24" s="193">
        <v>12</v>
      </c>
      <c r="B24" s="196" t="s">
        <v>148</v>
      </c>
      <c r="C24" s="193">
        <v>110</v>
      </c>
      <c r="D24" s="190" t="s">
        <v>142</v>
      </c>
      <c r="E24" s="191">
        <v>34</v>
      </c>
      <c r="F24" s="192">
        <f>C24*E24</f>
        <v>3740</v>
      </c>
    </row>
    <row r="25" spans="1:6" s="9" customFormat="1" ht="14.25">
      <c r="A25" s="197"/>
      <c r="B25" s="198" t="s">
        <v>150</v>
      </c>
      <c r="C25" s="199"/>
      <c r="D25" s="185"/>
      <c r="E25" s="200"/>
      <c r="F25" s="201">
        <f>SUM(F12:F24)</f>
        <v>116301</v>
      </c>
    </row>
    <row r="26" spans="1:6" s="9" customFormat="1" ht="14.25">
      <c r="A26" s="202"/>
      <c r="B26" s="203" t="s">
        <v>151</v>
      </c>
      <c r="C26" s="204">
        <v>0.05</v>
      </c>
      <c r="D26" s="185"/>
      <c r="E26" s="191"/>
      <c r="F26" s="205">
        <f>0.05*F25</f>
        <v>5815.05</v>
      </c>
    </row>
    <row r="27" spans="1:6" s="9" customFormat="1" ht="14.25">
      <c r="A27" s="206"/>
      <c r="B27" s="207" t="s">
        <v>152</v>
      </c>
      <c r="C27" s="208"/>
      <c r="D27" s="209"/>
      <c r="E27" s="210"/>
      <c r="F27" s="211">
        <f>F25+F26</f>
        <v>122116.05</v>
      </c>
    </row>
    <row r="28" spans="4:6" s="9" customFormat="1" ht="14.25">
      <c r="D28" s="212"/>
      <c r="E28" s="74"/>
      <c r="F28" s="74"/>
    </row>
    <row r="29" spans="1:6" s="9" customFormat="1" ht="14.25">
      <c r="A29" s="213" t="s">
        <v>153</v>
      </c>
      <c r="B29" s="173" t="s">
        <v>154</v>
      </c>
      <c r="C29" s="214" t="s">
        <v>155</v>
      </c>
      <c r="D29" s="174" t="s">
        <v>156</v>
      </c>
      <c r="E29" s="174" t="s">
        <v>157</v>
      </c>
      <c r="F29" s="177" t="s">
        <v>132</v>
      </c>
    </row>
    <row r="30" spans="1:6" s="9" customFormat="1" ht="14.25">
      <c r="A30" s="215" t="s">
        <v>158</v>
      </c>
      <c r="B30" s="216" t="s">
        <v>159</v>
      </c>
      <c r="C30" s="217"/>
      <c r="D30" s="218"/>
      <c r="E30" s="218"/>
      <c r="F30" s="187"/>
    </row>
    <row r="31" spans="1:6" s="9" customFormat="1" ht="14.25">
      <c r="A31" s="219"/>
      <c r="B31" s="220" t="s">
        <v>160</v>
      </c>
      <c r="C31" s="221"/>
      <c r="D31" s="222"/>
      <c r="E31" s="223"/>
      <c r="F31" s="224"/>
    </row>
    <row r="32" spans="1:6" s="9" customFormat="1" ht="14.25">
      <c r="A32" s="225">
        <v>1</v>
      </c>
      <c r="B32" s="226" t="s">
        <v>161</v>
      </c>
      <c r="C32" s="227" t="s">
        <v>162</v>
      </c>
      <c r="D32" s="228">
        <v>0.4122</v>
      </c>
      <c r="E32" s="229">
        <v>275</v>
      </c>
      <c r="F32" s="192">
        <f>D32*E32</f>
        <v>113.355</v>
      </c>
    </row>
    <row r="33" spans="1:6" s="9" customFormat="1" ht="14.25">
      <c r="A33" s="219"/>
      <c r="B33" s="230" t="s">
        <v>163</v>
      </c>
      <c r="C33" s="221"/>
      <c r="D33" s="231"/>
      <c r="E33" s="223"/>
      <c r="F33" s="224"/>
    </row>
    <row r="34" spans="1:6" s="9" customFormat="1" ht="14.25">
      <c r="A34" s="232">
        <v>2</v>
      </c>
      <c r="B34" s="226" t="s">
        <v>164</v>
      </c>
      <c r="C34" s="227" t="s">
        <v>165</v>
      </c>
      <c r="D34" s="228">
        <v>4.57</v>
      </c>
      <c r="E34" s="233">
        <v>26</v>
      </c>
      <c r="F34" s="192">
        <f>D34*E34</f>
        <v>118.82000000000001</v>
      </c>
    </row>
    <row r="35" spans="1:6" s="9" customFormat="1" ht="14.25">
      <c r="A35" s="225">
        <v>3</v>
      </c>
      <c r="B35" s="226" t="s">
        <v>166</v>
      </c>
      <c r="C35" s="227" t="s">
        <v>165</v>
      </c>
      <c r="D35" s="228">
        <v>9.14</v>
      </c>
      <c r="E35" s="229">
        <v>115</v>
      </c>
      <c r="F35" s="192">
        <f>D35*E35</f>
        <v>1051.1000000000001</v>
      </c>
    </row>
    <row r="36" spans="1:6" s="9" customFormat="1" ht="14.25">
      <c r="A36" s="225">
        <v>4</v>
      </c>
      <c r="B36" s="226" t="s">
        <v>167</v>
      </c>
      <c r="C36" s="227" t="s">
        <v>162</v>
      </c>
      <c r="D36" s="228">
        <v>36560</v>
      </c>
      <c r="E36" s="234">
        <v>0.03</v>
      </c>
      <c r="F36" s="192">
        <f>D36*E36</f>
        <v>1096.8</v>
      </c>
    </row>
    <row r="37" spans="1:6" s="9" customFormat="1" ht="14.25">
      <c r="A37" s="219"/>
      <c r="B37" s="230" t="s">
        <v>168</v>
      </c>
      <c r="C37" s="221"/>
      <c r="D37" s="231"/>
      <c r="E37" s="223"/>
      <c r="F37" s="224"/>
    </row>
    <row r="38" spans="1:6" s="9" customFormat="1" ht="14.25">
      <c r="A38" s="232">
        <v>5</v>
      </c>
      <c r="B38" s="235" t="s">
        <v>169</v>
      </c>
      <c r="C38" s="236" t="s">
        <v>118</v>
      </c>
      <c r="D38" s="237">
        <v>6.24</v>
      </c>
      <c r="E38" s="233">
        <v>450</v>
      </c>
      <c r="F38" s="192">
        <f aca="true" t="shared" si="1" ref="F38:F45">D38*E38</f>
        <v>2808</v>
      </c>
    </row>
    <row r="39" spans="1:6" s="9" customFormat="1" ht="14.25">
      <c r="A39" s="225">
        <v>6</v>
      </c>
      <c r="B39" s="226" t="s">
        <v>170</v>
      </c>
      <c r="C39" s="227" t="s">
        <v>165</v>
      </c>
      <c r="D39" s="228">
        <v>1.56</v>
      </c>
      <c r="E39" s="233">
        <v>180</v>
      </c>
      <c r="F39" s="192">
        <f t="shared" si="1"/>
        <v>280.8</v>
      </c>
    </row>
    <row r="40" spans="1:6" s="9" customFormat="1" ht="14.25">
      <c r="A40" s="225">
        <v>7</v>
      </c>
      <c r="B40" s="226" t="s">
        <v>171</v>
      </c>
      <c r="C40" s="227" t="s">
        <v>172</v>
      </c>
      <c r="D40" s="228">
        <v>117</v>
      </c>
      <c r="E40" s="238">
        <v>78</v>
      </c>
      <c r="F40" s="192">
        <f t="shared" si="1"/>
        <v>9126</v>
      </c>
    </row>
    <row r="41" spans="1:6" s="9" customFormat="1" ht="14.25">
      <c r="A41" s="225">
        <v>8</v>
      </c>
      <c r="B41" s="226" t="s">
        <v>173</v>
      </c>
      <c r="C41" s="227" t="s">
        <v>172</v>
      </c>
      <c r="D41" s="228">
        <v>117</v>
      </c>
      <c r="E41" s="238">
        <v>18</v>
      </c>
      <c r="F41" s="192">
        <f t="shared" si="1"/>
        <v>2106</v>
      </c>
    </row>
    <row r="42" spans="1:6" s="9" customFormat="1" ht="14.25">
      <c r="A42" s="225">
        <v>9</v>
      </c>
      <c r="B42" s="226" t="s">
        <v>174</v>
      </c>
      <c r="C42" s="227" t="s">
        <v>175</v>
      </c>
      <c r="D42" s="228">
        <v>70.2</v>
      </c>
      <c r="E42" s="238">
        <v>11</v>
      </c>
      <c r="F42" s="192">
        <f t="shared" si="1"/>
        <v>772.2</v>
      </c>
    </row>
    <row r="43" spans="1:7" s="15" customFormat="1" ht="14.25">
      <c r="A43" s="225">
        <v>10</v>
      </c>
      <c r="B43" s="226" t="s">
        <v>176</v>
      </c>
      <c r="C43" s="227" t="s">
        <v>172</v>
      </c>
      <c r="D43" s="228">
        <v>39</v>
      </c>
      <c r="E43" s="238">
        <v>44</v>
      </c>
      <c r="F43" s="192">
        <f t="shared" si="1"/>
        <v>1716</v>
      </c>
      <c r="G43" s="9"/>
    </row>
    <row r="44" spans="1:6" s="9" customFormat="1" ht="14.25">
      <c r="A44" s="225">
        <v>11</v>
      </c>
      <c r="B44" s="226" t="s">
        <v>177</v>
      </c>
      <c r="C44" s="227" t="s">
        <v>118</v>
      </c>
      <c r="D44" s="236">
        <v>3.12</v>
      </c>
      <c r="E44" s="233">
        <v>650</v>
      </c>
      <c r="F44" s="192">
        <f t="shared" si="1"/>
        <v>2028</v>
      </c>
    </row>
    <row r="45" spans="1:6" s="9" customFormat="1" ht="14.25">
      <c r="A45" s="225">
        <v>12</v>
      </c>
      <c r="B45" s="226" t="s">
        <v>178</v>
      </c>
      <c r="C45" s="227" t="s">
        <v>162</v>
      </c>
      <c r="D45" s="228">
        <v>7800</v>
      </c>
      <c r="E45" s="234">
        <v>0.03</v>
      </c>
      <c r="F45" s="192">
        <f t="shared" si="1"/>
        <v>234</v>
      </c>
    </row>
    <row r="46" spans="1:6" s="9" customFormat="1" ht="14.25">
      <c r="A46" s="219"/>
      <c r="B46" s="230" t="s">
        <v>179</v>
      </c>
      <c r="C46" s="221"/>
      <c r="D46" s="231"/>
      <c r="E46" s="223"/>
      <c r="F46" s="239"/>
    </row>
    <row r="47" spans="1:6" s="9" customFormat="1" ht="14.25">
      <c r="A47" s="225">
        <v>13</v>
      </c>
      <c r="B47" s="241" t="s">
        <v>180</v>
      </c>
      <c r="C47" s="227" t="s">
        <v>165</v>
      </c>
      <c r="D47" s="228">
        <v>11.5</v>
      </c>
      <c r="E47" s="238">
        <v>28</v>
      </c>
      <c r="F47" s="192">
        <f>D47*E47</f>
        <v>322</v>
      </c>
    </row>
    <row r="48" spans="1:6" s="9" customFormat="1" ht="14.25">
      <c r="A48" s="225">
        <v>14</v>
      </c>
      <c r="B48" s="241" t="s">
        <v>181</v>
      </c>
      <c r="C48" s="227" t="s">
        <v>118</v>
      </c>
      <c r="D48" s="228">
        <v>18.4</v>
      </c>
      <c r="E48" s="233">
        <v>650</v>
      </c>
      <c r="F48" s="192">
        <f>D48*E48</f>
        <v>11959.999999999998</v>
      </c>
    </row>
    <row r="49" spans="1:6" s="9" customFormat="1" ht="14.25">
      <c r="A49" s="225">
        <v>15</v>
      </c>
      <c r="B49" s="226" t="s">
        <v>182</v>
      </c>
      <c r="C49" s="227" t="s">
        <v>162</v>
      </c>
      <c r="D49" s="228">
        <v>18400</v>
      </c>
      <c r="E49" s="234">
        <v>0.03</v>
      </c>
      <c r="F49" s="192">
        <f>D49*E49</f>
        <v>552</v>
      </c>
    </row>
    <row r="50" spans="1:7" s="131" customFormat="1" ht="14.25">
      <c r="A50" s="242"/>
      <c r="B50" s="226" t="s">
        <v>183</v>
      </c>
      <c r="C50" s="227"/>
      <c r="D50" s="228"/>
      <c r="E50" s="238"/>
      <c r="F50" s="192">
        <f>SUM(F32:F49)</f>
        <v>34285.075</v>
      </c>
      <c r="G50" s="9"/>
    </row>
    <row r="51" spans="1:7" s="9" customFormat="1" ht="14.25">
      <c r="A51" s="243"/>
      <c r="B51" s="244" t="s">
        <v>184</v>
      </c>
      <c r="C51" s="245" t="s">
        <v>185</v>
      </c>
      <c r="D51" s="184"/>
      <c r="E51" s="246"/>
      <c r="F51" s="247">
        <f>0.05*F50</f>
        <v>1714.2537499999999</v>
      </c>
      <c r="G51" s="15"/>
    </row>
    <row r="52" spans="1:6" s="9" customFormat="1" ht="14.25">
      <c r="A52" s="248"/>
      <c r="B52" s="249" t="s">
        <v>186</v>
      </c>
      <c r="C52" s="250"/>
      <c r="D52" s="251"/>
      <c r="E52" s="252"/>
      <c r="F52" s="253">
        <f>SUM(F50:F51)</f>
        <v>35999.32875</v>
      </c>
    </row>
    <row r="53" spans="1:6" s="9" customFormat="1" ht="14.25">
      <c r="A53" s="206" t="s">
        <v>158</v>
      </c>
      <c r="B53" s="207" t="s">
        <v>187</v>
      </c>
      <c r="C53" s="208"/>
      <c r="D53" s="209"/>
      <c r="E53" s="210"/>
      <c r="F53" s="211">
        <f>F27+F52</f>
        <v>158115.37875</v>
      </c>
    </row>
    <row r="54" spans="1:6" s="9" customFormat="1" ht="31.5" customHeight="1">
      <c r="A54" s="254"/>
      <c r="B54" s="255"/>
      <c r="C54" s="256"/>
      <c r="D54" s="257"/>
      <c r="E54" s="256"/>
      <c r="F54" s="258"/>
    </row>
    <row r="55" spans="1:6" s="9" customFormat="1" ht="14.25">
      <c r="A55" s="213" t="s">
        <v>153</v>
      </c>
      <c r="B55" s="173" t="s">
        <v>188</v>
      </c>
      <c r="C55" s="214" t="s">
        <v>155</v>
      </c>
      <c r="D55" s="174" t="s">
        <v>156</v>
      </c>
      <c r="E55" s="174" t="s">
        <v>157</v>
      </c>
      <c r="F55" s="177" t="s">
        <v>132</v>
      </c>
    </row>
    <row r="56" spans="1:6" s="9" customFormat="1" ht="14.25">
      <c r="A56" s="259"/>
      <c r="B56" s="216" t="s">
        <v>189</v>
      </c>
      <c r="C56" s="218"/>
      <c r="D56" s="217"/>
      <c r="E56" s="218"/>
      <c r="F56" s="187"/>
    </row>
    <row r="57" spans="1:6" s="9" customFormat="1" ht="27">
      <c r="A57" s="219"/>
      <c r="B57" s="220" t="s">
        <v>190</v>
      </c>
      <c r="C57" s="221"/>
      <c r="D57" s="222"/>
      <c r="E57" s="223"/>
      <c r="F57" s="224"/>
    </row>
    <row r="58" spans="1:6" s="9" customFormat="1" ht="42.75">
      <c r="A58" s="260" t="s">
        <v>191</v>
      </c>
      <c r="B58" s="261" t="s">
        <v>192</v>
      </c>
      <c r="C58" s="228" t="s">
        <v>193</v>
      </c>
      <c r="D58" s="262">
        <v>824.4</v>
      </c>
      <c r="E58" s="238">
        <v>2.5</v>
      </c>
      <c r="F58" s="192">
        <f>D58*E58</f>
        <v>2061</v>
      </c>
    </row>
    <row r="59" spans="1:6" s="9" customFormat="1" ht="28.5">
      <c r="A59" s="260" t="s">
        <v>194</v>
      </c>
      <c r="B59" s="261" t="s">
        <v>195</v>
      </c>
      <c r="C59" s="228" t="s">
        <v>193</v>
      </c>
      <c r="D59" s="262">
        <v>687</v>
      </c>
      <c r="E59" s="238">
        <v>7</v>
      </c>
      <c r="F59" s="192">
        <f>D59*E59</f>
        <v>4809</v>
      </c>
    </row>
    <row r="60" spans="1:6" s="9" customFormat="1" ht="14.25">
      <c r="A60" s="260" t="s">
        <v>196</v>
      </c>
      <c r="B60" s="261" t="s">
        <v>197</v>
      </c>
      <c r="C60" s="228" t="s">
        <v>193</v>
      </c>
      <c r="D60" s="262">
        <v>1374</v>
      </c>
      <c r="E60" s="238">
        <v>6</v>
      </c>
      <c r="F60" s="192">
        <f>D60*E60</f>
        <v>8244</v>
      </c>
    </row>
    <row r="61" spans="1:6" s="9" customFormat="1" ht="14.25">
      <c r="A61" s="260" t="s">
        <v>198</v>
      </c>
      <c r="B61" s="261" t="s">
        <v>199</v>
      </c>
      <c r="C61" s="228" t="s">
        <v>193</v>
      </c>
      <c r="D61" s="262">
        <v>1374</v>
      </c>
      <c r="E61" s="238">
        <v>2</v>
      </c>
      <c r="F61" s="192">
        <f>D61*E61</f>
        <v>2748</v>
      </c>
    </row>
    <row r="62" spans="1:6" s="9" customFormat="1" ht="14.25">
      <c r="A62" s="260" t="s">
        <v>200</v>
      </c>
      <c r="B62" s="261" t="s">
        <v>260</v>
      </c>
      <c r="C62" s="228" t="s">
        <v>202</v>
      </c>
      <c r="D62" s="262">
        <v>5</v>
      </c>
      <c r="E62" s="238">
        <v>300</v>
      </c>
      <c r="F62" s="192">
        <f>D62*E62</f>
        <v>1500</v>
      </c>
    </row>
    <row r="63" spans="1:6" s="9" customFormat="1" ht="14.25">
      <c r="A63" s="219"/>
      <c r="B63" s="230" t="s">
        <v>163</v>
      </c>
      <c r="C63" s="221"/>
      <c r="D63" s="231"/>
      <c r="E63" s="223"/>
      <c r="F63" s="224"/>
    </row>
    <row r="64" spans="1:6" s="9" customFormat="1" ht="28.5">
      <c r="A64" s="260" t="s">
        <v>203</v>
      </c>
      <c r="B64" s="261" t="s">
        <v>204</v>
      </c>
      <c r="C64" s="228" t="s">
        <v>205</v>
      </c>
      <c r="D64" s="262">
        <v>0.00457</v>
      </c>
      <c r="E64" s="238">
        <v>65000</v>
      </c>
      <c r="F64" s="192">
        <f>D64*E64</f>
        <v>297.05</v>
      </c>
    </row>
    <row r="65" spans="1:7" s="131" customFormat="1" ht="42.75">
      <c r="A65" s="260" t="s">
        <v>206</v>
      </c>
      <c r="B65" s="261" t="s">
        <v>207</v>
      </c>
      <c r="C65" s="228" t="s">
        <v>193</v>
      </c>
      <c r="D65" s="237">
        <v>457</v>
      </c>
      <c r="E65" s="238">
        <v>11</v>
      </c>
      <c r="F65" s="192">
        <f>D65*E65</f>
        <v>5027</v>
      </c>
      <c r="G65" s="9"/>
    </row>
    <row r="66" spans="1:7" s="131" customFormat="1" ht="14.25">
      <c r="A66" s="219"/>
      <c r="B66" s="230" t="s">
        <v>208</v>
      </c>
      <c r="C66" s="221"/>
      <c r="D66" s="231"/>
      <c r="E66" s="223"/>
      <c r="F66" s="239"/>
      <c r="G66" s="9"/>
    </row>
    <row r="67" spans="1:6" s="131" customFormat="1" ht="57">
      <c r="A67" s="263" t="s">
        <v>209</v>
      </c>
      <c r="B67" s="261" t="s">
        <v>210</v>
      </c>
      <c r="C67" s="228" t="s">
        <v>172</v>
      </c>
      <c r="D67" s="262">
        <v>39</v>
      </c>
      <c r="E67" s="238">
        <v>245</v>
      </c>
      <c r="F67" s="192">
        <f aca="true" t="shared" si="2" ref="F67:F75">D67*E67</f>
        <v>9555</v>
      </c>
    </row>
    <row r="68" spans="1:7" s="131" customFormat="1" ht="42.75">
      <c r="A68" s="260" t="s">
        <v>211</v>
      </c>
      <c r="B68" s="261" t="s">
        <v>212</v>
      </c>
      <c r="C68" s="228" t="s">
        <v>205</v>
      </c>
      <c r="D68" s="262">
        <v>0.00156</v>
      </c>
      <c r="E68" s="238">
        <v>72000</v>
      </c>
      <c r="F68" s="192">
        <f t="shared" si="2"/>
        <v>112.32</v>
      </c>
      <c r="G68" s="9"/>
    </row>
    <row r="69" spans="1:7" s="131" customFormat="1" ht="28.5">
      <c r="A69" s="263" t="s">
        <v>213</v>
      </c>
      <c r="B69" s="261" t="s">
        <v>214</v>
      </c>
      <c r="C69" s="228" t="s">
        <v>172</v>
      </c>
      <c r="D69" s="262">
        <v>39</v>
      </c>
      <c r="E69" s="238">
        <v>215</v>
      </c>
      <c r="F69" s="192">
        <f t="shared" si="2"/>
        <v>8385</v>
      </c>
      <c r="G69" s="9"/>
    </row>
    <row r="70" spans="1:7" s="131" customFormat="1" ht="28.5">
      <c r="A70" s="260" t="s">
        <v>215</v>
      </c>
      <c r="B70" s="261" t="s">
        <v>216</v>
      </c>
      <c r="C70" s="228" t="s">
        <v>172</v>
      </c>
      <c r="D70" s="262">
        <v>39</v>
      </c>
      <c r="E70" s="238">
        <v>200</v>
      </c>
      <c r="F70" s="192">
        <f t="shared" si="2"/>
        <v>7800</v>
      </c>
      <c r="G70" s="9"/>
    </row>
    <row r="71" spans="1:6" s="9" customFormat="1" ht="14.25">
      <c r="A71" s="260" t="s">
        <v>200</v>
      </c>
      <c r="B71" s="261" t="s">
        <v>217</v>
      </c>
      <c r="C71" s="228" t="s">
        <v>172</v>
      </c>
      <c r="D71" s="262">
        <v>39</v>
      </c>
      <c r="E71" s="238">
        <v>42</v>
      </c>
      <c r="F71" s="192">
        <f t="shared" si="2"/>
        <v>1638</v>
      </c>
    </row>
    <row r="72" spans="1:6" s="9" customFormat="1" ht="14.25">
      <c r="A72" s="260" t="s">
        <v>200</v>
      </c>
      <c r="B72" s="261" t="s">
        <v>218</v>
      </c>
      <c r="C72" s="228" t="s">
        <v>172</v>
      </c>
      <c r="D72" s="262">
        <v>39</v>
      </c>
      <c r="E72" s="238">
        <v>20</v>
      </c>
      <c r="F72" s="192">
        <f t="shared" si="2"/>
        <v>780</v>
      </c>
    </row>
    <row r="73" spans="1:6" s="9" customFormat="1" ht="28.5">
      <c r="A73" s="260" t="s">
        <v>219</v>
      </c>
      <c r="B73" s="261" t="s">
        <v>220</v>
      </c>
      <c r="C73" s="228" t="s">
        <v>193</v>
      </c>
      <c r="D73" s="237">
        <v>39</v>
      </c>
      <c r="E73" s="238">
        <v>28</v>
      </c>
      <c r="F73" s="192">
        <f t="shared" si="2"/>
        <v>1092</v>
      </c>
    </row>
    <row r="74" spans="1:6" s="9" customFormat="1" ht="14.25">
      <c r="A74" s="263"/>
      <c r="B74" s="235" t="s">
        <v>221</v>
      </c>
      <c r="C74" s="236" t="s">
        <v>172</v>
      </c>
      <c r="D74" s="237">
        <v>39</v>
      </c>
      <c r="E74" s="233">
        <v>19</v>
      </c>
      <c r="F74" s="192">
        <f t="shared" si="2"/>
        <v>741</v>
      </c>
    </row>
    <row r="75" spans="1:6" s="9" customFormat="1" ht="28.5">
      <c r="A75" s="263" t="s">
        <v>222</v>
      </c>
      <c r="B75" s="235" t="s">
        <v>223</v>
      </c>
      <c r="C75" s="236" t="s">
        <v>172</v>
      </c>
      <c r="D75" s="237">
        <v>1.95</v>
      </c>
      <c r="E75" s="233">
        <v>100</v>
      </c>
      <c r="F75" s="192">
        <f t="shared" si="2"/>
        <v>195</v>
      </c>
    </row>
    <row r="76" spans="1:7" s="9" customFormat="1" ht="14.25">
      <c r="A76" s="219"/>
      <c r="B76" s="230" t="s">
        <v>179</v>
      </c>
      <c r="C76" s="221"/>
      <c r="D76" s="231"/>
      <c r="E76" s="223"/>
      <c r="F76" s="239"/>
      <c r="G76" s="240"/>
    </row>
    <row r="77" spans="1:7" s="9" customFormat="1" ht="57">
      <c r="A77" s="263" t="s">
        <v>224</v>
      </c>
      <c r="B77" s="261" t="s">
        <v>225</v>
      </c>
      <c r="C77" s="228" t="s">
        <v>172</v>
      </c>
      <c r="D77" s="262">
        <v>290</v>
      </c>
      <c r="E77" s="238">
        <v>13</v>
      </c>
      <c r="F77" s="192">
        <f>D77*E77</f>
        <v>3770</v>
      </c>
      <c r="G77" s="240"/>
    </row>
    <row r="78" spans="1:7" s="9" customFormat="1" ht="28.5">
      <c r="A78" s="263" t="s">
        <v>226</v>
      </c>
      <c r="B78" s="261" t="s">
        <v>227</v>
      </c>
      <c r="C78" s="228" t="s">
        <v>172</v>
      </c>
      <c r="D78" s="262">
        <v>290</v>
      </c>
      <c r="E78" s="238">
        <v>14</v>
      </c>
      <c r="F78" s="192">
        <f>D78*E78</f>
        <v>4060</v>
      </c>
      <c r="G78" s="240"/>
    </row>
    <row r="79" spans="1:6" s="9" customFormat="1" ht="28.5">
      <c r="A79" s="260" t="s">
        <v>203</v>
      </c>
      <c r="B79" s="261" t="s">
        <v>228</v>
      </c>
      <c r="C79" s="228" t="s">
        <v>205</v>
      </c>
      <c r="D79" s="262">
        <v>0.0115</v>
      </c>
      <c r="E79" s="238">
        <v>65000</v>
      </c>
      <c r="F79" s="192">
        <f>D79*E79</f>
        <v>747.5</v>
      </c>
    </row>
    <row r="80" spans="1:6" s="9" customFormat="1" ht="42.75">
      <c r="A80" s="260" t="s">
        <v>229</v>
      </c>
      <c r="B80" s="261" t="s">
        <v>230</v>
      </c>
      <c r="C80" s="228" t="s">
        <v>172</v>
      </c>
      <c r="D80" s="262">
        <v>290</v>
      </c>
      <c r="E80" s="238">
        <v>4</v>
      </c>
      <c r="F80" s="192">
        <f>D80*E80</f>
        <v>1160</v>
      </c>
    </row>
    <row r="81" spans="1:6" s="9" customFormat="1" ht="28.5">
      <c r="A81" s="260" t="s">
        <v>219</v>
      </c>
      <c r="B81" s="261" t="s">
        <v>231</v>
      </c>
      <c r="C81" s="228" t="s">
        <v>193</v>
      </c>
      <c r="D81" s="237">
        <v>230</v>
      </c>
      <c r="E81" s="238">
        <v>28</v>
      </c>
      <c r="F81" s="192">
        <f>D81*E81</f>
        <v>6440</v>
      </c>
    </row>
    <row r="82" spans="1:6" s="9" customFormat="1" ht="14.25">
      <c r="A82" s="219"/>
      <c r="B82" s="264"/>
      <c r="C82" s="221"/>
      <c r="D82" s="231"/>
      <c r="E82" s="223"/>
      <c r="F82" s="239"/>
    </row>
    <row r="83" spans="1:7" s="9" customFormat="1" ht="14.25">
      <c r="A83" s="260" t="s">
        <v>232</v>
      </c>
      <c r="B83" s="261" t="s">
        <v>233</v>
      </c>
      <c r="C83" s="228" t="s">
        <v>118</v>
      </c>
      <c r="D83" s="228">
        <v>62.76</v>
      </c>
      <c r="E83" s="238">
        <v>90</v>
      </c>
      <c r="F83" s="192">
        <f>D83*E83</f>
        <v>5648.4</v>
      </c>
      <c r="G83" s="131"/>
    </row>
    <row r="84" spans="1:7" s="9" customFormat="1" ht="14.25">
      <c r="A84" s="260" t="s">
        <v>234</v>
      </c>
      <c r="B84" s="261" t="s">
        <v>235</v>
      </c>
      <c r="C84" s="228" t="s">
        <v>118</v>
      </c>
      <c r="D84" s="228">
        <v>62.76</v>
      </c>
      <c r="E84" s="238">
        <v>90</v>
      </c>
      <c r="F84" s="192">
        <f>D84*E84</f>
        <v>5648.4</v>
      </c>
      <c r="G84" s="131"/>
    </row>
    <row r="85" spans="1:7" s="9" customFormat="1" ht="14.25">
      <c r="A85" s="219"/>
      <c r="B85" s="264"/>
      <c r="C85" s="221"/>
      <c r="D85" s="221"/>
      <c r="E85" s="223"/>
      <c r="F85" s="224"/>
      <c r="G85" s="131"/>
    </row>
    <row r="86" spans="1:6" s="9" customFormat="1" ht="14.25">
      <c r="A86" s="265"/>
      <c r="B86" s="266" t="s">
        <v>236</v>
      </c>
      <c r="C86" s="267" t="s">
        <v>237</v>
      </c>
      <c r="D86" s="268">
        <v>1</v>
      </c>
      <c r="E86" s="269">
        <v>2100</v>
      </c>
      <c r="F86" s="270">
        <f>D86*E86</f>
        <v>2100</v>
      </c>
    </row>
    <row r="87" spans="1:6" s="9" customFormat="1" ht="14.25">
      <c r="A87" s="271"/>
      <c r="B87" s="272" t="s">
        <v>183</v>
      </c>
      <c r="C87" s="273"/>
      <c r="D87" s="274"/>
      <c r="E87" s="275"/>
      <c r="F87" s="276">
        <f>SUM(F57:F86)</f>
        <v>84558.66999999998</v>
      </c>
    </row>
    <row r="88" spans="1:6" s="9" customFormat="1" ht="14.25">
      <c r="A88" s="225"/>
      <c r="B88" s="226" t="s">
        <v>238</v>
      </c>
      <c r="C88" s="228"/>
      <c r="D88" s="227"/>
      <c r="E88" s="238"/>
      <c r="F88" s="277">
        <f>F53</f>
        <v>158115.37875</v>
      </c>
    </row>
    <row r="89" spans="1:6" s="9" customFormat="1" ht="14.25">
      <c r="A89" s="225"/>
      <c r="B89" s="226" t="s">
        <v>239</v>
      </c>
      <c r="C89" s="228"/>
      <c r="D89" s="227"/>
      <c r="E89" s="238"/>
      <c r="F89" s="247">
        <f>F87</f>
        <v>84558.66999999998</v>
      </c>
    </row>
    <row r="90" spans="1:9" s="9" customFormat="1" ht="14.25">
      <c r="A90" s="278"/>
      <c r="B90" s="207" t="s">
        <v>240</v>
      </c>
      <c r="C90" s="209"/>
      <c r="D90" s="208"/>
      <c r="E90" s="210"/>
      <c r="F90" s="279">
        <f>SUM(F88:F89)</f>
        <v>242674.04875</v>
      </c>
      <c r="I90" s="280"/>
    </row>
  </sheetData>
  <sheetProtection selectLockedCells="1" selectUnlockedCells="1"/>
  <mergeCells count="3">
    <mergeCell ref="A1:F1"/>
    <mergeCell ref="B8:B9"/>
    <mergeCell ref="C8:C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Honza</cp:lastModifiedBy>
  <dcterms:modified xsi:type="dcterms:W3CDTF">2014-08-18T14:52:33Z</dcterms:modified>
  <cp:category/>
  <cp:version/>
  <cp:contentType/>
  <cp:contentStatus/>
</cp:coreProperties>
</file>