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6" yWindow="504" windowWidth="23256" windowHeight="13176" tabRatio="918" activeTab="0"/>
  </bookViews>
  <sheets>
    <sheet name="Jídelna ZŠ Libáň" sheetId="1" r:id="rId1"/>
    <sheet name="vodovod" sheetId="2" r:id="rId2"/>
    <sheet name="Kanalizace" sheetId="3" r:id="rId3"/>
    <sheet name="OS" sheetId="4" r:id="rId4"/>
    <sheet name="Zdroj" sheetId="5" r:id="rId5"/>
    <sheet name="Elektro" sheetId="6" r:id="rId6"/>
    <sheet name="VZT_1" sheetId="7" r:id="rId7"/>
  </sheets>
  <externalReferences>
    <externalReference r:id="rId10"/>
  </externalReferences>
  <definedNames>
    <definedName name="ceník">'[1]KATALOG_old'!$A$4:$E$1007</definedName>
    <definedName name="_xlnm.Print_Titles" localSheetId="5">'Elektro'!$116:$116</definedName>
    <definedName name="_xlnm.Print_Titles" localSheetId="0">'Jídelna ZŠ Libáň'!$110:$111</definedName>
    <definedName name="_xlnm.Print_Titles" localSheetId="2">'Kanalizace'!$1:$4</definedName>
    <definedName name="_xlnm.Print_Titles" localSheetId="3">'OS'!$1:$4</definedName>
    <definedName name="_xlnm.Print_Titles" localSheetId="1">'vodovod'!$1:$4</definedName>
    <definedName name="_xlnm.Print_Titles" localSheetId="6">'VZT_1'!$1:$4</definedName>
    <definedName name="_xlnm.Print_Titles" localSheetId="4">'Zdroj'!$1:$4</definedName>
    <definedName name="_xlnm.Print_Area" localSheetId="5">'Elektro'!$C$4:$Q$70,'Elektro'!$C$76:$Q$101,'Elektro'!$C$107:$Q$243</definedName>
    <definedName name="_xlnm.Print_Area" localSheetId="2">'Kanalizace'!$A$1:$G$51</definedName>
    <definedName name="_xlnm.Print_Area" localSheetId="3">'OS'!$A$1:$G$46</definedName>
    <definedName name="_xlnm.Print_Area" localSheetId="1">'vodovod'!$A$1:$G$56</definedName>
    <definedName name="_xlnm.Print_Area" localSheetId="6">'VZT_1'!$A$1:$G$73</definedName>
    <definedName name="_xlnm.Print_Area" localSheetId="4">'Zdroj'!$A$1:$G$88</definedName>
  </definedNames>
  <calcPr fullCalcOnLoad="1"/>
</workbook>
</file>

<file path=xl/sharedStrings.xml><?xml version="1.0" encoding="utf-8"?>
<sst xmlns="http://schemas.openxmlformats.org/spreadsheetml/2006/main" count="2109" uniqueCount="1082">
  <si>
    <t>KRYCÍ LIST ROZPOČTU</t>
  </si>
  <si>
    <t>v ---  níže se nacházejí doplnkové a pomocné údaje k sestavám  --- v</t>
  </si>
  <si>
    <t>False</t>
  </si>
  <si>
    <t>Stavba:</t>
  </si>
  <si>
    <t>Libáň, základní škola stavební úpravy jídelny
st. 67/10 k.ú. Libáň                                       Elektroinstalace NN</t>
  </si>
  <si>
    <t>CC-CZ:</t>
  </si>
  <si>
    <t/>
  </si>
  <si>
    <t>Místo:</t>
  </si>
  <si>
    <t>Objednatel:</t>
  </si>
  <si>
    <t>IČ:</t>
  </si>
  <si>
    <t>DIČ:</t>
  </si>
  <si>
    <t>Zhotovitel:</t>
  </si>
  <si>
    <t>Zpracovatel:</t>
  </si>
  <si>
    <t>Náklady z rozpočtu</t>
  </si>
  <si>
    <t>Ostatní náklady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</si>
  <si>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</si>
  <si>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</si>
  <si>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</si>
  <si>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</si>
  <si>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</si>
  <si>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</si>
  <si>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</si>
  <si>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</si>
  <si>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v</t>
  </si>
  <si>
    <t>CZK</t>
  </si>
  <si>
    <t>Projektant</t>
  </si>
  <si>
    <t>Zpracovatel</t>
  </si>
  <si>
    <t>Datum a podpis:</t>
  </si>
  <si>
    <t>Razítko</t>
  </si>
  <si>
    <t>Objednavatel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</si>
  <si>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</si>
  <si>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</si>
  <si>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</si>
  <si>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</si>
  <si>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</si>
  <si>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</si>
  <si>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PSV - Práce a dodávky PSV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</si>
  <si>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</si>
  <si>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</si>
  <si>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</si>
  <si>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</si>
  <si>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</si>
  <si>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</si>
  <si>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</si>
  <si>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 xml:space="preserve">    749 - Elektromontáže - ostatní práce a konstrukce</t>
  </si>
  <si>
    <t>2) Ostatní náklady</t>
  </si>
  <si>
    <t>Celkové náklady za stavbu 1) + 2)</t>
  </si>
  <si>
    <t>ROZPOČET</t>
  </si>
  <si>
    <t>PČ</t>
  </si>
  <si>
    <t>Typ</t>
  </si>
  <si>
    <t>Kód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</si>
  <si>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</si>
  <si>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</si>
  <si>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</si>
  <si>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</si>
  <si>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</si>
  <si>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</si>
  <si>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</si>
  <si>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</si>
  <si>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</si>
  <si>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</si>
  <si>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0</t>
  </si>
  <si>
    <t>ROZPOCET</t>
  </si>
  <si>
    <t xml:space="preserve">    9 - Ostatní konstrukce a práce, bourání</t>
  </si>
  <si>
    <t>1</t>
  </si>
  <si>
    <t>K</t>
  </si>
  <si>
    <t>971033141</t>
  </si>
  <si>
    <t>Vybourání otvorů ve zdivu cihelném D do 60 mm na MVC nebo MV tl do 300 mm</t>
  </si>
  <si>
    <t>971033148</t>
  </si>
  <si>
    <t>Vybourání otvorů ve zdivu cihelném D do 150 mm na MVC nebo MV tl do 300 mm</t>
  </si>
  <si>
    <t>973031324</t>
  </si>
  <si>
    <t>Vysekání kapes ve zdivu cihelném na MV nebo MVC pl do 0,10 m2 hl do 150 mm</t>
  </si>
  <si>
    <t>974082212</t>
  </si>
  <si>
    <t>Vysekání rýh pro vodiče v omítce MC stěn š do 30 mm</t>
  </si>
  <si>
    <t>974082214</t>
  </si>
  <si>
    <t>Vysekání rýh pro vodiče v omítce MC stěn š do 70 mm</t>
  </si>
  <si>
    <t>740991200</t>
  </si>
  <si>
    <t>Celková prohlídka elektrického rozvodu a zařízení do 1,0 milionu Kč ( vč. dílčích revizí )</t>
  </si>
  <si>
    <t>16</t>
  </si>
  <si>
    <t>624823024</t>
  </si>
  <si>
    <t>742231100</t>
  </si>
  <si>
    <t>Montáž rozvodné skříně do 50 kg</t>
  </si>
  <si>
    <t>ks</t>
  </si>
  <si>
    <t>1793308379</t>
  </si>
  <si>
    <t>M</t>
  </si>
  <si>
    <t>357118715R</t>
  </si>
  <si>
    <t>Rozvaděč RK ( 1x hlavní vypínač 3/160A, stykač 3/200A, 1x přepěťová ochrana T2+T3, 10x jistič s proudovým chráničem 2/10A/0,03A, 20x jistič s proudovým chráničem 2/16A/0,03A, 6x jistič s proudovým chráničem 4/16A/0,03A, 10x jistič 1/16A, 2x jistič s proud</t>
  </si>
  <si>
    <t>32</t>
  </si>
  <si>
    <t>-1378008195</t>
  </si>
  <si>
    <t>Kontrola napojovacího bodu vč. mat ( 1xOPV + PHN00/125A +přísl.+podruž.mat )</t>
  </si>
  <si>
    <t>set</t>
  </si>
  <si>
    <t>74281111R</t>
  </si>
  <si>
    <t>Koordinace s provozovatelem / investorem</t>
  </si>
  <si>
    <t>1738727196</t>
  </si>
  <si>
    <t>743112115</t>
  </si>
  <si>
    <t>Montáž trubka plastová ohebná D 23 mm uložená pevně</t>
  </si>
  <si>
    <t>1439816617</t>
  </si>
  <si>
    <t>345710510R</t>
  </si>
  <si>
    <t>trubka elektroinstalační ohebná D23 mm</t>
  </si>
  <si>
    <t>1531122796</t>
  </si>
  <si>
    <t>743112117</t>
  </si>
  <si>
    <t>Montáž trubka plastová ohebná D 36 mm uložená pevně</t>
  </si>
  <si>
    <t>673168677</t>
  </si>
  <si>
    <t>345710940R</t>
  </si>
  <si>
    <t>trubka elektroinstalační ohebná D36 mm</t>
  </si>
  <si>
    <t>743411111</t>
  </si>
  <si>
    <t>Montáž krabice zapuštěná plastová kruhová typ KU68/2-1902, KO125</t>
  </si>
  <si>
    <t>345715110R</t>
  </si>
  <si>
    <t>krabice přístrojová instalační KP 68/1</t>
  </si>
  <si>
    <t>345715210R</t>
  </si>
  <si>
    <t>krabice univerzální z PH KU 68/2-1903</t>
  </si>
  <si>
    <t>345715240R</t>
  </si>
  <si>
    <t>krabice přístrojová odbočná s víčkem z PH KO125</t>
  </si>
  <si>
    <t>345715841R</t>
  </si>
  <si>
    <t>krabice přístrojová odbočná s víčkem z PH / IP40</t>
  </si>
  <si>
    <t>743411121</t>
  </si>
  <si>
    <t>Montáž krabice zapuštěná plastová čtyřhranná typ KO100, KO125</t>
  </si>
  <si>
    <t>10.033.023R</t>
  </si>
  <si>
    <t>Krabice  IP65</t>
  </si>
  <si>
    <t>743611121</t>
  </si>
  <si>
    <t>Montáž vodič uzemňovací drát nebo lano D do 10 mm / v liště / pod omítkou</t>
  </si>
  <si>
    <t>354410730R</t>
  </si>
  <si>
    <t>drát průměr 10 mm FeZn</t>
  </si>
  <si>
    <t>743622200</t>
  </si>
  <si>
    <t>Montáž svorka hromosvodná typ ST, SJ, SK, SZ, SR01, 02 se 3 šrouby</t>
  </si>
  <si>
    <t>354420290R</t>
  </si>
  <si>
    <t>svorka uzemnění  SU nerez univerzální</t>
  </si>
  <si>
    <t>718111222</t>
  </si>
  <si>
    <t>Trubka korugovaná 50/41</t>
  </si>
  <si>
    <t>341828522R</t>
  </si>
  <si>
    <t>718111229</t>
  </si>
  <si>
    <t>Trubka korugovaná 100/91</t>
  </si>
  <si>
    <t>341828524R</t>
  </si>
  <si>
    <t>744211111</t>
  </si>
  <si>
    <t>Montáž vodič Cu izolovaný sk.1 do 1 kV žíla 0,35 až 6 mm2 do stěny</t>
  </si>
  <si>
    <t>-131167248</t>
  </si>
  <si>
    <t>341408256R</t>
  </si>
  <si>
    <t>vodič silový s Cu jádrem CY H07 V-U 2,5 mm2</t>
  </si>
  <si>
    <t>-1370384039</t>
  </si>
  <si>
    <t>341408258R</t>
  </si>
  <si>
    <t>vodič silový s Cu jádrem CY H07 V-U 4 mm2</t>
  </si>
  <si>
    <t>744211112</t>
  </si>
  <si>
    <t>Montáž vodič Cu izolovaný sk.1 do 1 kV žíla 10 až 16 mm2 do stěny</t>
  </si>
  <si>
    <t>341408270R</t>
  </si>
  <si>
    <t>vodič silový s Cu jádrem CY H07 V-U 10 mm2</t>
  </si>
  <si>
    <t>341408279R</t>
  </si>
  <si>
    <t>vodič silový s Cu jádrem CY H07 V-U 16 mm2</t>
  </si>
  <si>
    <t>744411220</t>
  </si>
  <si>
    <t>Montáž kabel Cu sk.2 do 1 kV do 0,20 kg pod omítku stěn</t>
  </si>
  <si>
    <t>341110300R</t>
  </si>
  <si>
    <t>kabel silový s Cu jádrem CYKY-J 3x1,5 mm2</t>
  </si>
  <si>
    <t>341110050R</t>
  </si>
  <si>
    <t>kabel silový s Cu jádrem CYKY-O 3x1,5 mm2</t>
  </si>
  <si>
    <t>744411230</t>
  </si>
  <si>
    <t>Montáž kabel Cu sk.2 do 1 kV do 0,40 kg pod omítku stěn</t>
  </si>
  <si>
    <t>341110380R</t>
  </si>
  <si>
    <t>kabel silový s Cu jádrem CYKY-J 5x1,5 mm2</t>
  </si>
  <si>
    <t>341110360R</t>
  </si>
  <si>
    <t>kabel silový s Cu jádrem CYKY-J 3x2,5 mm2</t>
  </si>
  <si>
    <t>341110368R</t>
  </si>
  <si>
    <t>kabel silový s Cu jádrem CYKY-J 5x4 mm2</t>
  </si>
  <si>
    <t>744411260</t>
  </si>
  <si>
    <t>Montáž kabel Cu sk.2 do 1 kV do 1,10 kg pod omítku stěn</t>
  </si>
  <si>
    <t>kabel silový s Cu jádrem CYKY 5x6 mm2</t>
  </si>
  <si>
    <t>341110366R</t>
  </si>
  <si>
    <t>kabel silový s Cu jádrem CYKY-J 5x10mm2</t>
  </si>
  <si>
    <t>341110374R</t>
  </si>
  <si>
    <t>kabel silový s Cu jádrem CYKY-J 5x16mm2</t>
  </si>
  <si>
    <t>341110392R</t>
  </si>
  <si>
    <t>kabel silový s Cu jádrem CYKY 4Bx50mm2</t>
  </si>
  <si>
    <t>746211110</t>
  </si>
  <si>
    <t>Ukončení vodič izolovaný do 2,5mm2 v rozváděči nebo na přístroji</t>
  </si>
  <si>
    <t>21060624R</t>
  </si>
  <si>
    <t>SVORKA WAGO 221-415 5x2,5</t>
  </si>
  <si>
    <t>68500240R</t>
  </si>
  <si>
    <t>OZNAC.STITEK C.1</t>
  </si>
  <si>
    <t>345724181R</t>
  </si>
  <si>
    <t>Záslepky krabice KO68</t>
  </si>
  <si>
    <t>345723090R</t>
  </si>
  <si>
    <t>páska stahovací kabelová VPP 4/280</t>
  </si>
  <si>
    <t>100 kus</t>
  </si>
  <si>
    <t>746211142</t>
  </si>
  <si>
    <t>Ukončení vodič izolovaný do 4 mm2 v rozváděči nebo na přístroji</t>
  </si>
  <si>
    <t>746211140</t>
  </si>
  <si>
    <t>Ukončení vodič izolovaný do 16 mm2 v rozváděči nebo na přístroji</t>
  </si>
  <si>
    <t>Ukončení vodič izolovaný do 50 mm2 v rozváděči nebo na přístroji</t>
  </si>
  <si>
    <t>746591510</t>
  </si>
  <si>
    <t>Montáž pospojení</t>
  </si>
  <si>
    <t>10.939.562R</t>
  </si>
  <si>
    <t>Sada pro ochranné pospojení</t>
  </si>
  <si>
    <t>747111111</t>
  </si>
  <si>
    <t>Montáž vypínač nástěnný 1-jednopólový prostředí obyčejné nebo vlhké</t>
  </si>
  <si>
    <t>2057692516</t>
  </si>
  <si>
    <t>345357691R</t>
  </si>
  <si>
    <t>spínač jednopólový č.1 10A bílý, IP20</t>
  </si>
  <si>
    <t>345350691R</t>
  </si>
  <si>
    <t>spínač jednopólový č.1 10A bílý, IP44</t>
  </si>
  <si>
    <t>747111521</t>
  </si>
  <si>
    <t>Montáž vypínač nástěnný 5-dvojpólový prostředí obyčejné nebo vlhké</t>
  </si>
  <si>
    <t>345357695R</t>
  </si>
  <si>
    <t>spínač jednopólový č.5 10A bílý, IP20</t>
  </si>
  <si>
    <t>747111531</t>
  </si>
  <si>
    <t>Montáž přepínač nástěnný 6-dvojpólový prostředí obyčejné nebo vlhké</t>
  </si>
  <si>
    <t>345357696R</t>
  </si>
  <si>
    <t>spínač jednopólový č.6 10A bílý, IP20</t>
  </si>
  <si>
    <t>345357699R</t>
  </si>
  <si>
    <t>spínač jednopólový č.6 10A bílý, IP44</t>
  </si>
  <si>
    <t>747111541</t>
  </si>
  <si>
    <t>Montáž přepínač nástěnný 7-křížový prostředí obyčejné nebo vlhké</t>
  </si>
  <si>
    <t>345357790R</t>
  </si>
  <si>
    <t>spínač jednopólový č.7 10A bílý, IP20</t>
  </si>
  <si>
    <t>747111126</t>
  </si>
  <si>
    <t>Montáž spínač nástěnný do 4/40A prostředí obyčejné nebo vlhké</t>
  </si>
  <si>
    <t>345355554R</t>
  </si>
  <si>
    <t>Spínač nástěnný, vačkový v krytu  do 4/40A / min IP54</t>
  </si>
  <si>
    <t>747111074</t>
  </si>
  <si>
    <t>Tlačítko STOP v krytu ( 1R+1S )</t>
  </si>
  <si>
    <t>345355053R</t>
  </si>
  <si>
    <t>Tlaítko STOP v krytu ( 1R+1S ) min IP44</t>
  </si>
  <si>
    <t>747161060</t>
  </si>
  <si>
    <t>Montáž zásuvka chráněná bezšroubové připojení v krabici L+N+PE dvojí zapojení prostř. základní,vlhké</t>
  </si>
  <si>
    <t>345551240R</t>
  </si>
  <si>
    <t>zásuvka 1násobná 16A IP 20bílá</t>
  </si>
  <si>
    <t>345551249R</t>
  </si>
  <si>
    <t>zásuvka 1násobná 16A IP 20bílá s přepěťovou ochranou "T4"</t>
  </si>
  <si>
    <t>345551200R</t>
  </si>
  <si>
    <t>zásuvka 1násobná 16A IP 44 bílá</t>
  </si>
  <si>
    <t>747161014</t>
  </si>
  <si>
    <t>Montáž připojovací krabice do 5x2,5mm2</t>
  </si>
  <si>
    <t>345581440R</t>
  </si>
  <si>
    <t>Krabice připojovací do IP44 do 5x2,5mm2 vč. svorek</t>
  </si>
  <si>
    <t>747161340</t>
  </si>
  <si>
    <t>Montáž rámečku</t>
  </si>
  <si>
    <t>10.038.861R</t>
  </si>
  <si>
    <t>Rámeček jednonásobný bílý</t>
  </si>
  <si>
    <t>10.038.862R</t>
  </si>
  <si>
    <t>Rámeček dvojnásobný bílý</t>
  </si>
  <si>
    <t>10.038.863R</t>
  </si>
  <si>
    <t>Rámeček trojnásobný bílý</t>
  </si>
  <si>
    <t>10.038.864R</t>
  </si>
  <si>
    <t>Rámeček čtyřnásobný bílý</t>
  </si>
  <si>
    <t>747161022</t>
  </si>
  <si>
    <t>Montáž časového zpožďovacího relé ( do krabice pod spínač  )</t>
  </si>
  <si>
    <t>10.038.812R</t>
  </si>
  <si>
    <t>Časové zpožďovací relé do krabice KO68 pod spínač )</t>
  </si>
  <si>
    <t>74716210R</t>
  </si>
  <si>
    <t>Podružný montážní materiál</t>
  </si>
  <si>
    <t>748121142</t>
  </si>
  <si>
    <t>Montáž svítidlo LED do dvou zdrojů</t>
  </si>
  <si>
    <t>34814435R1</t>
  </si>
  <si>
    <t>A - Svítidlo LED 24W / 3100 lm
stropní / přisazené / 600x600mm, IP40</t>
  </si>
  <si>
    <t>34814435R2</t>
  </si>
  <si>
    <t>A/N - Svítidlo LED 24W / 3100 lm
stropní / přisazené / 600x600mm, IP40 s nouzovým zdrojem 1 hod</t>
  </si>
  <si>
    <t>34814435R3</t>
  </si>
  <si>
    <t>B - Svítidlo LED 27W/ 2700 lm / opálový kryt / kruhové stropní / nástěnné přisazené, pr.375 mm, IP40</t>
  </si>
  <si>
    <t>34814435R4</t>
  </si>
  <si>
    <t>B/N - Svítidlo LED 27W/ 2700 lm / opálový kryt / kruhové stropní / nástěnné přisazené, pr.375 mm, IP40 s nouzovým zdrojem 1 hod</t>
  </si>
  <si>
    <t>34814435R5</t>
  </si>
  <si>
    <t>C - Svítidlo LED 35W / 4840 lm
průmyslové stropní, přisazené, 1175x145x100mm IP 66</t>
  </si>
  <si>
    <t>34814435R6</t>
  </si>
  <si>
    <t>C/N - Svítidlo LED 35W / 4840 lm
průmyslové stropní, přisazené, 1175x145x100mm IP 66 s nouzovým zdrojem 1 hod</t>
  </si>
  <si>
    <t>34814435R7</t>
  </si>
  <si>
    <t>D - Svítidlo LED 23W / 2750 lm
stropní / přisazené / 600x600mm, IP40 / IP65</t>
  </si>
  <si>
    <t>34814435R8</t>
  </si>
  <si>
    <t>D/N - Svítidlo LED 23W / 2750 lm
stropní / přisazené / 600x600mm, IP40 / IP65 s nouzovým zdrojem 1 hod</t>
  </si>
  <si>
    <t>34814435R9</t>
  </si>
  <si>
    <t>F - Svítidlo LED 57W / 6600 lm
stropní / přisazené / 600x600mm, IP40</t>
  </si>
  <si>
    <t>34814435R10</t>
  </si>
  <si>
    <t>I - Svítidlo LED 35W / 4100 lm
stropní / přisazené / 600x600mm, IP65</t>
  </si>
  <si>
    <t>34814435R11</t>
  </si>
  <si>
    <t>I/N - Svítidlo LED 35W / 4100 lm
stropní / přisazené / 600x600mm, IP65 s nouzovým zdrojem 1 hod</t>
  </si>
  <si>
    <t>34814435R12</t>
  </si>
  <si>
    <t>34814435R13</t>
  </si>
  <si>
    <t>Y (2,5) - Svítidlo LED páska RGWB 28,8 W/m v systémové AL liště s opálovým krytem / IP68, d=2,5m vč. zdroje a  příslušenství</t>
  </si>
  <si>
    <t>34814435R14</t>
  </si>
  <si>
    <t>Y (3,5) - Svítidlo LED páska RGWB 28,8 W/m v systémové AL liště s opálovým krytem / IP68, d=3,5m vč. zdroje a  příslušenství</t>
  </si>
  <si>
    <t>34814435R15</t>
  </si>
  <si>
    <t>Y (4,0) - Svítidlo LED páska RGWB 28,8 W/m v systémové AL liště s opálovým krytem / IP68, d=4,0m vč. zdroje a  příslušenství</t>
  </si>
  <si>
    <t>748121211</t>
  </si>
  <si>
    <t>Montáž fotoluminiscenčního značení</t>
  </si>
  <si>
    <t>348381000R</t>
  </si>
  <si>
    <t>N - Fotoluminiscenční únikové značení viditelné při výpadku elektřiny na dobu až 35 hodin.</t>
  </si>
  <si>
    <t>74899220R</t>
  </si>
  <si>
    <t>zkouška nouzových svítidel</t>
  </si>
  <si>
    <t>soubor</t>
  </si>
  <si>
    <t>748992300</t>
  </si>
  <si>
    <t>Měření intenzity osvětlení</t>
  </si>
  <si>
    <t>74991111R</t>
  </si>
  <si>
    <t>Podružný, spojovací, připojovací, kotevní a upevňovací materiál, svorky a - veškeré příslušenství, nátěry, označovací fólie ….</t>
  </si>
  <si>
    <t>34055084R</t>
  </si>
  <si>
    <t>1024</t>
  </si>
  <si>
    <t>013254000R</t>
  </si>
  <si>
    <t>Koordinace vypnutí stavby, prozatímní napájení staveništního rozvaděče</t>
  </si>
  <si>
    <t>071103000</t>
  </si>
  <si>
    <t>práce ve výšce nad 3m</t>
  </si>
  <si>
    <t>-2136760690</t>
  </si>
  <si>
    <t>092103001</t>
  </si>
  <si>
    <t>Náklady na zkušební provoz</t>
  </si>
  <si>
    <t>-1231352590</t>
  </si>
  <si>
    <t>092100008</t>
  </si>
  <si>
    <t>Stavební přípomoce</t>
  </si>
  <si>
    <t>092105100</t>
  </si>
  <si>
    <t>Demontáže stávající elektroinstalace</t>
  </si>
  <si>
    <t>092105100R</t>
  </si>
  <si>
    <t>Kontrola přívodů a stávajících rozvaděčů objektu</t>
  </si>
  <si>
    <t>092203041</t>
  </si>
  <si>
    <t>Odvoz a ekologická likvidace odpadů</t>
  </si>
  <si>
    <t>Elektro silnoproud - viz. samostatný soupis - elektro</t>
  </si>
  <si>
    <t>ZDRAVOTECHNIKA -KANALIZACE</t>
  </si>
  <si>
    <t>POZ.</t>
  </si>
  <si>
    <t>množství</t>
  </si>
  <si>
    <t>jednotková cena</t>
  </si>
  <si>
    <t>Cena celkem
(Kč bez DPH)</t>
  </si>
  <si>
    <t>Celkem cena za příslušnou profesi</t>
  </si>
  <si>
    <t>Hlavní instalační prvky kanalizace</t>
  </si>
  <si>
    <t>ZPĚTNÁ KLAPKA PROTI VZDUTÉ VODĚ ∅110 TYP II VČ SIGNALIZACE UZAVŘENÍY</t>
  </si>
  <si>
    <t>KS</t>
  </si>
  <si>
    <t xml:space="preserve">ZPĚTNÁ KLAPKA PROTI VZDUTÉ VODĚ ∅50 TYP I </t>
  </si>
  <si>
    <t>Podlahová vpust běžná D110 vč sifonu, zpětné klapky a mříže</t>
  </si>
  <si>
    <t>Podlahová hygienická, nerez D110 vč sifonu,protiskluz rošt</t>
  </si>
  <si>
    <t>Přivětrávací hlavice  D110  vč mřížky</t>
  </si>
  <si>
    <t>Sifon s mechanickou uzávěrou pro úkapy a svod kondezátu ohřívačů a VZT potrubí vč montáže</t>
  </si>
  <si>
    <t>Příprava napojovacích bodů pro gastro proovz ø 50  a ø 40 
Vč sifonu /zápacho uzávěry</t>
  </si>
  <si>
    <t>MTZ - hlavních instalačních prvků</t>
  </si>
  <si>
    <t>Kanalizace splašková pod deskou  -potrubní část</t>
  </si>
  <si>
    <t>Potrubí kanalizační hrdlové (v zemi) PVC - KG - SN4 ø 110 - vč. tvarovek, čistících kusů,mont. materiálu atd. vč. prořezu</t>
  </si>
  <si>
    <t>Potrubí kanalizační hrdlové (v zemi) PVC - KG - SN4 ø 125 - vč. tvarovek, čistících kusů,mont. materiálu atd. vč. prořezu</t>
  </si>
  <si>
    <t>Příprava drážky pro pokládku nové ležaté kanalizace</t>
  </si>
  <si>
    <t>Napojení na stávající ležatou kanalizaci vč zemních prací a oprava povrchu -dlažba</t>
  </si>
  <si>
    <t>Kanalizace splašková ostatní - potrubní část</t>
  </si>
  <si>
    <t>Potrubí kanalizační hrdlové PP - HT odhlučněné ø 32 - vč. tvarovek, mont. materiálu atd.vč. prořezu</t>
  </si>
  <si>
    <t>Potrubí kanalizační hrdlové PP - HT odhlučněné ø 40 - vč. tvarovek, mont. materiálu atd.vč. prořezu</t>
  </si>
  <si>
    <t>Potrubí kanalizační hrdlové PP - HT odhlučněné ø 50 - vč. tvarovek, mont. materiálu atd.vč. prořezu</t>
  </si>
  <si>
    <t>Potrubí kanalizační hrdlové PP - HT odhlučněné ø 75 - vč. tvarovek, mont. materiálu atd.vč. prořezu</t>
  </si>
  <si>
    <t xml:space="preserve">Potrubí kanalizační hrdlové PP - HT odhlučněné ø 110 - vč. tvarovek, mont. materiálu atd.vč. </t>
  </si>
  <si>
    <t>Připojení VZT jednotek</t>
  </si>
  <si>
    <t xml:space="preserve">Požární ucpávky vč montáže a značení do ø 125 </t>
  </si>
  <si>
    <t>Příplatek za vedení potrubí v dutinách stěn</t>
  </si>
  <si>
    <t>Příplatek za montážní materiál ostatní</t>
  </si>
  <si>
    <t>Příplatek za kotvicí a instalační prvky</t>
  </si>
  <si>
    <t>Zařizovací předměty</t>
  </si>
  <si>
    <t>Umyvadlo, keramické   vč umyvadlové pilety a příslušenství</t>
  </si>
  <si>
    <t>WC mísa závěsná keramický  vč. sedátka a příslušenství</t>
  </si>
  <si>
    <t>Instalační splachovací modul vč tlačítek -WC</t>
  </si>
  <si>
    <t>Sprchový kout vaničkový 0,9x0,9m, vč zástěny</t>
  </si>
  <si>
    <t xml:space="preserve">Náklady na umístění stavby </t>
  </si>
  <si>
    <t>Zdravotechnika - zařizovací předměty, vododvod - viz. samostatný soupis - Vodovod</t>
  </si>
  <si>
    <t>Zdravotechnika - kanalizace - viz. samostatný soupis - Kanalizace</t>
  </si>
  <si>
    <t>ÚT - otopná soustava - viz. samostatný soupis - OS</t>
  </si>
  <si>
    <t>PC 731-002</t>
  </si>
  <si>
    <t>ÚT - zdroj tepla - viz. samostatný soupis - Zdroj</t>
  </si>
  <si>
    <t>Vzduchotehnika - viz. samostatný soupis -VZT 1</t>
  </si>
  <si>
    <t>Sifon sprchový</t>
  </si>
  <si>
    <t>Výlevka  keramická vč. příslušenství D110</t>
  </si>
  <si>
    <t>Instalační splachovací modul vč připojení na baterii - Výlevka</t>
  </si>
  <si>
    <t xml:space="preserve">Sifon umyvadlový  </t>
  </si>
  <si>
    <t>Montáže zařizovacích předmětů</t>
  </si>
  <si>
    <t>Ostatní</t>
  </si>
  <si>
    <t>Manuály, zaškolení obsluhy,  štítkování a značení potrubí</t>
  </si>
  <si>
    <t>Zkoušky kanalizačního potrubí</t>
  </si>
  <si>
    <t>Zaměření průběhu vedení v 1.PP a exteriéru</t>
  </si>
  <si>
    <t>Likvidace vzniklého odpadu vč odvozu na skládku a polátků</t>
  </si>
  <si>
    <t>Napojení svislých svodů na st. odvětrání kanalizace</t>
  </si>
  <si>
    <t>Demontáže stávajících rozvodů kanaliazce  vč zapravení</t>
  </si>
  <si>
    <t>Prostupy konstrukcemi do D 50-110 vč zapravení</t>
  </si>
  <si>
    <t>Dokumentace k provedení stavby</t>
  </si>
  <si>
    <t xml:space="preserve">Doprava na staveniště vč zajištění </t>
  </si>
  <si>
    <t>km</t>
  </si>
  <si>
    <t>ZDRAVOTECHNIKA -VODOVOD</t>
  </si>
  <si>
    <t>Poř.</t>
  </si>
  <si>
    <t>Hlavní prvky</t>
  </si>
  <si>
    <t>Připojení na stávajícíc systém SV vč zapravení</t>
  </si>
  <si>
    <t>Přemístění st. vodoměrné sestavy do nové niky vč dvířek</t>
  </si>
  <si>
    <t>Nepřímo ohřívaný zásobník TV
Min. užitný objem 440l
1x záložní el. spirála 6kW/400V
SV: d40 -KK/ZK/F/EXP-30l/PV-6bar
TV: d40 -KK
cTV: d25 -KK/F/CC01-OČ-230V/zk/KK</t>
  </si>
  <si>
    <t>Napojovací bod gastro -rohový ventil  vč osazení</t>
  </si>
  <si>
    <t>Ele. ohřívač pod umyvadlo mim 5l / 230V/2,2kW vč připojení DN15 -ZK, F, KK</t>
  </si>
  <si>
    <t>Zařizovací přeměty</t>
  </si>
  <si>
    <t>Rohový ventil kulový 1/2"-3/8", vč. připojovací hadičky -samostatná umyvadla a dřez</t>
  </si>
  <si>
    <t xml:space="preserve">Baterie umyvadlová stojánková </t>
  </si>
  <si>
    <t xml:space="preserve">Baterie výlevková- s teleskopickou koncovkou </t>
  </si>
  <si>
    <t>Baterie sprchová vč příslušentsví</t>
  </si>
  <si>
    <t>MTZ  zařizovacích předmětů</t>
  </si>
  <si>
    <t>Vodovodní armatury</t>
  </si>
  <si>
    <t>Kulový kohout pro pitnou vodu 6/4" - s vypouštěním</t>
  </si>
  <si>
    <t>Kulový kohout pro pitnou vodu 5/4" - s vypouštěním</t>
  </si>
  <si>
    <t>Kulový kohout pro pitnou vodu 1" - s vypouštěním</t>
  </si>
  <si>
    <t>Kulový kohout pro pitnou vodu 3/4" - s vypouštěním</t>
  </si>
  <si>
    <t>Kulový kohout pro pitnou vodu 1/2" - s vypouštěním</t>
  </si>
  <si>
    <t>Kulový kohout pro pitnou vodu 1/2" - s připojením na hadici</t>
  </si>
  <si>
    <t>Vyvažovací termostatický ventil cTV 1/2"</t>
  </si>
  <si>
    <t>MTZ  armatur</t>
  </si>
  <si>
    <t>Potrubí vč. tvarovek a montáže a žlabů - vodovod</t>
  </si>
  <si>
    <t>Potrubí EVO PP -RCT, pro pitnou vodu 20x2,3 - vč. tvarovek, armatur,mont. materiálu atd.  Vč. prořezu</t>
  </si>
  <si>
    <t>Potrubí EVO PP -RCT, pro pitnou vodu 25x2,8 - vč. tvarovek, armatur,mont. materiálu atd. Vč. prořezu</t>
  </si>
  <si>
    <t>Potrubí EVO PP -RCT, pro pitnou vodu 32x3,6 - vč. tvarovek, armatur,mont. materiálu atd. Vč. prořezu</t>
  </si>
  <si>
    <t>Potrubí EVO PP -RCT, pro pitnou vodu 40x4,5 - vč. tvarovek, armatur,mont. materiálu atd. Vč. prořezu</t>
  </si>
  <si>
    <t>Potrubí EVO PP -RCT, pro pitnou vodu 50x5,6 - vč. tvarovek, armatur,mont. materiálu atd. Vč. prořezu</t>
  </si>
  <si>
    <t>Izolace návleková z pěněného PE - tl. 9 mm - 22/9  - studená voda Vč. prořezu</t>
  </si>
  <si>
    <t>Izolace návleková z pěněného PE - tl. 9 mm - 28/9  - studená voda Vč. prořezu</t>
  </si>
  <si>
    <t>Izolace návleková z pěněného PE - tl. 13 mm - 35/13  - studená voda Vč. prořezu</t>
  </si>
  <si>
    <t>Izolace návleková z pěněného PE - tl. 13 mm - 42/13  - studená voda Vč. prořezu</t>
  </si>
  <si>
    <t>Izolace návleková z pěněného PE - tl. 13 mm - 52/13  - studená voda Vč. prořezu</t>
  </si>
  <si>
    <t>Izolace návleková minerální , tl. 30 mm - 22/30 - teplá voda Vč. prořezu</t>
  </si>
  <si>
    <t>Izolace návleková minerální , tl. 30 mm - 28/30 - teplá voda Vč. prořezu</t>
  </si>
  <si>
    <t>Izolace návleková minerální , tl. 40 mm - 35/40 - teplá voda Vč. prořezu</t>
  </si>
  <si>
    <t>Izolace návleková minerální , tl. 40 mm - 342/40 - teplá voda Vč. prořezu</t>
  </si>
  <si>
    <t>Požární ucpávky vč montáže a značení NAPŘ. TYP: HILTI</t>
  </si>
  <si>
    <t>Připojení za vedení v drážkách a podlaze</t>
  </si>
  <si>
    <t>Tlaková zkouška potrubí</t>
  </si>
  <si>
    <t>Desinfekce a proplach vodovodu</t>
  </si>
  <si>
    <t>Náklady na za jistění staveniště vč likvidace</t>
  </si>
  <si>
    <t>h</t>
  </si>
  <si>
    <t>Demontáže stávajících rozvodů vody  vč zapravení</t>
  </si>
  <si>
    <t>Doprava na staveniště vč zajištění</t>
  </si>
  <si>
    <t>Č.</t>
  </si>
  <si>
    <t>POZN.</t>
  </si>
  <si>
    <t>VZT 
01</t>
  </si>
  <si>
    <t>1.2</t>
  </si>
  <si>
    <t>Diditální ovladač VZT</t>
  </si>
  <si>
    <t>1.3</t>
  </si>
  <si>
    <t>Prostorové CO2 čidlo s iR senzorem</t>
  </si>
  <si>
    <t>1.4</t>
  </si>
  <si>
    <t>Zónová klapka</t>
  </si>
  <si>
    <t>1.5</t>
  </si>
  <si>
    <t>Kouřové čidlo v sání vzduchu vč prpojení do VZT</t>
  </si>
  <si>
    <t>Pružné připojení VZT jedntoky  vč úpravy dle rozměru hrdel</t>
  </si>
  <si>
    <t>2.1</t>
  </si>
  <si>
    <t xml:space="preserve">Digestoře pro odtah a přívod vzduchu celkem 2 ks vč osvětlení Rozměry dle výkresu. vč tukových filtrů a sovětlení </t>
  </si>
  <si>
    <t>2.2</t>
  </si>
  <si>
    <t>Digestoře pro odtah  vzduchu celkem 2 ks. Rozměry dle výkresu</t>
  </si>
  <si>
    <t>Izolátory chvění pro uložení VZT</t>
  </si>
  <si>
    <t>3.1</t>
  </si>
  <si>
    <t>Směšovbavcí sestav UT vč připojení</t>
  </si>
  <si>
    <t>MTZ kompletudigestoří</t>
  </si>
  <si>
    <t>MTZ kompletu VZT 01 vč kontroly napojení vodního ohřívače a chladiče vč zvedací a manipulační techniky</t>
  </si>
  <si>
    <t>Výfuk odpadního vzduchu I2 (EHA)</t>
  </si>
  <si>
    <t>Potrubí čtyřhranné, pozink, spojované přírubou 700x400 vč montáže prořezu, přírub, tvarovek a mont materiálu</t>
  </si>
  <si>
    <t>metr</t>
  </si>
  <si>
    <t xml:space="preserve">Kulisový tlumič hluku - volná kulisa tlumiče hluku, š=200mm,min izolace vč náběhů, </t>
  </si>
  <si>
    <t>Výfuková hlavice 700X400</t>
  </si>
  <si>
    <t>Izolace požární  - minerální vata tl 40mm A1/A2  vč. vrchní vrstvy AL vrstvou (na trny)</t>
  </si>
  <si>
    <t>Přechodová tvarovka na hrdlo VZT  -rozměr dle  finálního výrobku</t>
  </si>
  <si>
    <t>Zvýšená pracnost -práce ve výškách vč výškové techniky</t>
  </si>
  <si>
    <t>Sání čerstvého vzduchu E1 (ODA)</t>
  </si>
  <si>
    <t>Protidešťová žaluzie 1250x500 vč siťky proti hmyzu vč přechodové tvarovky</t>
  </si>
  <si>
    <t>Přechodová tvarovka na savcí mřížku vč tlumící komory  -rozměr dle  finálního výrobku</t>
  </si>
  <si>
    <t>Přívod čerstvého vzduchu E2 (SUP)</t>
  </si>
  <si>
    <t>Potrubí čtyřhranné, pozink, spojované přírubou 800x400 vč montáže prořezu, přírub, tvarovek a mont materiálu</t>
  </si>
  <si>
    <t>Potrubí čtyřhranné, pozink, spojované přírubou 500x300 vč montáže prořezu, přírub, tvarovek a mont materiálu</t>
  </si>
  <si>
    <t>Potrubí čtyřhranné, pozink, spojované přírubou 400x100 vč montáže prořezu, přírub, tvarovek a mont materiálu</t>
  </si>
  <si>
    <t>Kulisový tlumič hluku - volná kulisa tlumiče hluku, š=200mm,min izolace vč náběhů, L=2500</t>
  </si>
  <si>
    <t>Požární klapka 72°C vč servopohonu</t>
  </si>
  <si>
    <t>Izolace požární    - minerální vata tl 30mm A1/A2  vč. vrchní vrstvy AL vrstvou (na trny)</t>
  </si>
  <si>
    <t xml:space="preserve">Přívodní mřížka vč plenum boxu </t>
  </si>
  <si>
    <t>Ruční regulační klapka</t>
  </si>
  <si>
    <t>Napojení na hrdla odsávacích digestoří</t>
  </si>
  <si>
    <t>Odvod odpadního vzduchu I1 (ETA)</t>
  </si>
  <si>
    <t>Potrubí kruhové typu SPIRO D250 vč tavrovek, montáže a prořezu</t>
  </si>
  <si>
    <t>Potrubí kruhové typu SPIRO D100 vč tavrovek, montáže a prořezu</t>
  </si>
  <si>
    <t xml:space="preserve">Ohebná hadice se zvukovou izoalcí tl 25mm D100  vč montáže, prořezu,  tvarovek </t>
  </si>
  <si>
    <t xml:space="preserve">Kulisový tlumič hluku - volná kulisa tlumiče hluku, š=200mm,min izolace vč náběhů, L=2000, </t>
  </si>
  <si>
    <t>Požární klapka s tavnou pojistkou 72°C vč servopohonu</t>
  </si>
  <si>
    <t>Odvodní mřížka / ventil</t>
  </si>
  <si>
    <t>Montáže a zprovoznění</t>
  </si>
  <si>
    <t xml:space="preserve">Kompletní doplňková montáž systému VZT </t>
  </si>
  <si>
    <t xml:space="preserve">Komplexní odzkoušení a zprovoznění, zaregulování -systém VZT </t>
  </si>
  <si>
    <t>Příslušenství osatatní</t>
  </si>
  <si>
    <t>Doplňkový montážní a těsnící materiál</t>
  </si>
  <si>
    <t>Příplatek za pružné Závěsy pro VZT potrubí</t>
  </si>
  <si>
    <t>Přesun hmot, stěhování vč výškové techniky</t>
  </si>
  <si>
    <t>Doprava na staveniště</t>
  </si>
  <si>
    <t>Demontáže stávajících rozvodů VZT</t>
  </si>
  <si>
    <t>Prostupy konstrukcemi  vč zapravení</t>
  </si>
  <si>
    <t>Náklady na za jistění staveniště</t>
  </si>
  <si>
    <t>Dokumentace k provedení  stavby</t>
  </si>
  <si>
    <t>Likvidace vzniklého odpadu</t>
  </si>
  <si>
    <t>Větrací jednotka se ZZT, parapetní, kompaktní provedení Přívod a odtah min 9200m3/h při 540Pa, vestavný teplovodní ohřívač, filtr přívodu a odvodu F7/M5, vč systému MaR, řízeno dle, dodávka v dílech, vč izolátorů chvění  Min ZZT -75%,  protimrazová ochran</t>
  </si>
  <si>
    <t>Otopná tělesa</t>
  </si>
  <si>
    <t xml:space="preserve">Deskové otopné těleso  VK </t>
  </si>
  <si>
    <t xml:space="preserve">Připojovací  kombi šroubeni/TRV ventil pro VK připojení  vč svěrného šroubení
Termostatický ventil pro dynamické vyvážení a stabilizaci tl. diference </t>
  </si>
  <si>
    <t>Termohlavice pro OT - Desková</t>
  </si>
  <si>
    <t xml:space="preserve">Konzole pro zavěšení OT -deskové a trubková </t>
  </si>
  <si>
    <t>MTZ OT -NOVÁ</t>
  </si>
  <si>
    <t>MTZ OT -stávajícíc -připojení</t>
  </si>
  <si>
    <t>Úpravy na st. otponé soustavě</t>
  </si>
  <si>
    <t>Potrubní systémy vč armatur</t>
  </si>
  <si>
    <t>Zhotovení přípojky DN15</t>
  </si>
  <si>
    <t>Zhotovení přípojky DN20</t>
  </si>
  <si>
    <t>Zhotovení přípojky DN25</t>
  </si>
  <si>
    <t>Kulový kohout s vypouštěním  DN 20</t>
  </si>
  <si>
    <t>Kulový kohout s vypouštěním  DN 25</t>
  </si>
  <si>
    <t>Vypouštěcí kout DN 15</t>
  </si>
  <si>
    <t>Odvzdušňoací ventil automatický vč uzávěru</t>
  </si>
  <si>
    <t>Potrubí měděné d15x1 vč. tavrovek, prořezu a montáže</t>
  </si>
  <si>
    <t>Potrubí měděné d18x1 vč. tavrovek, prořezu a montáže</t>
  </si>
  <si>
    <t>Potrubí měděné d22x1 vč. tavrovek, prořezu a montáže</t>
  </si>
  <si>
    <t>Potrubí měděné d28x1 vč. tavrovek, prořezu a montáže</t>
  </si>
  <si>
    <t>Návleková izolace  d15 tl 1 9 mm vč. tavrovek, prořezu a montáže</t>
  </si>
  <si>
    <t>Návleková izolace  d18 tl 9/ 25mm vč. tavrovek, prořezu a montáže</t>
  </si>
  <si>
    <t>Návleková izolace d22 tl 9/ 25mm vč. tavrovek, prořezu a montáže</t>
  </si>
  <si>
    <t>Návleková izolace d28 tl 9/ 30mm vč. tavrovek, prořezu a montáže</t>
  </si>
  <si>
    <t>Příplatek za izolování tvarovek</t>
  </si>
  <si>
    <t>Příplatek za tvarovky do DN25</t>
  </si>
  <si>
    <t>Příplatek za drobný montážní materiál vč materiálu pro pájení</t>
  </si>
  <si>
    <t>Příplatek za konzole pro osazení systému do DN25</t>
  </si>
  <si>
    <t>MTZ kompletu potrubní systém   ostatní</t>
  </si>
  <si>
    <t>Prostupy stavebními konstrukcemi vč zapravení  do DN50 vč požárních ucpávek</t>
  </si>
  <si>
    <t xml:space="preserve">Topná zkouška </t>
  </si>
  <si>
    <t>Napuštění a vypuštění systému</t>
  </si>
  <si>
    <t>Požární dozor</t>
  </si>
  <si>
    <t>Zprovoznění vč vyregulování,odvzdušnění systému</t>
  </si>
  <si>
    <t>Demontáže stávajících rozvodů UT</t>
  </si>
  <si>
    <t>Závěsný kondenzační kotel s integrovaným oběhovým čerpadlem, poojišť.ventilem, přípravou TV pro zásobník a systémovou regulací. Jmenovitý výkon min.45 kW / ks 
Použitý zdroj tepla musí splňovat parametry definované nařízení Komise (EU) č. 813/2013, kterým</t>
  </si>
  <si>
    <t xml:space="preserve">Nové systémové odkouření DN80/125   - sání vzduchu interuéru vedeno dst. Kouřovodu </t>
  </si>
  <si>
    <t>Sestava změkčování DN20, patronová nebo kabinetová, vč náplně</t>
  </si>
  <si>
    <t>Expanzní nádoba otopné soustavy NG min. 80/6</t>
  </si>
  <si>
    <t>Napojení odvodu kondezátu na kanalizaci</t>
  </si>
  <si>
    <t>Nosný rám kotlů, pružně uložen a kotven k podlaze</t>
  </si>
  <si>
    <t>Rozdělovač a sběrač topného systému vč konzole na podlahu 
     1xVSTUP DN32
     3xVÝSTUP DN25, ROZTEČ 250mm</t>
  </si>
  <si>
    <t>Třícestná směšovací sada pro UT OČ 25-60 230V řiditelné a s adaptivním řízením, 3-cestný ventil DN15 MIN kv=2,5 vč. pohonu,měřič tepla DN15 Qn=1, vyvaž. ventil DN20 kv=5  nastav dle schématu</t>
  </si>
  <si>
    <t>Nabíjecí sestava pro ohřev TV 25-40, 230V,oběhové čerpadlo s funkcí vyvažovacího ventilu a adaptabilního řízení výkonu, měřič tepla DN15 Qn=1</t>
  </si>
  <si>
    <t>Vodoměr dopouštějí vody DN15, Q=1,5</t>
  </si>
  <si>
    <t>Oddělovací člen soustavy UT od pitné vody</t>
  </si>
  <si>
    <t>Doplňovací  automat systému UT, 230V vč montáže a zprovoznění</t>
  </si>
  <si>
    <t>Odplyňovací  automat systému UT, 230V vč montáže a zprovoznění</t>
  </si>
  <si>
    <t>Hlavní modul MaR systému vytápění, ekvitermní vč venkovního čidla a přípravou TV
vč. Venkovního čidla</t>
  </si>
  <si>
    <t>Podružný modul MaR -dálkové WEB ovládání vč SW</t>
  </si>
  <si>
    <t>MTZ kompletu kondenzačního kotle vč odkouření</t>
  </si>
  <si>
    <t>Propojení el. instalace nového zdroje a systému MaR</t>
  </si>
  <si>
    <t>Potrubní systémy vč armatur UT</t>
  </si>
  <si>
    <t>Zhotovení přípojky DN32</t>
  </si>
  <si>
    <t>Kulový kohout DN 15</t>
  </si>
  <si>
    <t>Kulový kohout DN 20</t>
  </si>
  <si>
    <t>Kulový kohout DN 25</t>
  </si>
  <si>
    <t>Kulový kohout DN 32</t>
  </si>
  <si>
    <t>Filtr DN 15</t>
  </si>
  <si>
    <t>Filtr DN 20</t>
  </si>
  <si>
    <t>Filtr DN 25</t>
  </si>
  <si>
    <t>Filtr DN 32</t>
  </si>
  <si>
    <t>Zpětná klapka DN 15</t>
  </si>
  <si>
    <t>Zpětná klapka DN 20</t>
  </si>
  <si>
    <t>Zpětná klapka DN 25</t>
  </si>
  <si>
    <t>Zpětná klapka DN 32</t>
  </si>
  <si>
    <t>Teploměr d 100  O-120 C</t>
  </si>
  <si>
    <t>Tlakoměr  vč připojení d 100  0 - 800 kPa</t>
  </si>
  <si>
    <t>Potrubí černé bezešvé DN20 vč montáže, prořezu a tvarovek</t>
  </si>
  <si>
    <t>Potrubí černé bezešvé DN25 vč montáže, prořezu a tvarovek</t>
  </si>
  <si>
    <t>Potrubí černé bezešvé DN32 vč montáže, prořezu a tvarovek</t>
  </si>
  <si>
    <t>Potrubí černé bezešvé DN40 vč montáže, prořezu a tvarovek</t>
  </si>
  <si>
    <t>Návleková izolace   DN20 tl  30 mm vč.  Montáže</t>
  </si>
  <si>
    <t>Návleková izolace  DN25 tl  30 mm vč.  Montáže</t>
  </si>
  <si>
    <t>Návleková izolace  DN32 tl  30 mm vč.  Montáže</t>
  </si>
  <si>
    <t>Návleková izolace  DN40 tl  30 mm vč.  Montáže</t>
  </si>
  <si>
    <t>Potrubí plastové  d20x2,3 vč. tavrovek, izoalce prořezu a montáže</t>
  </si>
  <si>
    <t>Příplatek za tvarovky do DN50</t>
  </si>
  <si>
    <t>Příplatek za drobný montážní materiál vč materiálu pro svařování</t>
  </si>
  <si>
    <t>Příplatek za konzole pro osazení systému do DN50</t>
  </si>
  <si>
    <t>MTZ kompletu potrubní systém vč napojení  ostatní</t>
  </si>
  <si>
    <t>Prostupy stavebními konstrukcemi vč zapravení  do DN50 vž zapravení a požárních ucpávek</t>
  </si>
  <si>
    <t>Potrubní systémy vč armatur plyn</t>
  </si>
  <si>
    <t>Potrubí černé bezešvé DN125 vč montáže, prořezu a tvarovek</t>
  </si>
  <si>
    <t>Plastové potrubí PE-SDR11-d50 vč zemních prací, pokládky, prořezu a zaměření</t>
  </si>
  <si>
    <t>Zhotovení přípojky DN40</t>
  </si>
  <si>
    <t>Kulový kohout plynový DN 25</t>
  </si>
  <si>
    <t>Kulový kohout plynový DN 40</t>
  </si>
  <si>
    <t>Filtr plynový DN 25</t>
  </si>
  <si>
    <t>Manometr 0-6  kPA d 100 M 20x1,5 vč. KK 1/2" a přechodky M20x1,5xG1/2"</t>
  </si>
  <si>
    <t>Doplněné dálkového odečtu na st. plynoměr G10</t>
  </si>
  <si>
    <t>Úpravy a napojení st.vedení plynu dle potřeb nového zdroje tepla</t>
  </si>
  <si>
    <t>Nátěr potrubí, základní a krycí do DN50</t>
  </si>
  <si>
    <t>MTZ kompletu potrubní systém ostatní</t>
  </si>
  <si>
    <t>Tlaková zkouška plynovodu vč revize</t>
  </si>
  <si>
    <t>Těsnostní zkouška UT vč zprávy</t>
  </si>
  <si>
    <t>Zprovoznění systému NTL plynovodu</t>
  </si>
  <si>
    <t>Demontáže a st. strojovny vč přepojení na st. systémy</t>
  </si>
  <si>
    <t>ZŠ Libáň -jídelna</t>
  </si>
  <si>
    <t>Libáň, základní škola 
stavební úpravy jídelny
st. 67/10 k.ú. Libáň</t>
  </si>
  <si>
    <t>Otopná soustava</t>
  </si>
  <si>
    <t>Zdroj tepla a plyn</t>
  </si>
  <si>
    <t>VZT 1.1</t>
  </si>
  <si>
    <t>U jednotlivých položek je uveden zjednodušený popis, kompletní popis včetně parametrů je uveden v projektové dokumentaci</t>
  </si>
  <si>
    <t>Poplatek za skládku ostatních zemin</t>
  </si>
  <si>
    <t>Přesun hmot pro izolace proti vodě v objektech výšky do 6 m</t>
  </si>
  <si>
    <t>Oprava vnitřních vápenných omítek stropů v rozsahu do 10 % štukových</t>
  </si>
  <si>
    <t>Odvoz suti a vybouraných hmot z meziskládky na skládku do 1 km s naložením a se složením</t>
  </si>
  <si>
    <t>99701-3511</t>
  </si>
  <si>
    <t>Vybourání kovových dveřních zárubní plochy do 2,0 m2</t>
  </si>
  <si>
    <t xml:space="preserve"> </t>
  </si>
  <si>
    <t>/1/</t>
  </si>
  <si>
    <t>/2/</t>
  </si>
  <si>
    <t>/3/</t>
  </si>
  <si>
    <t>/4/</t>
  </si>
  <si>
    <t>Kč</t>
  </si>
  <si>
    <t>PC 776-001</t>
  </si>
  <si>
    <t>PC 776-002</t>
  </si>
  <si>
    <t>61232-5302</t>
  </si>
  <si>
    <t>62214-3003</t>
  </si>
  <si>
    <t>71114-1559</t>
  </si>
  <si>
    <t>PC 005-001</t>
  </si>
  <si>
    <t>PC 005-002</t>
  </si>
  <si>
    <t>PC 005-003</t>
  </si>
  <si>
    <t>Příčka z pórobetonových hladkých tvárnic na tenkovrstvou maltu tl 100 mm</t>
  </si>
  <si>
    <t>34227-2225</t>
  </si>
  <si>
    <t>Příčka z pórobetonových hladkých tvárnic na tenkovrstvou maltu tl 125 mm</t>
  </si>
  <si>
    <t>34227-2235</t>
  </si>
  <si>
    <t>34227-2245</t>
  </si>
  <si>
    <t>Ostatní náklady stavby - viz. oddíl 95</t>
  </si>
  <si>
    <t>Plastové profily ukončovací lepené flexibilním lepidlem</t>
  </si>
  <si>
    <t>Dodávka obkladu keramického</t>
  </si>
  <si>
    <t>99878-1201</t>
  </si>
  <si>
    <t xml:space="preserve">Přesun hmot pro obklady keramické v objektech výšky do 6 m </t>
  </si>
  <si>
    <t>61213-1100</t>
  </si>
  <si>
    <t>Vápenný postřik vnitřních stěn nanášený ručně</t>
  </si>
  <si>
    <t>97103-3651</t>
  </si>
  <si>
    <t>Vybourání otvoru ve zdivu cihelném plochy do 4,0 m2 tl. do 600 mm</t>
  </si>
  <si>
    <t>Odkaz na výkres</t>
  </si>
  <si>
    <t>Nátěry</t>
  </si>
  <si>
    <t>Malby</t>
  </si>
  <si>
    <t>61999-1001</t>
  </si>
  <si>
    <t>Vyzdívka mezi nosníky z CPP na MVC</t>
  </si>
  <si>
    <t>Poznámka:</t>
  </si>
  <si>
    <t>Zátěžový koberec - dodávka</t>
  </si>
  <si>
    <t>97303-1812</t>
  </si>
  <si>
    <t>Vysekání kapes pro zavázání nových příček tl. do 100 mm</t>
  </si>
  <si>
    <t>61999-1011</t>
  </si>
  <si>
    <t>13225-1101</t>
  </si>
  <si>
    <t>Montáž obkladů podstupnic z dlaždic keramických hladkých do flexibilního lepidla výšky do 200 mm</t>
  </si>
  <si>
    <t>63131-9013</t>
  </si>
  <si>
    <t>Příplatek za úpravu povrchu přehlazením, mazanina tl. přes 120 mm do 240 mm</t>
  </si>
  <si>
    <t>99877-6201</t>
  </si>
  <si>
    <t xml:space="preserve">Přesun hmot pro podlahy povlakové v objektech výšky do 6 m </t>
  </si>
  <si>
    <t>Obklady keramické</t>
  </si>
  <si>
    <t>PC 781-001</t>
  </si>
  <si>
    <t>16275-1117</t>
  </si>
  <si>
    <t>Vodorovné přemístění přes 9 000 do 10000 m výkopku/sypaniny z horniny třídy těžitelnosti I skupiny 1 až 3</t>
  </si>
  <si>
    <t>Elektroinstalace - silnoproud</t>
  </si>
  <si>
    <t>Násyp pod podlahy z kameniva drceného hrubého 16-32 se zhutněním</t>
  </si>
  <si>
    <t>63245-0123</t>
  </si>
  <si>
    <t>94910-1111</t>
  </si>
  <si>
    <t>61114-2001</t>
  </si>
  <si>
    <t>Potažení vnitřních ploch pletivem v ploše nebo pruzích, na plném podkladu sklovláknitým v tlačením do tmelu stropů</t>
  </si>
  <si>
    <t>Vyškrabání spár zdiva cihelného mimo komínového</t>
  </si>
  <si>
    <t>Město Libáň, nám. Svobody 36, 507 23 Libáń</t>
  </si>
  <si>
    <t>Project A plus, s.r.o., Husova 591, Turnov</t>
  </si>
  <si>
    <t>Datum: 09/2022</t>
  </si>
  <si>
    <t>SP18195-1112</t>
  </si>
  <si>
    <t xml:space="preserve">Úprava pláně v hornině třídy těžitelnosti I skupiny 1 až 3 se zhutněním strojně, resp. ručně </t>
  </si>
  <si>
    <t>63131-1125</t>
  </si>
  <si>
    <t>Mazanina z betonu prostého tl. přes 80 do 120 mm, C 20/25</t>
  </si>
  <si>
    <t>Příplatek za malou plochu do 5 m2 jednotlivě mazanina tl. přes 80 do 120 mm</t>
  </si>
  <si>
    <t>63131-9196</t>
  </si>
  <si>
    <t>Příplatek k mazanině tl přes 80 do 120 mm za sklon do 15°</t>
  </si>
  <si>
    <t>SP 63131-9183</t>
  </si>
  <si>
    <t>Potěr cementový vyrovnávací ze suchých směsí v pásu tl. přes 30 do 40 mm - parapet</t>
  </si>
  <si>
    <t>Ocelová zárubeň rozměru 600 - 900x1970 mm</t>
  </si>
  <si>
    <t>Stavba: Libáň, základní škola, stavební úpravy jídelny, st. p. č. 67/10 k. ú. Libáň</t>
  </si>
  <si>
    <t xml:space="preserve">ing. Jaroslav Najman </t>
  </si>
  <si>
    <t>ROZPOČET  dle PD ke stavebnímu povolení</t>
  </si>
  <si>
    <t>Protiprašná zábrana s dveřmi</t>
  </si>
  <si>
    <t>Průběžný úklid po dobu provádění stavebních prací přístupových komunikací</t>
  </si>
  <si>
    <t xml:space="preserve">dní </t>
  </si>
  <si>
    <t>PC 093-004</t>
  </si>
  <si>
    <t>Odstranění izolace proti zemní vlhkosti vodorovné</t>
  </si>
  <si>
    <t>Demontáž tepelné izolace stěn včetně opláštění</t>
  </si>
  <si>
    <t>Demontáž elektroinstalace, kabeláže, svítidel, odpojení rozvaděče a přemístění do 1. PP,  ekologická likvidace, odvoz a skládkovné</t>
  </si>
  <si>
    <t>Vyklizení objektu od zařízení</t>
  </si>
  <si>
    <t>Demontáž dřevěného podlahového roštu</t>
  </si>
  <si>
    <t xml:space="preserve">Demontáž jídelního výtahu a příslušenství včetně ekologické likvidace, odvozu a skládkovného </t>
  </si>
  <si>
    <t xml:space="preserve">Demontáž zařizovacích předmětů, rozvodů vody a kanalizace včetně ekologické likvidace, odvozu a skládkovného </t>
  </si>
  <si>
    <t xml:space="preserve">Demontáž ústředního vytápění, rozvodů včetně ekologické likvidace, odvozu a skládkovného </t>
  </si>
  <si>
    <t>SP 96204-2320</t>
  </si>
  <si>
    <t>Bourání zdiva z betonu prostého, nadzákladového objemu do 1 m3 - vyrovnávacích schodů</t>
  </si>
  <si>
    <t>PC 096-005</t>
  </si>
  <si>
    <t>PC 096-007</t>
  </si>
  <si>
    <t>PC 096-008</t>
  </si>
  <si>
    <t>PC 096-009</t>
  </si>
  <si>
    <t>71113-1811</t>
  </si>
  <si>
    <t>Očištění vodorovné izolace od nečistot po bouracích pracech - podklad pro natavení nové vrstvy izolace</t>
  </si>
  <si>
    <t>PC 711-003</t>
  </si>
  <si>
    <t>Montáž a dodávka - okno plastové, min. 5-ti komorové, tepelně izolační zasklení dvojsklem Uw &lt; 1,2 W/m2K celé okno, Rw min. =32 dB, celoobvodové kování, mikroventilace, barva bílá, rozměru 1100 x 1300 mm</t>
  </si>
  <si>
    <t>Montáž a dodávka - dveře plastové, min. 5-ti komorové, tepelně izolační zasklení dvojsklem Uw &lt; 1,2 W/m2K celé okno, Rw min. =32 dB, celoobvodové kování, mikroventilace, barva bílá, rozměru 900 x 2100 mm</t>
  </si>
  <si>
    <t>Montáž a dodávka prosklené stěny s dveřmi rozměru 1525 x 3075 mm, bezpečnostní folie, nízký hliníkový práh</t>
  </si>
  <si>
    <t>Montáž a dodávka prosklené stěny s dveřmi rozměru 2000 x 3350 mm, bezpečnostní folie, nízký hliníkový práh</t>
  </si>
  <si>
    <t>Příplatek za dveře protipožární</t>
  </si>
  <si>
    <t xml:space="preserve">Montáž a dodávka - dřevěná podlaha z hoblovaného prkna 20 x 100 mm, mezera mezi prkny max 10 mm, dřevěný rošt - hranol 40 x 60 mm, rozteč 600 mm, povrchová úprava, poz. D1 </t>
  </si>
  <si>
    <t xml:space="preserve">Montáž a dodávka - dřevěný obklad z hoblovaného prkna 20 x 100 mm, mezera mezi prkny max 10 mm, dřevěný rošt - hranol 30 x 50 mm,  povrchová úprava, poz. D2 </t>
  </si>
  <si>
    <t>PC 766-005</t>
  </si>
  <si>
    <t>PC 766-008</t>
  </si>
  <si>
    <t>PC 766-009</t>
  </si>
  <si>
    <t>PC 766-010</t>
  </si>
  <si>
    <t>PC 766-011</t>
  </si>
  <si>
    <t>Montáž a dodávka žaluzie rozměru 1300 x 600 mm včetně povrchové úpravy</t>
  </si>
  <si>
    <t>Montáž a dodávka žaluzie rozměru 1300 x 425 mm včetně povrchové úpravy</t>
  </si>
  <si>
    <t>Montáž a dodávka - nový poklop na shoz brambor rozměru 1100 x 900 mm</t>
  </si>
  <si>
    <t>Montáž a dodávka ocelového zábradlí včetně povrchové úpravy a ukotvení</t>
  </si>
  <si>
    <t>PC 767-004</t>
  </si>
  <si>
    <t>77614-1112</t>
  </si>
  <si>
    <t>Vyrovnání podkladu povlakových podlah stěrkou pevnosti 20 MPa tl přes 3 do 5 mm</t>
  </si>
  <si>
    <t>Lepení textilních pásů</t>
  </si>
  <si>
    <t>77621-1111</t>
  </si>
  <si>
    <t>78330-6809</t>
  </si>
  <si>
    <t>PC 771-001</t>
  </si>
  <si>
    <t xml:space="preserve">Dodávka keramické dlažby </t>
  </si>
  <si>
    <t>PC 771-002</t>
  </si>
  <si>
    <t>Montáž a dodávka přechodové lišty</t>
  </si>
  <si>
    <t>99877-1201</t>
  </si>
  <si>
    <t xml:space="preserve">Přesun hmot pro podlahy z dlaždic v objektech výšky do 6 m </t>
  </si>
  <si>
    <t>m2</t>
  </si>
  <si>
    <t>/5/</t>
  </si>
  <si>
    <t>/6/</t>
  </si>
  <si>
    <t>/7/</t>
  </si>
  <si>
    <t>/8/</t>
  </si>
  <si>
    <t>Vysekání kapes pro zavázání nových zdí do tl. 450 mm</t>
  </si>
  <si>
    <t>96806-2354</t>
  </si>
  <si>
    <t>78149-4511</t>
  </si>
  <si>
    <t>Provozní vlivy - provoz investora, provoz dalšího subjektu</t>
  </si>
  <si>
    <t>Montáž podhledu minerálního s panely vyjímatelnými jakékoliv velikosti panelů, jednovrstvá zavěšená konstrukce z ocelových profilů jednoduše</t>
  </si>
  <si>
    <t>Lešení pomocné pracovní pro zatížení do 150 kg/m2 o výšce lešeňové podlahy do 1,9 m</t>
  </si>
  <si>
    <t>97303-1151</t>
  </si>
  <si>
    <t xml:space="preserve">Vysekání výklenku ve zdivu z cihel plných pálených na maltu V nebo VC, výklenků pohledové plochy přes 0,25 m2 </t>
  </si>
  <si>
    <t>Lešení pomocné pracovní pro zatížení do 150 kg/m2 o výšce lešeňové podlahy přes 1,9 m do 3,5 m</t>
  </si>
  <si>
    <t>63135-1101</t>
  </si>
  <si>
    <t>Bednění v podlahách rýh a hran zřízení</t>
  </si>
  <si>
    <t>Bednění v podlahách rýh a hran odstranění</t>
  </si>
  <si>
    <t>63135-1102</t>
  </si>
  <si>
    <t>Omítka vápenná vnitřního ostění nebo nadpraží štuková (dvouvrstvá)</t>
  </si>
  <si>
    <t>Otlučení vnitřních omítek stěn v rozsahu do 30,0 %</t>
  </si>
  <si>
    <t>Otlučení vnitřních omítek stěn v rozsahu do 100,0 %</t>
  </si>
  <si>
    <t>PC 950-009</t>
  </si>
  <si>
    <t>PC 950-010</t>
  </si>
  <si>
    <t>Předání a převzetí díla</t>
  </si>
  <si>
    <t>PC 950-011</t>
  </si>
  <si>
    <t>PC 950-012</t>
  </si>
  <si>
    <t>Fotodokumentace</t>
  </si>
  <si>
    <t>Billboard a označení staveniště</t>
  </si>
  <si>
    <t>Publicita</t>
  </si>
  <si>
    <t>Úklid a údržba staveniště včetně okolí po dobu provádění prací</t>
  </si>
  <si>
    <t>Bezpečnost práce</t>
  </si>
  <si>
    <t>Ostatní inženýrská a kompletační činnost</t>
  </si>
  <si>
    <t>Dodávka keramické dlažby schodišťové tvarovky</t>
  </si>
  <si>
    <t>78416-1201</t>
  </si>
  <si>
    <t>Lokální vyrovnání podkladu sádrovou stěrkou tl. do 3,0 mm plochy do 0,1 m2 v místnostech výšky do 3,80 m</t>
  </si>
  <si>
    <t>78418-1101</t>
  </si>
  <si>
    <t>Penetrace podkladu jednonásobná základní akrylátová v místnostech výšky do 3,80 m</t>
  </si>
  <si>
    <t>78421-1161</t>
  </si>
  <si>
    <t xml:space="preserve">Příplatek k cenám za provádění barevné malby na tónovacích automatech v odstínu světlém </t>
  </si>
  <si>
    <t xml:space="preserve">Přesun hmot pro konstrukce klempířské v objektech výšky do 6 m </t>
  </si>
  <si>
    <t>PC 711-002</t>
  </si>
  <si>
    <t>soub</t>
  </si>
  <si>
    <t>Překlady keramické vysoké do maltového lože šířky 70mm, výšky 238 mm, délky 1250 mm</t>
  </si>
  <si>
    <t>Příplatek k cenám za každých 5 mm tloušťky omítky přes 10 mm stěn</t>
  </si>
  <si>
    <t>PC 006-001</t>
  </si>
  <si>
    <t>PC 006-002</t>
  </si>
  <si>
    <t>Úpravy povrchů, podlahy, osazování</t>
  </si>
  <si>
    <t>77629-0115</t>
  </si>
  <si>
    <t>Montáž kování vnitřního</t>
  </si>
  <si>
    <t>Dodávka kování vnitřního</t>
  </si>
  <si>
    <t>Bourání příček z cihel plných pálených na MV nebo MVC tl. do 150 mm</t>
  </si>
  <si>
    <t>Vzduchotechnika</t>
  </si>
  <si>
    <t>PC 751-001</t>
  </si>
  <si>
    <t>Konstrukce truhlářské</t>
  </si>
  <si>
    <t>Konstrukce zámečnické</t>
  </si>
  <si>
    <t>Příplatek za stržení povrchu spodní vrstvy mazaniny latí před vložením výztuže pro tl. obou vrstev mazaniny přes 120 do 240 mm</t>
  </si>
  <si>
    <t>63131-9175</t>
  </si>
  <si>
    <t>63511-1242</t>
  </si>
  <si>
    <t>Plentování ocelových válcovaných nosníků jednostranné cihlami na maltu, výška stojiny do 200 mm</t>
  </si>
  <si>
    <t>71111-1001</t>
  </si>
  <si>
    <t>Krycí list rozpočtu</t>
  </si>
  <si>
    <t xml:space="preserve">D. </t>
  </si>
  <si>
    <t>DPH 15,0 %</t>
  </si>
  <si>
    <t>Podlahy lité</t>
  </si>
  <si>
    <t>PC 777-001</t>
  </si>
  <si>
    <t>PC 777-002</t>
  </si>
  <si>
    <t>Nátěr epoxidový soklu</t>
  </si>
  <si>
    <t>99877-7202</t>
  </si>
  <si>
    <t xml:space="preserve">Přesun hmot pro podlahy lité v objektech výšky do 12 m </t>
  </si>
  <si>
    <t>99876-6201</t>
  </si>
  <si>
    <t xml:space="preserve">Přesun hmot pro konstrukce truhlářské v objektech výšky do 6 m </t>
  </si>
  <si>
    <t>Montáž soklíku z dlaždic keramických lepených flexibilním tmelem rovných výšky do 90 mm</t>
  </si>
  <si>
    <t>31794-4323</t>
  </si>
  <si>
    <t>Válcované nosníky dodatečně osazované do připravených otvorů  č. 14 až 22</t>
  </si>
  <si>
    <t>31723-4410</t>
  </si>
  <si>
    <t>Montáž omítkových profilů rohových s tkaninou</t>
  </si>
  <si>
    <t>99701-3803</t>
  </si>
  <si>
    <t>62214-3004</t>
  </si>
  <si>
    <t>APU lišta</t>
  </si>
  <si>
    <t>Lišta rohová s tkaninou</t>
  </si>
  <si>
    <t>61231-1141</t>
  </si>
  <si>
    <t>Montáž a dodávka vnitřních parapetních desek šířky do 450 mm, plastových alt. postforming alt. keramických (vč. doplnění ostění)</t>
  </si>
  <si>
    <t>Náklady na zkoušky např. odtrhové, přídržnosti atd. a sondy do stávajících konstrukcí stěn, stropů atd.  v rámci realizace stavby</t>
  </si>
  <si>
    <t>PC 096-006</t>
  </si>
  <si>
    <t>61132-5421</t>
  </si>
  <si>
    <t>DPH 21,0 %</t>
  </si>
  <si>
    <t>Základna</t>
  </si>
  <si>
    <t>Rekapitulace - práce PSV (montáž a dodávka)</t>
  </si>
  <si>
    <t>Nátěr ocelových zárubní syntetický 1x základní, 2x email</t>
  </si>
  <si>
    <t>Nátěry zámečnických konstrukcí syntetické 1x antikorozní, 1x základní, 2x email</t>
  </si>
  <si>
    <t>Vybourání dřevěných rámů oken dvojitých plochy přes 4 m2</t>
  </si>
  <si>
    <t>PC 093-001</t>
  </si>
  <si>
    <t>PC 096-002</t>
  </si>
  <si>
    <t>PC 096-003</t>
  </si>
  <si>
    <t>PC 767-003</t>
  </si>
  <si>
    <t>Omítka vápenná vnitřních ploch dvouvrstvá tl. jádrové omítky do 10 mm, štuková stěn</t>
  </si>
  <si>
    <t>61231-1191</t>
  </si>
  <si>
    <t>63131-9012</t>
  </si>
  <si>
    <t>97303-1813</t>
  </si>
  <si>
    <t>Překlady keramické ploché do maltového lože šířky 115mm, délky 1250 mm</t>
  </si>
  <si>
    <t>94910-1112</t>
  </si>
  <si>
    <t>99876-4201</t>
  </si>
  <si>
    <t>Soupis prací je sestaven s využitím položek Cenové soustavy ÚRS.</t>
  </si>
  <si>
    <t>Odsekání a odebrání obkladů vnitřních stěn včetně otlučení podkladní omítky až na zdivo plochy přes 1 m2</t>
  </si>
  <si>
    <t>Omítka vápenná vnitřních ploch dvouvrstvá tl. jádrové omítky do 10 mm, hladká stěn</t>
  </si>
  <si>
    <t>97801-3141</t>
  </si>
  <si>
    <t>97801-3191</t>
  </si>
  <si>
    <t>97805-9541</t>
  </si>
  <si>
    <t>96504-9112</t>
  </si>
  <si>
    <t>Příplatek k cenám za bourání mazanin betonových se svařovanou sítí tl. .přes 100 mm</t>
  </si>
  <si>
    <t>77112-1011</t>
  </si>
  <si>
    <t>Nátěr penetrační na podlahu</t>
  </si>
  <si>
    <t>77115-1011</t>
  </si>
  <si>
    <t>Samonivelační stěrka podlah pevnosti 20 MPa tl 3 mm</t>
  </si>
  <si>
    <t>Montáž podlah keramických hladkých lepených flexibilním lepidlem přes 12 do 19 ks/m2</t>
  </si>
  <si>
    <t>77157-4113</t>
  </si>
  <si>
    <t>77611-1311</t>
  </si>
  <si>
    <t>Vysátí podkladu povlakových podlah</t>
  </si>
  <si>
    <t>77711-1111</t>
  </si>
  <si>
    <t>Vysátí podkladu před provedením lité podlahy</t>
  </si>
  <si>
    <t>Montáž obkladů vnitřních keramických hladkých přes 25 do 35 ks/m2 lepených flexibilním lepidlem</t>
  </si>
  <si>
    <t>78147-4116</t>
  </si>
  <si>
    <t>78147-7111</t>
  </si>
  <si>
    <t>Příplatek k montáži obkladů vnitřních keramických hladkých za plochu do 10 m2</t>
  </si>
  <si>
    <t>78112-1011</t>
  </si>
  <si>
    <t>Nátěr penetrační na stěnu</t>
  </si>
  <si>
    <t>Montáž a dodávka kobercového soklu ukončeného plastovou lištou</t>
  </si>
  <si>
    <t>Potěr typu Cemflow tl. 50 mm</t>
  </si>
  <si>
    <t>77147-4132</t>
  </si>
  <si>
    <t>Cena celkem      (Kč)</t>
  </si>
  <si>
    <t>Cena jednotková (Kč)</t>
  </si>
  <si>
    <t>Cena celkem     (Kč)</t>
  </si>
  <si>
    <t>Hmotnost    (t)</t>
  </si>
  <si>
    <t>Hmotnost celkem (t)</t>
  </si>
  <si>
    <t>Hmotnost sutě (t)</t>
  </si>
  <si>
    <t xml:space="preserve">Izolace proti vodě těsnící hmotou na ploše svislé  těsnící hmotou </t>
  </si>
  <si>
    <t>76343-1031</t>
  </si>
  <si>
    <t xml:space="preserve">Přesun hmot pro konstrukce zámečnické v objektech výšky do 6 m </t>
  </si>
  <si>
    <t xml:space="preserve">Objekt: </t>
  </si>
  <si>
    <t>/12/</t>
  </si>
  <si>
    <t>Montáž a dodávka záhonového obrubníku do betonového lože</t>
  </si>
  <si>
    <t>Ústřední vytápění</t>
  </si>
  <si>
    <t>PC 731-001</t>
  </si>
  <si>
    <t>78412-1001</t>
  </si>
  <si>
    <t>Odstranění maleb oškrabáním v místnostech výšky do 3,80 m</t>
  </si>
  <si>
    <t>Příčka z pórobetonových hladkých tvárnic na tenkovrstvou maltu tl 150 mm</t>
  </si>
  <si>
    <t>Uložení sypaniny na skládky nebo meziskládky</t>
  </si>
  <si>
    <t>17125-1201</t>
  </si>
  <si>
    <t>97303-1824</t>
  </si>
  <si>
    <t>Vysekání kapes pro zavázání nových zdí do tl. 300 mm</t>
  </si>
  <si>
    <t>97403-1664</t>
  </si>
  <si>
    <t>Příplatek za úpravu povrchu přehlazením, mazanina tl. přes 80 mm do 120 mm</t>
  </si>
  <si>
    <t>97801-1121</t>
  </si>
  <si>
    <t>Podklad ze štěrkodrti tl. 100 mm</t>
  </si>
  <si>
    <t>PC 005-004</t>
  </si>
  <si>
    <t>Přesun hmot pro budovy občanské výstavby, bydlení, výrobu a služby s konstrukcí zděnou výšky do 6 m</t>
  </si>
  <si>
    <t>Příplatek za každý další 1 km</t>
  </si>
  <si>
    <t>Izolace proti vodě</t>
  </si>
  <si>
    <t>PC 711-001</t>
  </si>
  <si>
    <t xml:space="preserve">Vnitrostaveništní doprava suti vodorovně do 50 m, svisle s použitím mechanizace výšky do 6 m </t>
  </si>
  <si>
    <t>Provedení izolace proti zemní vlhkosti přitavením vodorovně</t>
  </si>
  <si>
    <t>Zdivo z pórobetonových tvárnic na pero a drážku přes P2 do P4 do 450 kg/m3 na tenkovrstvou maltu tl. do 250 mm</t>
  </si>
  <si>
    <t>Poplatek za uložení odpadu na skládce - dřevěného</t>
  </si>
  <si>
    <t>Vysekání rýh pro vtahování nosníků do zdi do hl. 150 mm a výšky 150 mm</t>
  </si>
  <si>
    <t>Dřevostavby, sádrokartony</t>
  </si>
  <si>
    <t>Izolační bitumenový pás modifikovaný (typ S) s vložkou z polyesterové rohože</t>
  </si>
  <si>
    <t xml:space="preserve">Poplatek za uložení odpadu na skládce - stavební suť </t>
  </si>
  <si>
    <t>Práce HSV (montáž a dodávka)</t>
  </si>
  <si>
    <t>Práce PSV (montáž a dodávka)</t>
  </si>
  <si>
    <t>99801-1001</t>
  </si>
  <si>
    <t>99871-1201</t>
  </si>
  <si>
    <t>Zakrývání vnitřních ploch před znečištěním podlah folii  přelepenou lepící páskou konstrukcí a prvků</t>
  </si>
  <si>
    <t>Hrubá výplň rýh maltou ve stěnách jakékoli šířky rýhy</t>
  </si>
  <si>
    <t>Osazení ocelových dveřních zárubní dodatečně, s vybetonováním prahu plochy do 2,5 m2</t>
  </si>
  <si>
    <t>Zakrývání vnitřních ploch před znečištěním obalením folii a přelepením páskou (okna, dveře)</t>
  </si>
  <si>
    <t>96203-1133</t>
  </si>
  <si>
    <t>ALP</t>
  </si>
  <si>
    <t>61232-5422</t>
  </si>
  <si>
    <t>Oprava vnitřních vápenných omítek stěn v rozsahu přes 10 do 30 % štukových</t>
  </si>
  <si>
    <t>PC 721 - 001</t>
  </si>
  <si>
    <t>96203-1132</t>
  </si>
  <si>
    <t>Základní rozpočtové náklady</t>
  </si>
  <si>
    <t>Základní rozpočtové náklady celkem</t>
  </si>
  <si>
    <t>77127-4123</t>
  </si>
  <si>
    <t>Montáž obkladů stupnic z dlaždic keramických protiskluzných do flexibilního lepidla šířky do 300 mm</t>
  </si>
  <si>
    <t>77127-4232</t>
  </si>
  <si>
    <t>PC 741-001</t>
  </si>
  <si>
    <t>PC 771-003</t>
  </si>
  <si>
    <t>%</t>
  </si>
  <si>
    <t>Přesun hmot</t>
  </si>
  <si>
    <t>m</t>
  </si>
  <si>
    <t>m3</t>
  </si>
  <si>
    <t>PC 096-004</t>
  </si>
  <si>
    <t>PC 713-001</t>
  </si>
  <si>
    <t>PC 766-001</t>
  </si>
  <si>
    <t>PC 766-002</t>
  </si>
  <si>
    <t>PC 766-003</t>
  </si>
  <si>
    <t>PC 766-004</t>
  </si>
  <si>
    <t>PC 766-006</t>
  </si>
  <si>
    <t>PC 767-001</t>
  </si>
  <si>
    <t>PC 767-002</t>
  </si>
  <si>
    <t>78411-1031</t>
  </si>
  <si>
    <t>Omytí podkladu stěn v místnostech do 3,80 m</t>
  </si>
  <si>
    <t>78421-1131</t>
  </si>
  <si>
    <t>99876-7201</t>
  </si>
  <si>
    <t>Podlahy z dlaždic</t>
  </si>
  <si>
    <t>Otlučení vnitřních omítek stropů v rozsahu do 10,0 %</t>
  </si>
  <si>
    <t>99876-3401</t>
  </si>
  <si>
    <t xml:space="preserve">Přesun hmot pro sádrokartonové konstrukce v objektech výšky do 6 m </t>
  </si>
  <si>
    <t>77159-1115</t>
  </si>
  <si>
    <t>Ostatní práce - spárování silikonem</t>
  </si>
  <si>
    <t>PC 006-003</t>
  </si>
  <si>
    <t>PC 006-004</t>
  </si>
  <si>
    <t>Malby z malířských směsí tekutých minimálně otěruvzdorných,  dvojnásobné v místnostech výšky do 3,80 m</t>
  </si>
  <si>
    <t>PC 093-002</t>
  </si>
  <si>
    <t>31127-2111</t>
  </si>
  <si>
    <t>Pomocné stavební práce - dodatečně požadované a odsouhlasené - nutno doložit dle skutečnosti</t>
  </si>
  <si>
    <t>Vybourání dřevěných rámů oken dvojitých plochy do 1 m2</t>
  </si>
  <si>
    <t>99701-3509</t>
  </si>
  <si>
    <t>99701-3111</t>
  </si>
  <si>
    <t>Vysekání kapes pro zavázání nových příček tl. do 150 mm</t>
  </si>
  <si>
    <t>97303-1825</t>
  </si>
  <si>
    <t>Izolace proti vodě nátěrem penetračním vodorovně</t>
  </si>
  <si>
    <t>71111-3115</t>
  </si>
  <si>
    <t>Izolace proti vodě těsnící hmotou na ploše vodorovné  těsnící hmotou včetně systémového soklu a vyvedení hydroizolační stěrky do výše minimálně 150 mm</t>
  </si>
  <si>
    <t>71111-3125</t>
  </si>
  <si>
    <t>Konstrukce klempířské pozinkovaný plech lakovaný typ dle PD</t>
  </si>
  <si>
    <t>99701-3811</t>
  </si>
  <si>
    <t>99701-3814</t>
  </si>
  <si>
    <t>64294-4121</t>
  </si>
  <si>
    <t>PC 764-001</t>
  </si>
  <si>
    <t xml:space="preserve">Investor: </t>
  </si>
  <si>
    <t>Projektant:</t>
  </si>
  <si>
    <t>Zhotovitel</t>
  </si>
  <si>
    <t>Datum:</t>
  </si>
  <si>
    <t>Název:</t>
  </si>
  <si>
    <t>Podpis:</t>
  </si>
  <si>
    <t>Souhrnné náklady stavby:</t>
  </si>
  <si>
    <t>Oplechování parapetu rš. 280 mm</t>
  </si>
  <si>
    <t>Bourání příček z cihel plných pálených na MV nebo MVC tl. do 100 mm</t>
  </si>
  <si>
    <t>Vysekání rýh pro vtahování nosníků do zdi do hl. 150 mm a výšky 250 mm</t>
  </si>
  <si>
    <t>Hmotnost sutě celkem (t)</t>
  </si>
  <si>
    <t>96807-2455</t>
  </si>
  <si>
    <t>E1.</t>
  </si>
  <si>
    <t>E2.</t>
  </si>
  <si>
    <t>Mazanina z betonu prostého tl. přes 120 do 240 mm, C 20/25</t>
  </si>
  <si>
    <t>Náklady na umístění stavby + ostatní náklady</t>
  </si>
  <si>
    <t>Celkové náklady stavby bez DPH (A.+B.)</t>
  </si>
  <si>
    <t xml:space="preserve">C. </t>
  </si>
  <si>
    <t>31023-8211</t>
  </si>
  <si>
    <t>Zazdívka otvorů ve zdivu nadzákladovém CPP plochy přes 0,25 m2 do 1 m2 na MVC</t>
  </si>
  <si>
    <t>Bourání podkladů pod dlažby betonových s potěrem nebo teracem tl do 100 mm pl přes 4 m2</t>
  </si>
  <si>
    <t>Bourání podkladů pod dlažby nebo mazanin betonových nebo z litého asfaltu tl do 100 mm pl přes 4 m2</t>
  </si>
  <si>
    <t>97502-2241</t>
  </si>
  <si>
    <t>Podchycení nadzákladového zdiva dřevěnou výztuhou  v. podchycení do 3 m, tl. zdiva do 450 mm, délka podchycení do 3 m</t>
  </si>
  <si>
    <t>96806-2357</t>
  </si>
  <si>
    <t>Náklady na umístění stavby + ostatní náklady celkem</t>
  </si>
  <si>
    <t>78149-5115</t>
  </si>
  <si>
    <t>31716-8012</t>
  </si>
  <si>
    <t>31716-8052</t>
  </si>
  <si>
    <t>Výztuž mazanin ze svařovaných sítí ocelových typu Kari</t>
  </si>
  <si>
    <t>"R" položky nejsou specifikovány v ceníku ÚRS,ale jsou zpracovány individuálně v odpovídající cenové</t>
  </si>
  <si>
    <t>Bourání zdiva nadzákladového z cihel pálených na maltu MVC objemu do 1 m3</t>
  </si>
  <si>
    <t>96203-2230</t>
  </si>
  <si>
    <t>Poplatek za uložení odpadu na skládce - s izolačních materiálů</t>
  </si>
  <si>
    <t>PC 766-007</t>
  </si>
  <si>
    <t>61213-5101</t>
  </si>
  <si>
    <t>96504-9111</t>
  </si>
  <si>
    <t>Příplatek k cenám za bourání mazanin betonových se svařovanou sítí tl. .do 100 mm</t>
  </si>
  <si>
    <t>97403-1666</t>
  </si>
  <si>
    <t>77147-4112</t>
  </si>
  <si>
    <t>Podklad ze štěrku frakce 4 - 8 mm tl. 40 mm</t>
  </si>
  <si>
    <t>PC 005-005</t>
  </si>
  <si>
    <t>Montáž zámkové dlažby</t>
  </si>
  <si>
    <t>Dodávka zámkové dlažby tl. 60 mm</t>
  </si>
  <si>
    <t>Celkové náklady stavby včetně DPH (C.+E1.+E2.)</t>
  </si>
  <si>
    <t>Zakázka číslo:</t>
  </si>
  <si>
    <t>Rozpočet zpracoval:</t>
  </si>
  <si>
    <t>/9/</t>
  </si>
  <si>
    <t>/10/</t>
  </si>
  <si>
    <t>/11/</t>
  </si>
  <si>
    <t>t</t>
  </si>
  <si>
    <t>kus</t>
  </si>
  <si>
    <t>Svislé konstrukce</t>
  </si>
  <si>
    <t>Komunikace</t>
  </si>
  <si>
    <t>Montáž soklíku z dlaždic keramických lepených flexibilním tmelem schodišťových stupňovitých výšky do 90 mm</t>
  </si>
  <si>
    <t>Rekapitulace - práce PSV (montáž a dodávka) celkem</t>
  </si>
  <si>
    <t>JKSO:</t>
  </si>
  <si>
    <t>P.Č.</t>
  </si>
  <si>
    <t>Kód položky</t>
  </si>
  <si>
    <t>Popis</t>
  </si>
  <si>
    <t>MJ</t>
  </si>
  <si>
    <t>Množství celkem</t>
  </si>
  <si>
    <t>Část: Stavební část</t>
  </si>
  <si>
    <t>A.</t>
  </si>
  <si>
    <t>B.</t>
  </si>
  <si>
    <t>hod</t>
  </si>
  <si>
    <t>96504-3341</t>
  </si>
  <si>
    <t xml:space="preserve"> PC 783-001</t>
  </si>
  <si>
    <t>Zdravotechnika</t>
  </si>
  <si>
    <t>SP - zkratka uvedena v některých případech před číslem položky ÚRS  - jedná se o srovnatelnou položku - s obdobnými parametry jako ceníková položka v rozsahu upřesněného popisu</t>
  </si>
  <si>
    <t xml:space="preserve">PC - zkratka uvedena v některých případech před číslem položky pro položky, které nejsou v ceníkách ÚRS - předběžná cena - obvyklá cena </t>
  </si>
  <si>
    <t xml:space="preserve">Montáž omítkového profilu začišťovacího (APU lišty) </t>
  </si>
  <si>
    <t>97909-7115</t>
  </si>
  <si>
    <t>78322-1112</t>
  </si>
  <si>
    <t>Dokončující konstrukce a práce</t>
  </si>
  <si>
    <t>95290-1111</t>
  </si>
  <si>
    <t>Vyčištění budov občanské vybavenosti výšky do 4 m</t>
  </si>
  <si>
    <t>Bourání</t>
  </si>
  <si>
    <t>Ostatní náklady stavby</t>
  </si>
  <si>
    <t>PC 950-001</t>
  </si>
  <si>
    <t>Činnost s projektovou dokumentací</t>
  </si>
  <si>
    <t>PC 950-002</t>
  </si>
  <si>
    <t>PC 950-003</t>
  </si>
  <si>
    <t>Pasportizace stávajících objektů, inventarizační prohlídky</t>
  </si>
  <si>
    <t>PC 950-004</t>
  </si>
  <si>
    <t>PC 950-005</t>
  </si>
  <si>
    <t>Zajištění provozu veškerých sítí při stavbě</t>
  </si>
  <si>
    <t>PC 950-006</t>
  </si>
  <si>
    <t>Výrobní dokumentace</t>
  </si>
  <si>
    <t>PC 950-007</t>
  </si>
  <si>
    <t>Dokumentace skutečného provedení stavby</t>
  </si>
  <si>
    <t>PC 950-008</t>
  </si>
  <si>
    <t>97802-3411</t>
  </si>
  <si>
    <t>PC 093-003</t>
  </si>
  <si>
    <t>Úprava podkladu penetrováním</t>
  </si>
  <si>
    <t>soustavě ÚRS,podle popisu uvedeném v dálkovém přístupu k cenové soustavě na : www.cs-urs.cz</t>
  </si>
  <si>
    <t>63131-1135</t>
  </si>
  <si>
    <t>63136-2021</t>
  </si>
  <si>
    <t>76322-1243</t>
  </si>
  <si>
    <t>Sádrovláknitá stěna předsazená tl 105 mm CW+UW 75 desky 2x15 s izolací EI 60 Rw do 45 dB</t>
  </si>
  <si>
    <t>Krytiny povlakové</t>
  </si>
  <si>
    <t>76669-1914</t>
  </si>
  <si>
    <t>Vyvěšení nebo zavěšení dřevěných křídel dveří pl do 2 m2</t>
  </si>
  <si>
    <t>99801-7001</t>
  </si>
  <si>
    <t>Příplatek k cenám s omezením mechanizace výšky do 6 m</t>
  </si>
  <si>
    <t>96703-1132</t>
  </si>
  <si>
    <t>Přisekání plošné nebo rovných ostění zdiva po hrubém vybourání otvoru na MVC</t>
  </si>
  <si>
    <t>96504-2141</t>
  </si>
  <si>
    <t>Rekapitulace - práce HSV (montáž a dodávka)</t>
  </si>
  <si>
    <t>Rekapitulace - práce HSV (montáž a dodávka) celkem</t>
  </si>
  <si>
    <t>Práce spojené s bouráním a demontážemi nezahrnuté ve výše uvedených položkách - nutno doložit dle skutečnosti</t>
  </si>
  <si>
    <t>61231-1121</t>
  </si>
  <si>
    <t>PC 721 - 002</t>
  </si>
  <si>
    <t>34624-4381</t>
  </si>
  <si>
    <t>Schodiště:</t>
  </si>
  <si>
    <t xml:space="preserve">Dodávka keramické dlažby - soklu </t>
  </si>
  <si>
    <t>PC 771-004</t>
  </si>
  <si>
    <t>PC 771-005</t>
  </si>
  <si>
    <t>PC 771-006</t>
  </si>
  <si>
    <t>Příprava podkladu pro aplikaci epoxidové stěrky</t>
  </si>
  <si>
    <t>Epoxidová stěrka s křemičitým vsypem</t>
  </si>
  <si>
    <t>Příplatek za provedení stěrky na schodišťových stupních</t>
  </si>
  <si>
    <t>PC 777-003</t>
  </si>
  <si>
    <t>PC 777-004</t>
  </si>
  <si>
    <t>Montáž a dodávka madla včetně povrchové úpravy a ukotvení</t>
  </si>
  <si>
    <t>Jídelní výtah</t>
  </si>
  <si>
    <t>PC 790-001</t>
  </si>
  <si>
    <t>PC 790-002</t>
  </si>
  <si>
    <t>Stavební přípomoce pro montážní firmu</t>
  </si>
  <si>
    <t>Montáž a dodávka jídelního výtahu, 2 stanice, rozměr šachty 1200 x 900 mm</t>
  </si>
  <si>
    <t>Demontáž stávajících podlahových krytin včetně soklů</t>
  </si>
  <si>
    <t>Montáž a dodávka vnitřních jednokřídlových dveří, rozměru 600 - 900x1970 mm</t>
  </si>
  <si>
    <t>Hloubení rýh nezapažených š do 800 mm v hornině třídy těžitelnosti I skupiny 3 objem do 20 m3 - pro obrubník</t>
  </si>
  <si>
    <t>Odstranění nátěru ze zámečnických konstrukcí okartáčováním - zábradlí</t>
  </si>
  <si>
    <t>List obsahuje:</t>
  </si>
  <si>
    <t>1) Krycí list rozpočtu</t>
  </si>
  <si>
    <t>2) Rekapitulace rozpočtu</t>
  </si>
  <si>
    <t>3) Rozpočet</t>
  </si>
  <si>
    <t>Zpět na list:</t>
  </si>
  <si>
    <t>Rekapitulace stavby</t>
  </si>
  <si>
    <t>optimalizováno pro tisk sestav ve formátu A4 - na výšku</t>
  </si>
  <si>
    <t>&gt;&gt;  skryté sloupce  &lt;&lt;</t>
  </si>
  <si>
    <t>{43c3154f-c93c-4b94-81e9-67918da0bf6c}</t>
  </si>
  <si>
    <t>2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</si>
</sst>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#,##0.0000"/>
    <numFmt numFmtId="169" formatCode="####;\-####"/>
    <numFmt numFmtId="170" formatCode="#,##0.000;\-#,##0.000"/>
    <numFmt numFmtId="171" formatCode="#,##0.00000;\-#,##0.00000"/>
    <numFmt numFmtId="172" formatCode="#,##0.0;\-#,##0.0"/>
    <numFmt numFmtId="173" formatCode="#,##0.00000"/>
    <numFmt numFmtId="174" formatCode="0.0"/>
    <numFmt numFmtId="175" formatCode="#,##0.00\ &quot;Kč&quot;"/>
    <numFmt numFmtId="176" formatCode="d/m/yyyy;@"/>
    <numFmt numFmtId="177" formatCode="_(#,##0&quot;.&quot;_);;;_(@_)"/>
    <numFmt numFmtId="178" formatCode="_(#,##0.0??;[Red]\-\ #,##0.0??;[Blue]&quot;–&quot;???;_(@_)"/>
    <numFmt numFmtId="179" formatCode="_(#,##0.00_);[Red]\-\ #,##0.00_);[Blue]&quot;–&quot;??;_(@_)"/>
    <numFmt numFmtId="180" formatCode="_(#,##0_);[Red]\-\ #,##0_);[Blue]&quot;–&quot;??;_(@_)"/>
    <numFmt numFmtId="181" formatCode="_-* #,##0\ _K_č_-;\-* #,##0\ _K_č_-;_-* &quot;-&quot;??\ _K_č_-;_-@_-"/>
    <numFmt numFmtId="182" formatCode="#,##0.00_ ;[Red]\-#,##0.00\ "/>
    <numFmt numFmtId="183" formatCode="#,##0.00&quot; Kč&quot;"/>
    <numFmt numFmtId="184" formatCode="_(#,##0\._);;;_(@_)"/>
    <numFmt numFmtId="185" formatCode="_(#,##0.0??;[Red]&quot;- &quot;#,##0.0??;[Blue]\–???;_(@_)"/>
    <numFmt numFmtId="186" formatCode="_(#,##0.00_);[Red]&quot;- &quot;#,##0.00_);[Blue]\–??;_(@_)"/>
    <numFmt numFmtId="187" formatCode="#,##0\ &quot;Kč&quot;"/>
    <numFmt numFmtId="188" formatCode="_(#,##0.0??;\-\ #,##0.0??;&quot;–&quot;???;_(@_)"/>
    <numFmt numFmtId="189" formatCode="_(#,##0_);[Red]\-\ #,##0_);&quot;–&quot;??;_(@_)"/>
    <numFmt numFmtId="190" formatCode="_(#,##0.00_);[Red]\-\ #,##0.00_);&quot;–&quot;??;_(@_)"/>
    <numFmt numFmtId="191" formatCode="&quot;O.&quot;00"/>
    <numFmt numFmtId="192" formatCode="0.000"/>
    <numFmt numFmtId="193" formatCode="_(#,##0.0?;\-\ #,##0.0?;&quot;–&quot;???;_(@_)"/>
    <numFmt numFmtId="194" formatCode="_(#,##0.00_);[Red]&quot;- &quot;#,##0.00_);\–??;_(@_)"/>
    <numFmt numFmtId="195" formatCode="#,##0.000\ &quot;Kč&quot;"/>
    <numFmt numFmtId="196" formatCode="0.00%;\-0.00%"/>
    <numFmt numFmtId="197" formatCode="dd\.mm\.yyyy"/>
    <numFmt numFmtId="198" formatCode="#,##0\ [$Kč-405]"/>
    <numFmt numFmtId="199" formatCode="#,##0.00_*&quot;Kč&quot;;\-#,##0.00_*&quot;Kč&quot;"/>
    <numFmt numFmtId="200" formatCode="#,##0_*&quot;Kč&quot;;\-#,##0_*&quot;Kč&quot;"/>
    <numFmt numFmtId="201" formatCode="0.0%"/>
    <numFmt numFmtId="202" formatCode="0.000%"/>
    <numFmt numFmtId="203" formatCode="#,##0.00_ ;\-#,##0.00\ "/>
    <numFmt numFmtId="204" formatCode="000\ 00"/>
    <numFmt numFmtId="205" formatCode="#,##0&quot; Kč&quot;"/>
    <numFmt numFmtId="206" formatCode="###\ ###\ ###\ ##0.000"/>
    <numFmt numFmtId="207" formatCode="###\ ###\ ###\ ##0.00"/>
    <numFmt numFmtId="208" formatCode="_-* #,##0.0\ &quot;Kč&quot;_-;\-* #,##0.0\ &quot;Kč&quot;_-;_-* &quot;-&quot;??\ &quot;Kč&quot;_-;_-@_-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¥€-2]\ #\ ##,000_);[Red]\([$€-2]\ #\ ##,000\)"/>
    <numFmt numFmtId="214" formatCode="_(\$#,##0_);\(\$#,##0\)"/>
    <numFmt numFmtId="215" formatCode="_(\$#,##0_);[Red]\(\$#,##0\)"/>
    <numFmt numFmtId="216" formatCode="_(\$#,##0.00_);\(\$#,##0.00\)"/>
    <numFmt numFmtId="217" formatCode="_(\$#,##0.00_);[Red]\(\$#,##0.00\)"/>
    <numFmt numFmtId="218" formatCode="_(* #,##0_);_(* \(#,##0\);_(* &quot;-&quot;_);_(@_)"/>
    <numFmt numFmtId="219" formatCode="_(&quot;$&quot;* #,##0_);_(&quot;$&quot;* \(#,##0\);_(&quot;$&quot;* &quot;-&quot;_);_(@_)"/>
    <numFmt numFmtId="220" formatCode="_(* #,##0.00_);_(* \(#,##0.00\);_(* &quot;-&quot;??_);_(@_)"/>
    <numFmt numFmtId="221" formatCode="_(&quot;$&quot;* #,##0.00_);_(&quot;$&quot;* \(#,##0.00\);_(&quot;$&quot;* &quot;-&quot;??_);_(@_)"/>
    <numFmt numFmtId="222" formatCode="#,##0.00%"/>
  </numFmts>
  <fonts count="96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8"/>
      <name val="Arial"/>
      <family val="2"/>
    </font>
    <font>
      <sz val="8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 CE"/>
      <family val="2"/>
    </font>
    <font>
      <i/>
      <sz val="10"/>
      <name val="Helv"/>
      <family val="0"/>
    </font>
    <font>
      <b/>
      <sz val="13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0"/>
      <name val="Arial CE"/>
      <family val="0"/>
    </font>
    <font>
      <sz val="10"/>
      <name val="Calibri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8"/>
      <color indexed="12"/>
      <name val="Trebuchet MS"/>
      <family val="2"/>
    </font>
    <font>
      <sz val="8"/>
      <name val="Trebuchet MS"/>
      <family val="2"/>
    </font>
    <font>
      <sz val="10"/>
      <name val="Tahoma"/>
      <family val="2"/>
    </font>
    <font>
      <sz val="8"/>
      <name val="MS Sans Serif"/>
      <family val="2"/>
    </font>
    <font>
      <i/>
      <sz val="10"/>
      <name val="Comic Sans MS"/>
      <family val="4"/>
    </font>
    <font>
      <b/>
      <sz val="9"/>
      <color indexed="1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9"/>
      <name val="Arial CE"/>
      <family val="2"/>
    </font>
    <font>
      <sz val="8"/>
      <color indexed="20"/>
      <name val="Arial CE"/>
      <family val="2"/>
    </font>
    <font>
      <u val="single"/>
      <sz val="11"/>
      <color indexed="12"/>
      <name val="Calibri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sz val="8"/>
      <name val="Calibri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8"/>
      <color indexed="8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b/>
      <sz val="8"/>
      <color theme="1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9C0006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  <font>
      <sz val="8"/>
      <color theme="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55"/>
      </top>
      <bottom/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dotted">
        <color indexed="8"/>
      </right>
      <top style="dotted">
        <color indexed="8"/>
      </top>
      <bottom style="dotted">
        <color indexed="8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 horizontal="center"/>
      <protection/>
    </xf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81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17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7" fillId="0" borderId="0" applyAlignment="0">
      <protection locked="0"/>
    </xf>
    <xf numFmtId="0" fontId="27" fillId="0" borderId="0" applyAlignment="0">
      <protection locked="0"/>
    </xf>
    <xf numFmtId="0" fontId="15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29" fillId="0" borderId="0" applyAlignment="0">
      <protection locked="0"/>
    </xf>
    <xf numFmtId="0" fontId="2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0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1" fontId="15" fillId="0" borderId="0">
      <alignment horizontal="center" vertical="center"/>
      <protection locked="0"/>
    </xf>
    <xf numFmtId="0" fontId="88" fillId="1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0" fontId="31" fillId="2" borderId="8">
      <alignment horizontal="right"/>
      <protection/>
    </xf>
    <xf numFmtId="0" fontId="89" fillId="20" borderId="0" applyNumberFormat="0" applyBorder="0" applyAlignment="0" applyProtection="0"/>
    <xf numFmtId="0" fontId="32" fillId="0" borderId="0">
      <alignment/>
      <protection/>
    </xf>
    <xf numFmtId="0" fontId="90" fillId="0" borderId="0" applyNumberFormat="0" applyFill="0" applyBorder="0" applyAlignment="0" applyProtection="0"/>
    <xf numFmtId="0" fontId="32" fillId="0" borderId="0">
      <alignment horizontal="center"/>
      <protection/>
    </xf>
    <xf numFmtId="0" fontId="33" fillId="0" borderId="0">
      <alignment/>
      <protection/>
    </xf>
    <xf numFmtId="0" fontId="33" fillId="21" borderId="0">
      <alignment/>
      <protection/>
    </xf>
    <xf numFmtId="0" fontId="91" fillId="22" borderId="9" applyNumberFormat="0" applyAlignment="0" applyProtection="0"/>
    <xf numFmtId="0" fontId="92" fillId="23" borderId="9" applyNumberFormat="0" applyAlignment="0" applyProtection="0"/>
    <xf numFmtId="0" fontId="93" fillId="23" borderId="10" applyNumberFormat="0" applyAlignment="0" applyProtection="0"/>
    <xf numFmtId="0" fontId="94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</cellStyleXfs>
  <cellXfs count="537">
    <xf numFmtId="0" fontId="0" fillId="0" borderId="0" xfId="0" applyAlignment="1">
      <alignment/>
    </xf>
    <xf numFmtId="49" fontId="59" fillId="21" borderId="11" xfId="91" applyNumberFormat="1" applyFont="1" applyFill="1" applyBorder="1" applyAlignment="1">
      <alignment horizontal="center" vertical="center" wrapText="1"/>
      <protection/>
    </xf>
    <xf numFmtId="49" fontId="59" fillId="21" borderId="12" xfId="91" applyNumberFormat="1" applyFont="1" applyFill="1" applyBorder="1" applyAlignment="1">
      <alignment horizontal="center" vertical="center" wrapText="1"/>
      <protection/>
    </xf>
    <xf numFmtId="0" fontId="59" fillId="21" borderId="13" xfId="91" applyFont="1" applyFill="1" applyBorder="1" applyAlignment="1" applyProtection="1">
      <alignment horizontal="center" vertical="center" wrapText="1"/>
      <protection locked="0"/>
    </xf>
    <xf numFmtId="0" fontId="59" fillId="21" borderId="11" xfId="91" applyFont="1" applyFill="1" applyBorder="1" applyAlignment="1" applyProtection="1">
      <alignment horizontal="center" vertical="center" wrapText="1"/>
      <protection locked="0"/>
    </xf>
    <xf numFmtId="0" fontId="59" fillId="21" borderId="12" xfId="9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4" fontId="2" fillId="0" borderId="0" xfId="0" applyNumberFormat="1" applyFont="1" applyAlignment="1">
      <alignment vertical="top" wrapText="1"/>
    </xf>
    <xf numFmtId="0" fontId="6" fillId="30" borderId="14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11" fillId="30" borderId="0" xfId="0" applyFont="1" applyFill="1" applyAlignment="1" applyProtection="1">
      <alignment horizontal="left" vertical="center"/>
      <protection/>
    </xf>
    <xf numFmtId="0" fontId="1" fillId="0" borderId="14" xfId="0" applyFont="1" applyBorder="1" applyAlignment="1">
      <alignment horizontal="left" vertical="center"/>
    </xf>
    <xf numFmtId="2" fontId="20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/>
    </xf>
    <xf numFmtId="0" fontId="6" fillId="30" borderId="0" xfId="0" applyFont="1" applyFill="1" applyAlignment="1" applyProtection="1">
      <alignment horizontal="left" vertical="center"/>
      <protection/>
    </xf>
    <xf numFmtId="0" fontId="0" fillId="0" borderId="14" xfId="0" applyBorder="1" applyAlignment="1">
      <alignment/>
    </xf>
    <xf numFmtId="0" fontId="6" fillId="30" borderId="14" xfId="0" applyFont="1" applyFill="1" applyBorder="1" applyAlignment="1" applyProtection="1">
      <alignment horizontal="left" vertical="center"/>
      <protection/>
    </xf>
    <xf numFmtId="0" fontId="6" fillId="30" borderId="0" xfId="0" applyFont="1" applyFill="1" applyAlignment="1" applyProtection="1">
      <alignment horizontal="left" wrapText="1"/>
      <protection/>
    </xf>
    <xf numFmtId="0" fontId="3" fillId="30" borderId="0" xfId="0" applyFont="1" applyFill="1" applyAlignment="1" applyProtection="1">
      <alignment horizontal="left"/>
      <protection/>
    </xf>
    <xf numFmtId="0" fontId="4" fillId="30" borderId="0" xfId="0" applyFont="1" applyFill="1" applyAlignment="1" applyProtection="1">
      <alignment horizontal="left"/>
      <protection/>
    </xf>
    <xf numFmtId="0" fontId="4" fillId="30" borderId="0" xfId="0" applyFont="1" applyFill="1" applyAlignment="1" applyProtection="1">
      <alignment horizontal="left" wrapText="1"/>
      <protection/>
    </xf>
    <xf numFmtId="2" fontId="4" fillId="30" borderId="0" xfId="0" applyNumberFormat="1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 vertical="top"/>
      <protection/>
    </xf>
    <xf numFmtId="0" fontId="5" fillId="30" borderId="0" xfId="0" applyFont="1" applyFill="1" applyAlignment="1" applyProtection="1">
      <alignment horizontal="left" vertical="center"/>
      <protection/>
    </xf>
    <xf numFmtId="0" fontId="6" fillId="30" borderId="0" xfId="0" applyFont="1" applyFill="1" applyAlignment="1" applyProtection="1">
      <alignment horizontal="left" vertical="center"/>
      <protection/>
    </xf>
    <xf numFmtId="0" fontId="6" fillId="30" borderId="0" xfId="0" applyFont="1" applyFill="1" applyAlignment="1" applyProtection="1">
      <alignment horizontal="left" vertical="center" wrapText="1"/>
      <protection/>
    </xf>
    <xf numFmtId="2" fontId="6" fillId="30" borderId="0" xfId="0" applyNumberFormat="1" applyFont="1" applyFill="1" applyAlignment="1" applyProtection="1">
      <alignment horizontal="left" vertical="center"/>
      <protection/>
    </xf>
    <xf numFmtId="0" fontId="6" fillId="30" borderId="0" xfId="0" applyFont="1" applyFill="1" applyAlignment="1" applyProtection="1">
      <alignment horizontal="left"/>
      <protection/>
    </xf>
    <xf numFmtId="0" fontId="6" fillId="30" borderId="0" xfId="0" applyFont="1" applyFill="1" applyAlignment="1" applyProtection="1">
      <alignment horizontal="left" wrapText="1"/>
      <protection/>
    </xf>
    <xf numFmtId="2" fontId="6" fillId="30" borderId="0" xfId="0" applyNumberFormat="1" applyFont="1" applyFill="1" applyAlignment="1" applyProtection="1">
      <alignment horizontal="left"/>
      <protection/>
    </xf>
    <xf numFmtId="0" fontId="6" fillId="30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 wrapText="1"/>
      <protection/>
    </xf>
    <xf numFmtId="2" fontId="1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wrapText="1"/>
      <protection/>
    </xf>
    <xf numFmtId="2" fontId="6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168" fontId="4" fillId="30" borderId="0" xfId="0" applyNumberFormat="1" applyFont="1" applyFill="1" applyAlignment="1" applyProtection="1">
      <alignment horizontal="left"/>
      <protection/>
    </xf>
    <xf numFmtId="168" fontId="6" fillId="30" borderId="0" xfId="0" applyNumberFormat="1" applyFont="1" applyFill="1" applyAlignment="1" applyProtection="1">
      <alignment horizontal="left" vertical="center"/>
      <protection/>
    </xf>
    <xf numFmtId="168" fontId="6" fillId="30" borderId="0" xfId="0" applyNumberFormat="1" applyFont="1" applyFill="1" applyAlignment="1" applyProtection="1">
      <alignment horizontal="left"/>
      <protection/>
    </xf>
    <xf numFmtId="168" fontId="1" fillId="0" borderId="0" xfId="0" applyNumberFormat="1" applyFont="1" applyAlignment="1" applyProtection="1">
      <alignment horizontal="left" vertical="top"/>
      <protection/>
    </xf>
    <xf numFmtId="0" fontId="4" fillId="31" borderId="15" xfId="0" applyFont="1" applyFill="1" applyBorder="1" applyAlignment="1" applyProtection="1">
      <alignment horizontal="center" vertical="center" wrapText="1"/>
      <protection/>
    </xf>
    <xf numFmtId="0" fontId="4" fillId="31" borderId="16" xfId="0" applyFont="1" applyFill="1" applyBorder="1" applyAlignment="1" applyProtection="1">
      <alignment horizontal="center" vertical="center" wrapText="1"/>
      <protection/>
    </xf>
    <xf numFmtId="2" fontId="4" fillId="31" borderId="16" xfId="0" applyNumberFormat="1" applyFont="1" applyFill="1" applyBorder="1" applyAlignment="1" applyProtection="1">
      <alignment horizontal="center" vertical="center" wrapText="1"/>
      <protection/>
    </xf>
    <xf numFmtId="0" fontId="4" fillId="31" borderId="16" xfId="0" applyFont="1" applyFill="1" applyBorder="1" applyAlignment="1" applyProtection="1">
      <alignment horizontal="center" vertical="center" wrapText="1"/>
      <protection locked="0"/>
    </xf>
    <xf numFmtId="169" fontId="4" fillId="31" borderId="17" xfId="0" applyNumberFormat="1" applyFont="1" applyFill="1" applyBorder="1" applyAlignment="1" applyProtection="1">
      <alignment horizontal="center" vertical="center"/>
      <protection/>
    </xf>
    <xf numFmtId="169" fontId="4" fillId="31" borderId="18" xfId="0" applyNumberFormat="1" applyFont="1" applyFill="1" applyBorder="1" applyAlignment="1" applyProtection="1">
      <alignment horizontal="center" vertical="center"/>
      <protection/>
    </xf>
    <xf numFmtId="0" fontId="4" fillId="31" borderId="19" xfId="0" applyFont="1" applyFill="1" applyBorder="1" applyAlignment="1" applyProtection="1">
      <alignment horizontal="center" vertical="center" wrapText="1"/>
      <protection/>
    </xf>
    <xf numFmtId="0" fontId="11" fillId="30" borderId="0" xfId="0" applyFont="1" applyFill="1" applyAlignment="1" applyProtection="1">
      <alignment horizontal="left" vertical="center"/>
      <protection/>
    </xf>
    <xf numFmtId="0" fontId="11" fillId="30" borderId="0" xfId="0" applyFont="1" applyFill="1" applyAlignment="1" applyProtection="1">
      <alignment horizontal="left" vertical="center" wrapText="1"/>
      <protection/>
    </xf>
    <xf numFmtId="2" fontId="11" fillId="30" borderId="0" xfId="0" applyNumberFormat="1" applyFont="1" applyFill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top"/>
      <protection/>
    </xf>
    <xf numFmtId="0" fontId="4" fillId="31" borderId="20" xfId="0" applyFont="1" applyFill="1" applyBorder="1" applyAlignment="1" applyProtection="1">
      <alignment horizontal="center" vertical="center" wrapText="1"/>
      <protection/>
    </xf>
    <xf numFmtId="0" fontId="4" fillId="31" borderId="21" xfId="0" applyFont="1" applyFill="1" applyBorder="1" applyAlignment="1" applyProtection="1">
      <alignment horizontal="center" vertical="center" wrapText="1"/>
      <protection/>
    </xf>
    <xf numFmtId="2" fontId="4" fillId="31" borderId="21" xfId="0" applyNumberFormat="1" applyFont="1" applyFill="1" applyBorder="1" applyAlignment="1" applyProtection="1">
      <alignment horizontal="center" vertical="center" wrapText="1"/>
      <protection/>
    </xf>
    <xf numFmtId="0" fontId="2" fillId="31" borderId="21" xfId="0" applyFont="1" applyFill="1" applyBorder="1" applyAlignment="1" applyProtection="1">
      <alignment horizontal="center" vertical="center" wrapText="1"/>
      <protection locked="0"/>
    </xf>
    <xf numFmtId="168" fontId="4" fillId="31" borderId="21" xfId="0" applyNumberFormat="1" applyFont="1" applyFill="1" applyBorder="1" applyAlignment="1" applyProtection="1">
      <alignment horizontal="center" vertical="center" wrapText="1"/>
      <protection/>
    </xf>
    <xf numFmtId="169" fontId="4" fillId="31" borderId="22" xfId="0" applyNumberFormat="1" applyFont="1" applyFill="1" applyBorder="1" applyAlignment="1" applyProtection="1">
      <alignment horizontal="center" vertical="center"/>
      <protection/>
    </xf>
    <xf numFmtId="169" fontId="4" fillId="31" borderId="23" xfId="0" applyNumberFormat="1" applyFont="1" applyFill="1" applyBorder="1" applyAlignment="1" applyProtection="1">
      <alignment horizontal="center" vertical="center"/>
      <protection/>
    </xf>
    <xf numFmtId="168" fontId="4" fillId="31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39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169" fontId="4" fillId="31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3" fillId="0" borderId="0" xfId="0" applyFont="1" applyFill="1" applyAlignment="1" applyProtection="1">
      <alignment horizontal="left" wrapText="1"/>
      <protection/>
    </xf>
    <xf numFmtId="3" fontId="0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vertical="top" wrapText="1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vertical="top" wrapText="1"/>
    </xf>
    <xf numFmtId="3" fontId="14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horizontal="center"/>
    </xf>
    <xf numFmtId="0" fontId="4" fillId="0" borderId="0" xfId="0" applyFont="1" applyFill="1" applyAlignment="1" applyProtection="1">
      <alignment horizontal="left"/>
      <protection/>
    </xf>
    <xf numFmtId="2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 locked="0"/>
    </xf>
    <xf numFmtId="168" fontId="4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3" fontId="7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16" fillId="0" borderId="0" xfId="0" applyFont="1" applyBorder="1" applyAlignment="1" applyProtection="1">
      <alignment horizontal="left" vertical="center"/>
      <protection/>
    </xf>
    <xf numFmtId="170" fontId="16" fillId="0" borderId="0" xfId="0" applyNumberFormat="1" applyFont="1" applyBorder="1" applyAlignment="1" applyProtection="1">
      <alignment horizontal="right" vertical="center"/>
      <protection/>
    </xf>
    <xf numFmtId="4" fontId="2" fillId="0" borderId="0" xfId="0" applyNumberFormat="1" applyFont="1" applyAlignment="1">
      <alignment vertical="top" wrapText="1"/>
    </xf>
    <xf numFmtId="0" fontId="7" fillId="0" borderId="0" xfId="0" applyFont="1" applyBorder="1" applyAlignment="1" applyProtection="1">
      <alignment horizontal="left" vertical="center"/>
      <protection/>
    </xf>
    <xf numFmtId="170" fontId="17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Alignment="1">
      <alignment/>
    </xf>
    <xf numFmtId="171" fontId="2" fillId="0" borderId="0" xfId="0" applyNumberFormat="1" applyFont="1" applyBorder="1" applyAlignment="1" applyProtection="1">
      <alignment horizontal="right" vertical="center"/>
      <protection/>
    </xf>
    <xf numFmtId="170" fontId="2" fillId="0" borderId="0" xfId="0" applyNumberFormat="1" applyFont="1" applyBorder="1" applyAlignment="1" applyProtection="1">
      <alignment horizontal="right" vertical="center"/>
      <protection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71" fontId="18" fillId="0" borderId="0" xfId="0" applyNumberFormat="1" applyFont="1" applyBorder="1" applyAlignment="1" applyProtection="1">
      <alignment horizontal="right" vertical="center"/>
      <protection/>
    </xf>
    <xf numFmtId="170" fontId="18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71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49" fontId="19" fillId="0" borderId="0" xfId="0" applyNumberFormat="1" applyFont="1" applyFill="1" applyBorder="1" applyAlignment="1" applyProtection="1">
      <alignment horizontal="right" vertical="top"/>
      <protection/>
    </xf>
    <xf numFmtId="49" fontId="19" fillId="0" borderId="0" xfId="0" applyNumberFormat="1" applyFont="1" applyFill="1" applyBorder="1" applyAlignment="1" applyProtection="1">
      <alignment horizontal="left" vertical="top" wrapText="1"/>
      <protection/>
    </xf>
    <xf numFmtId="4" fontId="19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 horizontal="left" wrapText="1"/>
      <protection/>
    </xf>
    <xf numFmtId="169" fontId="4" fillId="31" borderId="18" xfId="0" applyNumberFormat="1" applyFont="1" applyFill="1" applyBorder="1" applyAlignment="1" applyProtection="1">
      <alignment horizontal="center" vertical="center" wrapText="1"/>
      <protection/>
    </xf>
    <xf numFmtId="169" fontId="4" fillId="31" borderId="23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 vertical="top" wrapText="1"/>
    </xf>
    <xf numFmtId="0" fontId="4" fillId="30" borderId="0" xfId="0" applyFont="1" applyFill="1" applyAlignment="1" applyProtection="1">
      <alignment horizontal="center"/>
      <protection/>
    </xf>
    <xf numFmtId="0" fontId="6" fillId="30" borderId="0" xfId="0" applyFont="1" applyFill="1" applyAlignment="1" applyProtection="1">
      <alignment horizontal="center" vertical="center"/>
      <protection/>
    </xf>
    <xf numFmtId="0" fontId="11" fillId="30" borderId="0" xfId="0" applyFont="1" applyFill="1" applyAlignment="1" applyProtection="1">
      <alignment horizontal="center" vertical="center"/>
      <protection/>
    </xf>
    <xf numFmtId="0" fontId="6" fillId="3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3" fontId="2" fillId="0" borderId="0" xfId="0" applyNumberFormat="1" applyFont="1" applyAlignment="1">
      <alignment vertical="top" wrapText="1"/>
    </xf>
    <xf numFmtId="2" fontId="4" fillId="31" borderId="25" xfId="0" applyNumberFormat="1" applyFont="1" applyFill="1" applyBorder="1" applyAlignment="1" applyProtection="1">
      <alignment horizontal="center" vertical="center" wrapText="1"/>
      <protection/>
    </xf>
    <xf numFmtId="169" fontId="4" fillId="31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4" fontId="1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30" borderId="0" xfId="0" applyFont="1" applyFill="1" applyAlignment="1" applyProtection="1">
      <alignment horizontal="left" vertical="center"/>
      <protection/>
    </xf>
    <xf numFmtId="4" fontId="2" fillId="0" borderId="0" xfId="0" applyNumberFormat="1" applyFont="1" applyAlignment="1">
      <alignment vertical="top" wrapText="1"/>
    </xf>
    <xf numFmtId="166" fontId="8" fillId="0" borderId="0" xfId="0" applyNumberFormat="1" applyFont="1" applyFill="1" applyAlignment="1" applyProtection="1">
      <alignment horizontal="left"/>
      <protection/>
    </xf>
    <xf numFmtId="170" fontId="2" fillId="0" borderId="0" xfId="0" applyNumberFormat="1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left" vertical="top"/>
      <protection/>
    </xf>
    <xf numFmtId="168" fontId="8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vertical="top" wrapText="1"/>
      <protection/>
    </xf>
    <xf numFmtId="3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10" fontId="8" fillId="0" borderId="0" xfId="0" applyNumberFormat="1" applyFont="1" applyFill="1" applyAlignment="1" applyProtection="1">
      <alignment vertical="top" wrapText="1"/>
      <protection/>
    </xf>
    <xf numFmtId="168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2" fillId="0" borderId="0" xfId="83" applyFont="1" applyFill="1" applyBorder="1" applyAlignment="1">
      <alignment horizontal="left" vertical="top" wrapText="1"/>
      <protection/>
    </xf>
    <xf numFmtId="168" fontId="8" fillId="0" borderId="0" xfId="0" applyNumberFormat="1" applyFont="1" applyFill="1" applyAlignment="1" applyProtection="1">
      <alignment horizontal="left" vertical="top"/>
      <protection/>
    </xf>
    <xf numFmtId="4" fontId="2" fillId="0" borderId="0" xfId="51" applyNumberFormat="1" applyFont="1" applyAlignment="1" applyProtection="1">
      <alignment vertical="top" wrapText="1"/>
      <protection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4" fontId="7" fillId="0" borderId="0" xfId="0" applyNumberFormat="1" applyFont="1" applyAlignment="1">
      <alignment vertical="top" wrapText="1"/>
    </xf>
    <xf numFmtId="4" fontId="2" fillId="0" borderId="0" xfId="0" applyNumberFormat="1" applyFont="1" applyFill="1" applyAlignment="1">
      <alignment/>
    </xf>
    <xf numFmtId="3" fontId="7" fillId="0" borderId="0" xfId="0" applyNumberFormat="1" applyFont="1" applyAlignment="1">
      <alignment horizontal="right" vertical="top" wrapText="1"/>
    </xf>
    <xf numFmtId="2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" fontId="2" fillId="0" borderId="0" xfId="0" applyNumberFormat="1" applyFont="1" applyFill="1" applyBorder="1" applyAlignment="1" applyProtection="1">
      <alignment horizontal="right" wrapText="1"/>
      <protection locked="0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Alignment="1">
      <alignment horizontal="right"/>
    </xf>
    <xf numFmtId="167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 applyProtection="1" quotePrefix="1">
      <alignment horizontal="left" vertical="top" wrapText="1"/>
      <protection/>
    </xf>
    <xf numFmtId="4" fontId="2" fillId="0" borderId="0" xfId="0" applyNumberFormat="1" applyFont="1" applyFill="1" applyAlignment="1">
      <alignment vertical="top"/>
    </xf>
    <xf numFmtId="168" fontId="2" fillId="0" borderId="0" xfId="0" applyNumberFormat="1" applyFont="1" applyFill="1" applyAlignment="1">
      <alignment vertical="top"/>
    </xf>
    <xf numFmtId="166" fontId="2" fillId="0" borderId="0" xfId="0" applyNumberFormat="1" applyFont="1" applyFill="1" applyAlignment="1">
      <alignment vertical="top"/>
    </xf>
    <xf numFmtId="166" fontId="2" fillId="0" borderId="0" xfId="0" applyNumberFormat="1" applyFont="1" applyFill="1" applyAlignment="1" applyProtection="1">
      <alignment horizontal="right" vertical="top"/>
      <protection/>
    </xf>
    <xf numFmtId="166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left" vertical="top"/>
      <protection/>
    </xf>
    <xf numFmtId="170" fontId="2" fillId="0" borderId="0" xfId="0" applyNumberFormat="1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" vertical="top"/>
      <protection/>
    </xf>
    <xf numFmtId="2" fontId="1" fillId="0" borderId="0" xfId="0" applyNumberFormat="1" applyFont="1" applyFill="1" applyAlignment="1" applyProtection="1">
      <alignment horizontal="left" vertical="top"/>
      <protection/>
    </xf>
    <xf numFmtId="168" fontId="1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166" fontId="8" fillId="0" borderId="0" xfId="0" applyNumberFormat="1" applyFont="1" applyFill="1" applyAlignment="1" applyProtection="1">
      <alignment horizontal="left" vertical="top"/>
      <protection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4" fontId="2" fillId="0" borderId="0" xfId="0" applyNumberFormat="1" applyFont="1" applyFill="1" applyAlignment="1">
      <alignment horizontal="right" vertical="top"/>
    </xf>
    <xf numFmtId="9" fontId="8" fillId="0" borderId="0" xfId="0" applyNumberFormat="1" applyFont="1" applyFill="1" applyAlignment="1" applyProtection="1">
      <alignment vertical="top" wrapText="1"/>
      <protection/>
    </xf>
    <xf numFmtId="168" fontId="2" fillId="0" borderId="0" xfId="0" applyNumberFormat="1" applyFont="1" applyFill="1" applyAlignment="1">
      <alignment horizontal="center" wrapText="1"/>
    </xf>
    <xf numFmtId="166" fontId="2" fillId="0" borderId="0" xfId="0" applyNumberFormat="1" applyFont="1" applyFill="1" applyAlignment="1">
      <alignment horizontal="center" wrapText="1"/>
    </xf>
    <xf numFmtId="168" fontId="8" fillId="0" borderId="0" xfId="0" applyNumberFormat="1" applyFont="1" applyFill="1" applyAlignment="1" applyProtection="1">
      <alignment horizontal="right"/>
      <protection/>
    </xf>
    <xf numFmtId="4" fontId="2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top" wrapText="1"/>
    </xf>
    <xf numFmtId="168" fontId="2" fillId="0" borderId="0" xfId="0" applyNumberFormat="1" applyFont="1" applyFill="1" applyAlignment="1">
      <alignment horizontal="left" vertical="center"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Alignment="1">
      <alignment horizontal="right" vertical="center"/>
    </xf>
    <xf numFmtId="0" fontId="21" fillId="0" borderId="0" xfId="0" applyFont="1" applyFill="1" applyBorder="1" applyAlignment="1">
      <alignment horizontal="left" vertical="top" wrapText="1"/>
    </xf>
    <xf numFmtId="168" fontId="2" fillId="0" borderId="0" xfId="0" applyNumberFormat="1" applyFont="1" applyFill="1" applyAlignment="1">
      <alignment horizontal="right" vertical="top"/>
    </xf>
    <xf numFmtId="167" fontId="2" fillId="0" borderId="0" xfId="0" applyNumberFormat="1" applyFont="1" applyFill="1" applyAlignment="1">
      <alignment/>
    </xf>
    <xf numFmtId="0" fontId="1" fillId="0" borderId="0" xfId="0" applyFont="1" applyFill="1" applyAlignment="1" applyProtection="1">
      <alignment horizontal="left" vertical="top" wrapText="1"/>
      <protection/>
    </xf>
    <xf numFmtId="4" fontId="2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horizontal="right" vertical="top"/>
    </xf>
    <xf numFmtId="167" fontId="8" fillId="0" borderId="0" xfId="0" applyNumberFormat="1" applyFont="1" applyFill="1" applyAlignment="1">
      <alignment horizontal="left" vertical="top"/>
    </xf>
    <xf numFmtId="0" fontId="8" fillId="0" borderId="0" xfId="0" applyFont="1" applyFill="1" applyAlignment="1">
      <alignment vertical="top" wrapText="1"/>
    </xf>
    <xf numFmtId="0" fontId="27" fillId="32" borderId="0" xfId="111" applyFont="1" applyFill="1" applyProtection="1">
      <alignment/>
      <protection/>
    </xf>
    <xf numFmtId="0" fontId="37" fillId="32" borderId="0" xfId="111" applyFont="1" applyFill="1" applyAlignment="1" applyProtection="1">
      <alignment vertical="center"/>
      <protection/>
    </xf>
    <xf numFmtId="0" fontId="38" fillId="32" borderId="0" xfId="111" applyFont="1" applyFill="1" applyAlignment="1" applyProtection="1">
      <alignment horizontal="left" vertical="center"/>
      <protection/>
    </xf>
    <xf numFmtId="0" fontId="39" fillId="32" borderId="0" xfId="55" applyFont="1" applyFill="1" applyAlignment="1" applyProtection="1">
      <alignment vertical="center"/>
      <protection/>
    </xf>
    <xf numFmtId="0" fontId="27" fillId="32" borderId="0" xfId="111" applyFont="1" applyFill="1">
      <alignment/>
      <protection/>
    </xf>
    <xf numFmtId="0" fontId="27" fillId="0" borderId="0" xfId="111" applyFont="1">
      <alignment/>
      <protection/>
    </xf>
    <xf numFmtId="0" fontId="27" fillId="0" borderId="0" xfId="111" applyFont="1" applyAlignment="1">
      <alignment horizontal="left" vertical="center"/>
      <protection/>
    </xf>
    <xf numFmtId="0" fontId="27" fillId="0" borderId="27" xfId="111" applyFont="1" applyBorder="1">
      <alignment/>
      <protection/>
    </xf>
    <xf numFmtId="0" fontId="27" fillId="0" borderId="28" xfId="111" applyFont="1" applyBorder="1">
      <alignment/>
      <protection/>
    </xf>
    <xf numFmtId="0" fontId="27" fillId="0" borderId="29" xfId="111" applyFont="1" applyBorder="1">
      <alignment/>
      <protection/>
    </xf>
    <xf numFmtId="0" fontId="27" fillId="0" borderId="30" xfId="111" applyFont="1" applyBorder="1">
      <alignment/>
      <protection/>
    </xf>
    <xf numFmtId="0" fontId="27" fillId="0" borderId="0" xfId="111" applyFont="1" applyBorder="1">
      <alignment/>
      <protection/>
    </xf>
    <xf numFmtId="0" fontId="27" fillId="0" borderId="31" xfId="111" applyFont="1" applyBorder="1">
      <alignment/>
      <protection/>
    </xf>
    <xf numFmtId="0" fontId="40" fillId="0" borderId="0" xfId="111" applyFont="1" applyAlignment="1">
      <alignment horizontal="left" vertical="center"/>
      <protection/>
    </xf>
    <xf numFmtId="0" fontId="27" fillId="0" borderId="0" xfId="111" applyFont="1" applyAlignment="1">
      <alignment vertical="center"/>
      <protection/>
    </xf>
    <xf numFmtId="0" fontId="27" fillId="0" borderId="30" xfId="111" applyFont="1" applyBorder="1" applyAlignment="1">
      <alignment vertical="center"/>
      <protection/>
    </xf>
    <xf numFmtId="0" fontId="27" fillId="0" borderId="0" xfId="111" applyFont="1" applyBorder="1" applyAlignment="1">
      <alignment vertical="center"/>
      <protection/>
    </xf>
    <xf numFmtId="0" fontId="42" fillId="0" borderId="0" xfId="111" applyFont="1" applyBorder="1" applyAlignment="1">
      <alignment horizontal="left" vertical="top"/>
      <protection/>
    </xf>
    <xf numFmtId="0" fontId="27" fillId="0" borderId="31" xfId="111" applyFont="1" applyBorder="1" applyAlignment="1">
      <alignment vertical="center"/>
      <protection/>
    </xf>
    <xf numFmtId="0" fontId="43" fillId="0" borderId="0" xfId="111" applyFont="1" applyBorder="1" applyAlignment="1">
      <alignment horizontal="left" vertical="center"/>
      <protection/>
    </xf>
    <xf numFmtId="0" fontId="44" fillId="0" borderId="0" xfId="111" applyFont="1" applyBorder="1" applyAlignment="1">
      <alignment horizontal="left" vertical="center"/>
      <protection/>
    </xf>
    <xf numFmtId="0" fontId="27" fillId="0" borderId="0" xfId="111" applyFill="1" applyAlignment="1">
      <alignment vertical="center"/>
      <protection/>
    </xf>
    <xf numFmtId="0" fontId="27" fillId="0" borderId="0" xfId="111" applyFont="1" applyFill="1" applyBorder="1" applyAlignment="1">
      <alignment vertical="center"/>
      <protection/>
    </xf>
    <xf numFmtId="0" fontId="27" fillId="0" borderId="32" xfId="111" applyFont="1" applyBorder="1" applyAlignment="1">
      <alignment vertical="center"/>
      <protection/>
    </xf>
    <xf numFmtId="0" fontId="37" fillId="0" borderId="0" xfId="111" applyFont="1" applyBorder="1" applyAlignment="1">
      <alignment horizontal="left" vertical="center"/>
      <protection/>
    </xf>
    <xf numFmtId="0" fontId="45" fillId="0" borderId="0" xfId="111" applyFont="1" applyBorder="1" applyAlignment="1">
      <alignment horizontal="left" vertical="center"/>
      <protection/>
    </xf>
    <xf numFmtId="0" fontId="46" fillId="0" borderId="0" xfId="111" applyFont="1" applyBorder="1" applyAlignment="1">
      <alignment horizontal="left" vertical="center"/>
      <protection/>
    </xf>
    <xf numFmtId="0" fontId="47" fillId="0" borderId="0" xfId="111" applyFont="1" applyBorder="1" applyAlignment="1">
      <alignment horizontal="left" vertical="center"/>
      <protection/>
    </xf>
    <xf numFmtId="222" fontId="47" fillId="0" borderId="0" xfId="111" applyNumberFormat="1" applyFont="1" applyBorder="1" applyAlignment="1">
      <alignment vertical="center"/>
      <protection/>
    </xf>
    <xf numFmtId="0" fontId="47" fillId="0" borderId="0" xfId="111" applyFont="1" applyBorder="1" applyAlignment="1">
      <alignment horizontal="right" vertical="center"/>
      <protection/>
    </xf>
    <xf numFmtId="0" fontId="27" fillId="21" borderId="0" xfId="111" applyFont="1" applyFill="1" applyBorder="1" applyAlignment="1">
      <alignment vertical="center"/>
      <protection/>
    </xf>
    <xf numFmtId="0" fontId="42" fillId="21" borderId="33" xfId="111" applyFont="1" applyFill="1" applyBorder="1" applyAlignment="1">
      <alignment horizontal="left" vertical="center"/>
      <protection/>
    </xf>
    <xf numFmtId="0" fontId="27" fillId="21" borderId="34" xfId="111" applyFont="1" applyFill="1" applyBorder="1" applyAlignment="1">
      <alignment vertical="center"/>
      <protection/>
    </xf>
    <xf numFmtId="0" fontId="42" fillId="21" borderId="34" xfId="111" applyFont="1" applyFill="1" applyBorder="1" applyAlignment="1">
      <alignment horizontal="right" vertical="center"/>
      <protection/>
    </xf>
    <xf numFmtId="0" fontId="42" fillId="21" borderId="34" xfId="111" applyFont="1" applyFill="1" applyBorder="1" applyAlignment="1">
      <alignment horizontal="center" vertical="center"/>
      <protection/>
    </xf>
    <xf numFmtId="0" fontId="48" fillId="0" borderId="35" xfId="111" applyFont="1" applyBorder="1" applyAlignment="1">
      <alignment horizontal="left" vertical="center"/>
      <protection/>
    </xf>
    <xf numFmtId="0" fontId="27" fillId="0" borderId="36" xfId="111" applyFont="1" applyBorder="1" applyAlignment="1">
      <alignment vertical="center"/>
      <protection/>
    </xf>
    <xf numFmtId="0" fontId="27" fillId="0" borderId="37" xfId="111" applyFont="1" applyBorder="1">
      <alignment/>
      <protection/>
    </xf>
    <xf numFmtId="0" fontId="27" fillId="0" borderId="38" xfId="111" applyFont="1" applyBorder="1">
      <alignment/>
      <protection/>
    </xf>
    <xf numFmtId="0" fontId="49" fillId="0" borderId="39" xfId="111" applyFont="1" applyBorder="1" applyAlignment="1">
      <alignment horizontal="left" vertical="center"/>
      <protection/>
    </xf>
    <xf numFmtId="0" fontId="27" fillId="0" borderId="40" xfId="111" applyFont="1" applyBorder="1" applyAlignment="1">
      <alignment vertical="center"/>
      <protection/>
    </xf>
    <xf numFmtId="0" fontId="49" fillId="0" borderId="40" xfId="111" applyFont="1" applyBorder="1" applyAlignment="1">
      <alignment horizontal="left" vertical="center"/>
      <protection/>
    </xf>
    <xf numFmtId="0" fontId="27" fillId="0" borderId="41" xfId="111" applyFont="1" applyBorder="1" applyAlignment="1">
      <alignment vertical="center"/>
      <protection/>
    </xf>
    <xf numFmtId="0" fontId="27" fillId="0" borderId="42" xfId="111" applyFont="1" applyBorder="1" applyAlignment="1">
      <alignment vertical="center"/>
      <protection/>
    </xf>
    <xf numFmtId="0" fontId="27" fillId="0" borderId="43" xfId="111" applyFont="1" applyBorder="1" applyAlignment="1">
      <alignment vertical="center"/>
      <protection/>
    </xf>
    <xf numFmtId="0" fontId="27" fillId="0" borderId="44" xfId="111" applyFont="1" applyBorder="1" applyAlignment="1">
      <alignment vertical="center"/>
      <protection/>
    </xf>
    <xf numFmtId="0" fontId="27" fillId="0" borderId="27" xfId="111" applyFont="1" applyBorder="1" applyAlignment="1">
      <alignment vertical="center"/>
      <protection/>
    </xf>
    <xf numFmtId="0" fontId="27" fillId="0" borderId="28" xfId="111" applyFont="1" applyBorder="1" applyAlignment="1">
      <alignment vertical="center"/>
      <protection/>
    </xf>
    <xf numFmtId="0" fontId="27" fillId="0" borderId="29" xfId="111" applyFont="1" applyBorder="1" applyAlignment="1">
      <alignment vertical="center"/>
      <protection/>
    </xf>
    <xf numFmtId="0" fontId="42" fillId="0" borderId="0" xfId="111" applyFont="1" applyBorder="1" applyAlignment="1">
      <alignment horizontal="left" vertical="center"/>
      <protection/>
    </xf>
    <xf numFmtId="0" fontId="50" fillId="0" borderId="0" xfId="111" applyFont="1" applyBorder="1" applyAlignment="1">
      <alignment horizontal="left" vertical="center"/>
      <protection/>
    </xf>
    <xf numFmtId="0" fontId="51" fillId="0" borderId="0" xfId="111" applyFont="1" applyBorder="1" applyAlignment="1">
      <alignment horizontal="left" vertical="center"/>
      <protection/>
    </xf>
    <xf numFmtId="0" fontId="51" fillId="0" borderId="0" xfId="111" applyFont="1" applyBorder="1" applyAlignment="1">
      <alignment vertical="center"/>
      <protection/>
    </xf>
    <xf numFmtId="0" fontId="51" fillId="0" borderId="30" xfId="111" applyFont="1" applyBorder="1" applyAlignment="1">
      <alignment vertical="center"/>
      <protection/>
    </xf>
    <xf numFmtId="0" fontId="51" fillId="0" borderId="31" xfId="111" applyFont="1" applyBorder="1" applyAlignment="1">
      <alignment vertical="center"/>
      <protection/>
    </xf>
    <xf numFmtId="0" fontId="51" fillId="0" borderId="0" xfId="111" applyFont="1" applyAlignment="1">
      <alignment vertical="center"/>
      <protection/>
    </xf>
    <xf numFmtId="0" fontId="52" fillId="0" borderId="30" xfId="111" applyFont="1" applyBorder="1" applyAlignment="1">
      <alignment vertical="center"/>
      <protection/>
    </xf>
    <xf numFmtId="0" fontId="52" fillId="0" borderId="0" xfId="111" applyFont="1" applyBorder="1" applyAlignment="1">
      <alignment vertical="center"/>
      <protection/>
    </xf>
    <xf numFmtId="0" fontId="52" fillId="0" borderId="0" xfId="111" applyFont="1" applyBorder="1" applyAlignment="1">
      <alignment horizontal="left" vertical="center"/>
      <protection/>
    </xf>
    <xf numFmtId="0" fontId="52" fillId="0" borderId="31" xfId="111" applyFont="1" applyBorder="1" applyAlignment="1">
      <alignment vertical="center"/>
      <protection/>
    </xf>
    <xf numFmtId="0" fontId="52" fillId="0" borderId="0" xfId="111" applyFont="1" applyAlignment="1">
      <alignment vertical="center"/>
      <protection/>
    </xf>
    <xf numFmtId="0" fontId="27" fillId="0" borderId="45" xfId="111" applyFont="1" applyBorder="1" applyAlignment="1">
      <alignment vertical="center"/>
      <protection/>
    </xf>
    <xf numFmtId="0" fontId="43" fillId="0" borderId="45" xfId="111" applyFont="1" applyBorder="1" applyAlignment="1">
      <alignment horizontal="center" vertical="center"/>
      <protection/>
    </xf>
    <xf numFmtId="0" fontId="50" fillId="21" borderId="0" xfId="111" applyFont="1" applyFill="1" applyBorder="1" applyAlignment="1">
      <alignment horizontal="left" vertical="center"/>
      <protection/>
    </xf>
    <xf numFmtId="0" fontId="27" fillId="0" borderId="30" xfId="111" applyFont="1" applyBorder="1" applyAlignment="1">
      <alignment horizontal="center" vertical="center" wrapText="1"/>
      <protection/>
    </xf>
    <xf numFmtId="0" fontId="44" fillId="21" borderId="46" xfId="111" applyFont="1" applyFill="1" applyBorder="1" applyAlignment="1">
      <alignment horizontal="center" vertical="center" wrapText="1"/>
      <protection/>
    </xf>
    <xf numFmtId="0" fontId="44" fillId="21" borderId="47" xfId="111" applyFont="1" applyFill="1" applyBorder="1" applyAlignment="1">
      <alignment horizontal="center" vertical="center" wrapText="1"/>
      <protection/>
    </xf>
    <xf numFmtId="0" fontId="27" fillId="0" borderId="31" xfId="111" applyFont="1" applyBorder="1" applyAlignment="1">
      <alignment horizontal="center" vertical="center" wrapText="1"/>
      <protection/>
    </xf>
    <xf numFmtId="0" fontId="27" fillId="0" borderId="0" xfId="111" applyFont="1" applyAlignment="1">
      <alignment horizontal="center" vertical="center" wrapText="1"/>
      <protection/>
    </xf>
    <xf numFmtId="0" fontId="43" fillId="0" borderId="46" xfId="111" applyFont="1" applyBorder="1" applyAlignment="1">
      <alignment horizontal="center" vertical="center" wrapText="1"/>
      <protection/>
    </xf>
    <xf numFmtId="0" fontId="43" fillId="0" borderId="47" xfId="111" applyFont="1" applyBorder="1" applyAlignment="1">
      <alignment horizontal="center" vertical="center" wrapText="1"/>
      <protection/>
    </xf>
    <xf numFmtId="0" fontId="43" fillId="0" borderId="48" xfId="111" applyFont="1" applyBorder="1" applyAlignment="1">
      <alignment horizontal="center" vertical="center" wrapText="1"/>
      <protection/>
    </xf>
    <xf numFmtId="0" fontId="27" fillId="0" borderId="35" xfId="111" applyFont="1" applyBorder="1" applyAlignment="1">
      <alignment vertical="center"/>
      <protection/>
    </xf>
    <xf numFmtId="173" fontId="54" fillId="0" borderId="32" xfId="111" applyNumberFormat="1" applyFont="1" applyBorder="1" applyAlignment="1">
      <alignment/>
      <protection/>
    </xf>
    <xf numFmtId="173" fontId="54" fillId="0" borderId="36" xfId="111" applyNumberFormat="1" applyFont="1" applyBorder="1" applyAlignment="1">
      <alignment/>
      <protection/>
    </xf>
    <xf numFmtId="4" fontId="55" fillId="0" borderId="0" xfId="111" applyNumberFormat="1" applyFont="1" applyAlignment="1">
      <alignment vertical="center"/>
      <protection/>
    </xf>
    <xf numFmtId="0" fontId="56" fillId="0" borderId="30" xfId="111" applyFont="1" applyBorder="1" applyAlignment="1">
      <alignment/>
      <protection/>
    </xf>
    <xf numFmtId="0" fontId="56" fillId="0" borderId="0" xfId="111" applyFont="1" applyBorder="1" applyAlignment="1">
      <alignment/>
      <protection/>
    </xf>
    <xf numFmtId="0" fontId="51" fillId="0" borderId="0" xfId="111" applyFont="1" applyBorder="1" applyAlignment="1">
      <alignment horizontal="left"/>
      <protection/>
    </xf>
    <xf numFmtId="0" fontId="56" fillId="0" borderId="31" xfId="111" applyFont="1" applyBorder="1" applyAlignment="1">
      <alignment/>
      <protection/>
    </xf>
    <xf numFmtId="0" fontId="56" fillId="0" borderId="0" xfId="111" applyFont="1" applyAlignment="1">
      <alignment/>
      <protection/>
    </xf>
    <xf numFmtId="0" fontId="56" fillId="0" borderId="37" xfId="111" applyFont="1" applyBorder="1" applyAlignment="1">
      <alignment/>
      <protection/>
    </xf>
    <xf numFmtId="173" fontId="56" fillId="0" borderId="0" xfId="111" applyNumberFormat="1" applyFont="1" applyBorder="1" applyAlignment="1">
      <alignment/>
      <protection/>
    </xf>
    <xf numFmtId="173" fontId="56" fillId="0" borderId="38" xfId="111" applyNumberFormat="1" applyFont="1" applyBorder="1" applyAlignment="1">
      <alignment/>
      <protection/>
    </xf>
    <xf numFmtId="0" fontId="56" fillId="0" borderId="0" xfId="111" applyFont="1" applyAlignment="1">
      <alignment horizontal="left"/>
      <protection/>
    </xf>
    <xf numFmtId="0" fontId="56" fillId="0" borderId="0" xfId="111" applyFont="1" applyAlignment="1">
      <alignment horizontal="center"/>
      <protection/>
    </xf>
    <xf numFmtId="4" fontId="56" fillId="0" borderId="0" xfId="111" applyNumberFormat="1" applyFont="1" applyAlignment="1">
      <alignment vertical="center"/>
      <protection/>
    </xf>
    <xf numFmtId="0" fontId="52" fillId="0" borderId="0" xfId="111" applyFont="1" applyBorder="1" applyAlignment="1">
      <alignment horizontal="left"/>
      <protection/>
    </xf>
    <xf numFmtId="0" fontId="27" fillId="0" borderId="45" xfId="111" applyFont="1" applyBorder="1" applyAlignment="1" applyProtection="1">
      <alignment horizontal="center" vertical="center"/>
      <protection/>
    </xf>
    <xf numFmtId="49" fontId="27" fillId="0" borderId="45" xfId="111" applyNumberFormat="1" applyFont="1" applyBorder="1" applyAlignment="1" applyProtection="1">
      <alignment horizontal="left" vertical="center" wrapText="1"/>
      <protection/>
    </xf>
    <xf numFmtId="0" fontId="27" fillId="0" borderId="45" xfId="111" applyFont="1" applyBorder="1" applyAlignment="1" applyProtection="1">
      <alignment horizontal="center" vertical="center" wrapText="1"/>
      <protection/>
    </xf>
    <xf numFmtId="166" fontId="27" fillId="0" borderId="45" xfId="111" applyNumberFormat="1" applyFont="1" applyBorder="1" applyAlignment="1" applyProtection="1">
      <alignment vertical="center"/>
      <protection/>
    </xf>
    <xf numFmtId="4" fontId="52" fillId="0" borderId="32" xfId="111" applyNumberFormat="1" applyFont="1" applyBorder="1" applyAlignment="1">
      <alignment/>
      <protection/>
    </xf>
    <xf numFmtId="4" fontId="52" fillId="0" borderId="32" xfId="111" applyNumberFormat="1" applyFont="1" applyBorder="1" applyAlignment="1">
      <alignment vertical="center"/>
      <protection/>
    </xf>
    <xf numFmtId="0" fontId="27" fillId="0" borderId="30" xfId="111" applyFont="1" applyBorder="1" applyAlignment="1" applyProtection="1">
      <alignment vertical="center"/>
      <protection locked="0"/>
    </xf>
    <xf numFmtId="0" fontId="27" fillId="0" borderId="45" xfId="111" applyFont="1" applyBorder="1" applyAlignment="1" applyProtection="1">
      <alignment horizontal="center" vertical="center"/>
      <protection locked="0"/>
    </xf>
    <xf numFmtId="0" fontId="27" fillId="0" borderId="45" xfId="111" applyFont="1" applyBorder="1" applyAlignment="1" applyProtection="1">
      <alignment horizontal="center" vertical="center" wrapText="1"/>
      <protection locked="0"/>
    </xf>
    <xf numFmtId="166" fontId="27" fillId="0" borderId="45" xfId="111" applyNumberFormat="1" applyFont="1" applyBorder="1" applyAlignment="1" applyProtection="1">
      <alignment vertical="center"/>
      <protection locked="0"/>
    </xf>
    <xf numFmtId="0" fontId="27" fillId="0" borderId="31" xfId="111" applyFont="1" applyBorder="1" applyAlignment="1" applyProtection="1">
      <alignment vertical="center"/>
      <protection locked="0"/>
    </xf>
    <xf numFmtId="0" fontId="47" fillId="0" borderId="45" xfId="111" applyFont="1" applyBorder="1" applyAlignment="1">
      <alignment horizontal="left" vertical="center"/>
      <protection/>
    </xf>
    <xf numFmtId="0" fontId="47" fillId="0" borderId="0" xfId="111" applyFont="1" applyBorder="1" applyAlignment="1">
      <alignment horizontal="center" vertical="center"/>
      <protection/>
    </xf>
    <xf numFmtId="173" fontId="47" fillId="0" borderId="0" xfId="111" applyNumberFormat="1" applyFont="1" applyBorder="1" applyAlignment="1">
      <alignment vertical="center"/>
      <protection/>
    </xf>
    <xf numFmtId="173" fontId="47" fillId="0" borderId="38" xfId="111" applyNumberFormat="1" applyFont="1" applyBorder="1" applyAlignment="1">
      <alignment vertical="center"/>
      <protection/>
    </xf>
    <xf numFmtId="4" fontId="27" fillId="0" borderId="0" xfId="111" applyNumberFormat="1" applyFont="1" applyAlignment="1">
      <alignment vertical="center"/>
      <protection/>
    </xf>
    <xf numFmtId="49" fontId="27" fillId="0" borderId="45" xfId="111" applyNumberFormat="1" applyFont="1" applyBorder="1" applyAlignment="1" applyProtection="1">
      <alignment horizontal="left" vertical="center" wrapText="1"/>
      <protection locked="0"/>
    </xf>
    <xf numFmtId="0" fontId="57" fillId="0" borderId="45" xfId="111" applyFont="1" applyBorder="1" applyAlignment="1" applyProtection="1">
      <alignment horizontal="center" vertical="center"/>
      <protection locked="0"/>
    </xf>
    <xf numFmtId="49" fontId="57" fillId="0" borderId="45" xfId="111" applyNumberFormat="1" applyFont="1" applyBorder="1" applyAlignment="1" applyProtection="1">
      <alignment horizontal="left" vertical="center" wrapText="1"/>
      <protection locked="0"/>
    </xf>
    <xf numFmtId="0" fontId="57" fillId="0" borderId="45" xfId="111" applyFont="1" applyBorder="1" applyAlignment="1" applyProtection="1">
      <alignment horizontal="center" vertical="center" wrapText="1"/>
      <protection locked="0"/>
    </xf>
    <xf numFmtId="166" fontId="57" fillId="0" borderId="45" xfId="111" applyNumberFormat="1" applyFont="1" applyBorder="1" applyAlignment="1" applyProtection="1">
      <alignment vertical="center"/>
      <protection locked="0"/>
    </xf>
    <xf numFmtId="0" fontId="57" fillId="0" borderId="45" xfId="111" applyFont="1" applyBorder="1" applyAlignment="1" applyProtection="1">
      <alignment horizontal="center" vertical="center"/>
      <protection/>
    </xf>
    <xf numFmtId="49" fontId="57" fillId="0" borderId="45" xfId="111" applyNumberFormat="1" applyFont="1" applyBorder="1" applyAlignment="1" applyProtection="1">
      <alignment horizontal="left" vertical="center" wrapText="1"/>
      <protection/>
    </xf>
    <xf numFmtId="0" fontId="57" fillId="0" borderId="45" xfId="111" applyFont="1" applyBorder="1" applyAlignment="1" applyProtection="1">
      <alignment horizontal="center" vertical="center" wrapText="1"/>
      <protection/>
    </xf>
    <xf numFmtId="166" fontId="57" fillId="0" borderId="45" xfId="111" applyNumberFormat="1" applyFont="1" applyBorder="1" applyAlignment="1" applyProtection="1">
      <alignment vertical="center"/>
      <protection/>
    </xf>
    <xf numFmtId="0" fontId="47" fillId="0" borderId="37" xfId="111" applyFont="1" applyBorder="1" applyAlignment="1">
      <alignment horizontal="left" vertical="center"/>
      <protection/>
    </xf>
    <xf numFmtId="0" fontId="60" fillId="21" borderId="0" xfId="112" applyFont="1" applyFill="1" applyAlignment="1">
      <alignment vertical="center"/>
      <protection/>
    </xf>
    <xf numFmtId="49" fontId="61" fillId="21" borderId="12" xfId="91" applyNumberFormat="1" applyFont="1" applyFill="1" applyBorder="1" applyAlignment="1">
      <alignment horizontal="center" vertical="center" wrapText="1"/>
      <protection/>
    </xf>
    <xf numFmtId="1" fontId="62" fillId="0" borderId="14" xfId="91" applyNumberFormat="1" applyFont="1" applyBorder="1" applyAlignment="1">
      <alignment horizontal="left" vertical="center" wrapText="1"/>
      <protection/>
    </xf>
    <xf numFmtId="49" fontId="62" fillId="0" borderId="14" xfId="91" applyNumberFormat="1" applyFont="1" applyBorder="1" applyAlignment="1">
      <alignment horizontal="center" vertical="center" wrapText="1"/>
      <protection/>
    </xf>
    <xf numFmtId="175" fontId="62" fillId="0" borderId="14" xfId="91" applyNumberFormat="1" applyFont="1" applyBorder="1" applyAlignment="1">
      <alignment horizontal="center" vertical="center" wrapText="1"/>
      <protection/>
    </xf>
    <xf numFmtId="0" fontId="60" fillId="0" borderId="0" xfId="112" applyFont="1" applyAlignment="1">
      <alignment vertical="center"/>
      <protection/>
    </xf>
    <xf numFmtId="1" fontId="63" fillId="21" borderId="12" xfId="91" applyNumberFormat="1" applyFont="1" applyFill="1" applyBorder="1" applyAlignment="1">
      <alignment horizontal="center" vertical="center"/>
      <protection/>
    </xf>
    <xf numFmtId="1" fontId="63" fillId="21" borderId="11" xfId="91" applyNumberFormat="1" applyFont="1" applyFill="1" applyBorder="1" applyAlignment="1">
      <alignment horizontal="left" vertical="center"/>
      <protection/>
    </xf>
    <xf numFmtId="49" fontId="63" fillId="21" borderId="11" xfId="91" applyNumberFormat="1" applyFont="1" applyFill="1" applyBorder="1" applyAlignment="1">
      <alignment horizontal="left" vertical="center"/>
      <protection/>
    </xf>
    <xf numFmtId="49" fontId="63" fillId="21" borderId="11" xfId="91" applyNumberFormat="1" applyFont="1" applyFill="1" applyBorder="1" applyAlignment="1">
      <alignment horizontal="center" vertical="center"/>
      <protection/>
    </xf>
    <xf numFmtId="188" fontId="63" fillId="21" borderId="11" xfId="91" applyNumberFormat="1" applyFont="1" applyFill="1" applyBorder="1" applyAlignment="1">
      <alignment horizontal="center" vertical="center"/>
      <protection/>
    </xf>
    <xf numFmtId="190" fontId="14" fillId="21" borderId="13" xfId="91" applyNumberFormat="1" applyFont="1" applyFill="1" applyBorder="1" applyAlignment="1">
      <alignment horizontal="center" vertical="center"/>
      <protection/>
    </xf>
    <xf numFmtId="175" fontId="61" fillId="21" borderId="14" xfId="91" applyNumberFormat="1" applyFont="1" applyFill="1" applyBorder="1" applyAlignment="1">
      <alignment horizontal="right" vertical="center"/>
      <protection/>
    </xf>
    <xf numFmtId="1" fontId="63" fillId="0" borderId="49" xfId="91" applyNumberFormat="1" applyFont="1" applyBorder="1" applyAlignment="1">
      <alignment horizontal="center" vertical="center"/>
      <protection/>
    </xf>
    <xf numFmtId="1" fontId="63" fillId="0" borderId="0" xfId="91" applyNumberFormat="1" applyFont="1" applyAlignment="1">
      <alignment horizontal="left" vertical="center"/>
      <protection/>
    </xf>
    <xf numFmtId="49" fontId="63" fillId="0" borderId="0" xfId="91" applyNumberFormat="1" applyFont="1" applyAlignment="1">
      <alignment horizontal="left" vertical="center"/>
      <protection/>
    </xf>
    <xf numFmtId="49" fontId="63" fillId="0" borderId="0" xfId="91" applyNumberFormat="1" applyFont="1" applyAlignment="1">
      <alignment horizontal="center" vertical="center"/>
      <protection/>
    </xf>
    <xf numFmtId="188" fontId="63" fillId="0" borderId="0" xfId="91" applyNumberFormat="1" applyFont="1" applyAlignment="1">
      <alignment horizontal="center" vertical="center"/>
      <protection/>
    </xf>
    <xf numFmtId="190" fontId="14" fillId="0" borderId="0" xfId="91" applyNumberFormat="1" applyFont="1" applyAlignment="1">
      <alignment horizontal="center" vertical="center"/>
      <protection/>
    </xf>
    <xf numFmtId="175" fontId="14" fillId="0" borderId="50" xfId="91" applyNumberFormat="1" applyFont="1" applyBorder="1" applyAlignment="1">
      <alignment horizontal="right" vertical="center"/>
      <protection/>
    </xf>
    <xf numFmtId="1" fontId="14" fillId="21" borderId="14" xfId="91" applyNumberFormat="1" applyFont="1" applyFill="1" applyBorder="1" applyAlignment="1">
      <alignment horizontal="center" vertical="center"/>
      <protection/>
    </xf>
    <xf numFmtId="1" fontId="14" fillId="21" borderId="12" xfId="91" applyNumberFormat="1" applyFont="1" applyFill="1" applyBorder="1" applyAlignment="1">
      <alignment horizontal="left" vertical="center"/>
      <protection/>
    </xf>
    <xf numFmtId="49" fontId="14" fillId="21" borderId="12" xfId="91" applyNumberFormat="1" applyFont="1" applyFill="1" applyBorder="1" applyAlignment="1">
      <alignment horizontal="left" vertical="center" wrapText="1"/>
      <protection/>
    </xf>
    <xf numFmtId="49" fontId="14" fillId="21" borderId="11" xfId="91" applyNumberFormat="1" applyFont="1" applyFill="1" applyBorder="1" applyAlignment="1">
      <alignment horizontal="center" vertical="center"/>
      <protection/>
    </xf>
    <xf numFmtId="188" fontId="14" fillId="21" borderId="11" xfId="91" applyNumberFormat="1" applyFont="1" applyFill="1" applyBorder="1" applyAlignment="1">
      <alignment horizontal="center" vertical="center"/>
      <protection/>
    </xf>
    <xf numFmtId="190" fontId="64" fillId="21" borderId="13" xfId="91" applyNumberFormat="1" applyFont="1" applyFill="1" applyBorder="1" applyAlignment="1">
      <alignment horizontal="center" vertical="center"/>
      <protection/>
    </xf>
    <xf numFmtId="175" fontId="14" fillId="21" borderId="14" xfId="91" applyNumberFormat="1" applyFont="1" applyFill="1" applyBorder="1" applyAlignment="1">
      <alignment horizontal="right" vertical="center"/>
      <protection/>
    </xf>
    <xf numFmtId="1" fontId="64" fillId="0" borderId="51" xfId="91" applyNumberFormat="1" applyFont="1" applyBorder="1" applyAlignment="1">
      <alignment horizontal="center" vertical="center"/>
      <protection/>
    </xf>
    <xf numFmtId="1" fontId="64" fillId="0" borderId="52" xfId="91" applyNumberFormat="1" applyFont="1" applyBorder="1" applyAlignment="1">
      <alignment horizontal="left" vertical="center"/>
      <protection/>
    </xf>
    <xf numFmtId="2" fontId="64" fillId="0" borderId="53" xfId="91" applyNumberFormat="1" applyFont="1" applyBorder="1" applyAlignment="1">
      <alignment horizontal="left" vertical="center" wrapText="1"/>
      <protection/>
    </xf>
    <xf numFmtId="49" fontId="64" fillId="0" borderId="53" xfId="91" applyNumberFormat="1" applyFont="1" applyBorder="1" applyAlignment="1">
      <alignment horizontal="center" vertical="center"/>
      <protection/>
    </xf>
    <xf numFmtId="188" fontId="65" fillId="0" borderId="53" xfId="91" applyNumberFormat="1" applyFont="1" applyBorder="1" applyAlignment="1">
      <alignment horizontal="center" vertical="center"/>
      <protection/>
    </xf>
    <xf numFmtId="190" fontId="64" fillId="0" borderId="53" xfId="91" applyNumberFormat="1" applyFont="1" applyBorder="1" applyAlignment="1">
      <alignment horizontal="center" vertical="center"/>
      <protection/>
    </xf>
    <xf numFmtId="175" fontId="64" fillId="0" borderId="54" xfId="91" applyNumberFormat="1" applyFont="1" applyBorder="1" applyAlignment="1">
      <alignment horizontal="right" vertical="center"/>
      <protection/>
    </xf>
    <xf numFmtId="1" fontId="64" fillId="0" borderId="0" xfId="91" applyNumberFormat="1" applyFont="1" applyAlignment="1">
      <alignment horizontal="left" vertical="center"/>
      <protection/>
    </xf>
    <xf numFmtId="0" fontId="23" fillId="0" borderId="0" xfId="112">
      <alignment/>
      <protection/>
    </xf>
    <xf numFmtId="0" fontId="23" fillId="0" borderId="0" xfId="112" applyAlignment="1">
      <alignment horizontal="left"/>
      <protection/>
    </xf>
    <xf numFmtId="1" fontId="62" fillId="0" borderId="14" xfId="91" applyNumberFormat="1" applyFont="1" applyBorder="1" applyAlignment="1">
      <alignment horizontal="center" vertical="center" wrapText="1"/>
      <protection/>
    </xf>
    <xf numFmtId="49" fontId="59" fillId="21" borderId="12" xfId="92" applyNumberFormat="1" applyFont="1" applyFill="1" applyBorder="1" applyAlignment="1">
      <alignment vertical="center" wrapText="1"/>
      <protection/>
    </xf>
    <xf numFmtId="49" fontId="59" fillId="21" borderId="11" xfId="92" applyNumberFormat="1" applyFont="1" applyFill="1" applyBorder="1" applyAlignment="1">
      <alignment vertical="center" wrapText="1"/>
      <protection/>
    </xf>
    <xf numFmtId="0" fontId="59" fillId="21" borderId="12" xfId="92" applyFont="1" applyFill="1" applyBorder="1" applyAlignment="1" applyProtection="1">
      <alignment vertical="center" wrapText="1"/>
      <protection locked="0"/>
    </xf>
    <xf numFmtId="49" fontId="59" fillId="21" borderId="13" xfId="92" applyNumberFormat="1" applyFont="1" applyFill="1" applyBorder="1" applyAlignment="1">
      <alignment vertical="center" wrapText="1"/>
      <protection/>
    </xf>
    <xf numFmtId="0" fontId="60" fillId="21" borderId="0" xfId="113" applyFont="1" applyFill="1" applyAlignment="1">
      <alignment vertical="center"/>
      <protection/>
    </xf>
    <xf numFmtId="0" fontId="59" fillId="21" borderId="12" xfId="92" applyFont="1" applyFill="1" applyBorder="1" applyAlignment="1" applyProtection="1">
      <alignment horizontal="left" vertical="center" wrapText="1"/>
      <protection locked="0"/>
    </xf>
    <xf numFmtId="49" fontId="61" fillId="0" borderId="12" xfId="92" applyNumberFormat="1" applyFont="1" applyBorder="1" applyAlignment="1">
      <alignment horizontal="center" vertical="center" wrapText="1"/>
      <protection/>
    </xf>
    <xf numFmtId="1" fontId="62" fillId="0" borderId="14" xfId="92" applyNumberFormat="1" applyFont="1" applyBorder="1" applyAlignment="1">
      <alignment horizontal="center" vertical="center" wrapText="1"/>
      <protection/>
    </xf>
    <xf numFmtId="49" fontId="62" fillId="0" borderId="14" xfId="92" applyNumberFormat="1" applyFont="1" applyBorder="1" applyAlignment="1">
      <alignment horizontal="center" vertical="center" wrapText="1"/>
      <protection/>
    </xf>
    <xf numFmtId="175" fontId="62" fillId="0" borderId="14" xfId="92" applyNumberFormat="1" applyFont="1" applyBorder="1" applyAlignment="1">
      <alignment horizontal="center" vertical="center" wrapText="1"/>
      <protection/>
    </xf>
    <xf numFmtId="0" fontId="60" fillId="0" borderId="0" xfId="113" applyFont="1" applyAlignment="1">
      <alignment vertical="center"/>
      <protection/>
    </xf>
    <xf numFmtId="1" fontId="63" fillId="21" borderId="12" xfId="92" applyNumberFormat="1" applyFont="1" applyFill="1" applyBorder="1" applyAlignment="1">
      <alignment horizontal="center" vertical="center"/>
      <protection/>
    </xf>
    <xf numFmtId="1" fontId="63" fillId="21" borderId="11" xfId="92" applyNumberFormat="1" applyFont="1" applyFill="1" applyBorder="1" applyAlignment="1">
      <alignment horizontal="left" vertical="center"/>
      <protection/>
    </xf>
    <xf numFmtId="49" fontId="63" fillId="21" borderId="11" xfId="92" applyNumberFormat="1" applyFont="1" applyFill="1" applyBorder="1" applyAlignment="1">
      <alignment horizontal="left" vertical="center"/>
      <protection/>
    </xf>
    <xf numFmtId="49" fontId="63" fillId="21" borderId="11" xfId="92" applyNumberFormat="1" applyFont="1" applyFill="1" applyBorder="1" applyAlignment="1">
      <alignment horizontal="center" vertical="center"/>
      <protection/>
    </xf>
    <xf numFmtId="188" fontId="63" fillId="21" borderId="11" xfId="92" applyNumberFormat="1" applyFont="1" applyFill="1" applyBorder="1" applyAlignment="1">
      <alignment horizontal="center" vertical="center"/>
      <protection/>
    </xf>
    <xf numFmtId="190" fontId="14" fillId="21" borderId="13" xfId="92" applyNumberFormat="1" applyFont="1" applyFill="1" applyBorder="1" applyAlignment="1">
      <alignment horizontal="center" vertical="center"/>
      <protection/>
    </xf>
    <xf numFmtId="175" fontId="61" fillId="21" borderId="14" xfId="92" applyNumberFormat="1" applyFont="1" applyFill="1" applyBorder="1" applyAlignment="1">
      <alignment horizontal="right" vertical="center"/>
      <protection/>
    </xf>
    <xf numFmtId="1" fontId="63" fillId="0" borderId="49" xfId="92" applyNumberFormat="1" applyFont="1" applyBorder="1" applyAlignment="1">
      <alignment horizontal="center" vertical="center"/>
      <protection/>
    </xf>
    <xf numFmtId="1" fontId="63" fillId="0" borderId="0" xfId="92" applyNumberFormat="1" applyFont="1" applyAlignment="1">
      <alignment horizontal="left" vertical="center"/>
      <protection/>
    </xf>
    <xf numFmtId="49" fontId="63" fillId="0" borderId="0" xfId="92" applyNumberFormat="1" applyFont="1" applyAlignment="1">
      <alignment horizontal="left" vertical="center"/>
      <protection/>
    </xf>
    <xf numFmtId="49" fontId="63" fillId="0" borderId="0" xfId="92" applyNumberFormat="1" applyFont="1" applyAlignment="1">
      <alignment horizontal="center" vertical="center"/>
      <protection/>
    </xf>
    <xf numFmtId="188" fontId="63" fillId="0" borderId="0" xfId="92" applyNumberFormat="1" applyFont="1" applyAlignment="1">
      <alignment horizontal="center" vertical="center"/>
      <protection/>
    </xf>
    <xf numFmtId="190" fontId="14" fillId="0" borderId="0" xfId="92" applyNumberFormat="1" applyFont="1" applyAlignment="1">
      <alignment horizontal="center" vertical="center"/>
      <protection/>
    </xf>
    <xf numFmtId="175" fontId="14" fillId="0" borderId="50" xfId="92" applyNumberFormat="1" applyFont="1" applyBorder="1" applyAlignment="1">
      <alignment horizontal="right" vertical="center"/>
      <protection/>
    </xf>
    <xf numFmtId="1" fontId="14" fillId="21" borderId="14" xfId="92" applyNumberFormat="1" applyFont="1" applyFill="1" applyBorder="1" applyAlignment="1">
      <alignment horizontal="center" vertical="center"/>
      <protection/>
    </xf>
    <xf numFmtId="1" fontId="14" fillId="21" borderId="12" xfId="92" applyNumberFormat="1" applyFont="1" applyFill="1" applyBorder="1" applyAlignment="1">
      <alignment horizontal="left" vertical="center"/>
      <protection/>
    </xf>
    <xf numFmtId="49" fontId="14" fillId="21" borderId="12" xfId="92" applyNumberFormat="1" applyFont="1" applyFill="1" applyBorder="1" applyAlignment="1">
      <alignment horizontal="left" vertical="center" wrapText="1"/>
      <protection/>
    </xf>
    <xf numFmtId="49" fontId="14" fillId="21" borderId="11" xfId="92" applyNumberFormat="1" applyFont="1" applyFill="1" applyBorder="1" applyAlignment="1">
      <alignment horizontal="center" vertical="center"/>
      <protection/>
    </xf>
    <xf numFmtId="188" fontId="14" fillId="21" borderId="11" xfId="92" applyNumberFormat="1" applyFont="1" applyFill="1" applyBorder="1" applyAlignment="1">
      <alignment horizontal="center" vertical="center"/>
      <protection/>
    </xf>
    <xf numFmtId="190" fontId="64" fillId="21" borderId="13" xfId="92" applyNumberFormat="1" applyFont="1" applyFill="1" applyBorder="1" applyAlignment="1">
      <alignment horizontal="center" vertical="center"/>
      <protection/>
    </xf>
    <xf numFmtId="175" fontId="14" fillId="21" borderId="14" xfId="92" applyNumberFormat="1" applyFont="1" applyFill="1" applyBorder="1" applyAlignment="1">
      <alignment horizontal="right" vertical="center"/>
      <protection/>
    </xf>
    <xf numFmtId="1" fontId="64" fillId="0" borderId="51" xfId="92" applyNumberFormat="1" applyFont="1" applyBorder="1" applyAlignment="1">
      <alignment horizontal="center" vertical="center" wrapText="1"/>
      <protection/>
    </xf>
    <xf numFmtId="2" fontId="64" fillId="0" borderId="53" xfId="92" applyNumberFormat="1" applyFont="1" applyBorder="1" applyAlignment="1">
      <alignment horizontal="left" vertical="center" wrapText="1"/>
      <protection/>
    </xf>
    <xf numFmtId="49" fontId="64" fillId="0" borderId="53" xfId="92" applyNumberFormat="1" applyFont="1" applyBorder="1" applyAlignment="1">
      <alignment horizontal="center" vertical="center"/>
      <protection/>
    </xf>
    <xf numFmtId="188" fontId="65" fillId="0" borderId="53" xfId="92" applyNumberFormat="1" applyFont="1" applyBorder="1" applyAlignment="1">
      <alignment horizontal="center" vertical="center"/>
      <protection/>
    </xf>
    <xf numFmtId="190" fontId="64" fillId="0" borderId="53" xfId="92" applyNumberFormat="1" applyFont="1" applyBorder="1" applyAlignment="1">
      <alignment horizontal="center" vertical="center"/>
      <protection/>
    </xf>
    <xf numFmtId="175" fontId="64" fillId="0" borderId="54" xfId="92" applyNumberFormat="1" applyFont="1" applyBorder="1" applyAlignment="1">
      <alignment horizontal="right" vertical="center"/>
      <protection/>
    </xf>
    <xf numFmtId="1" fontId="64" fillId="0" borderId="51" xfId="92" applyNumberFormat="1" applyFont="1" applyBorder="1" applyAlignment="1">
      <alignment horizontal="center" vertical="center"/>
      <protection/>
    </xf>
    <xf numFmtId="49" fontId="64" fillId="0" borderId="51" xfId="92" applyNumberFormat="1" applyFont="1" applyBorder="1" applyAlignment="1" applyProtection="1">
      <alignment horizontal="center" vertical="center"/>
      <protection locked="0"/>
    </xf>
    <xf numFmtId="1" fontId="64" fillId="0" borderId="52" xfId="92" applyNumberFormat="1" applyFont="1" applyBorder="1" applyAlignment="1">
      <alignment horizontal="left" vertical="center"/>
      <protection/>
    </xf>
    <xf numFmtId="0" fontId="23" fillId="0" borderId="0" xfId="113">
      <alignment/>
      <protection/>
    </xf>
    <xf numFmtId="0" fontId="23" fillId="0" borderId="0" xfId="113" applyAlignment="1">
      <alignment horizontal="left"/>
      <protection/>
    </xf>
    <xf numFmtId="49" fontId="59" fillId="21" borderId="12" xfId="93" applyNumberFormat="1" applyFont="1" applyFill="1" applyBorder="1" applyAlignment="1" applyProtection="1">
      <alignment vertical="center" wrapText="1"/>
      <protection locked="0"/>
    </xf>
    <xf numFmtId="49" fontId="59" fillId="21" borderId="11" xfId="93" applyNumberFormat="1" applyFont="1" applyFill="1" applyBorder="1" applyAlignment="1" applyProtection="1">
      <alignment vertical="center" wrapText="1"/>
      <protection locked="0"/>
    </xf>
    <xf numFmtId="0" fontId="59" fillId="21" borderId="11" xfId="93" applyFont="1" applyFill="1" applyBorder="1" applyAlignment="1" applyProtection="1">
      <alignment horizontal="center" vertical="center" wrapText="1"/>
      <protection locked="0"/>
    </xf>
    <xf numFmtId="49" fontId="59" fillId="21" borderId="13" xfId="93" applyNumberFormat="1" applyFont="1" applyFill="1" applyBorder="1" applyAlignment="1" applyProtection="1">
      <alignment vertical="center" wrapText="1"/>
      <protection locked="0"/>
    </xf>
    <xf numFmtId="0" fontId="60" fillId="21" borderId="0" xfId="114" applyFont="1" applyFill="1" applyAlignment="1" applyProtection="1">
      <alignment vertical="center"/>
      <protection locked="0"/>
    </xf>
    <xf numFmtId="0" fontId="59" fillId="21" borderId="12" xfId="93" applyFont="1" applyFill="1" applyBorder="1" applyAlignment="1" applyProtection="1">
      <alignment vertical="center" wrapText="1"/>
      <protection locked="0"/>
    </xf>
    <xf numFmtId="0" fontId="59" fillId="21" borderId="11" xfId="93" applyFont="1" applyFill="1" applyBorder="1" applyAlignment="1" applyProtection="1">
      <alignment vertical="center" wrapText="1"/>
      <protection locked="0"/>
    </xf>
    <xf numFmtId="0" fontId="59" fillId="21" borderId="13" xfId="93" applyFont="1" applyFill="1" applyBorder="1" applyAlignment="1" applyProtection="1">
      <alignment vertical="center" wrapText="1"/>
      <protection locked="0"/>
    </xf>
    <xf numFmtId="49" fontId="61" fillId="21" borderId="12" xfId="93" applyNumberFormat="1" applyFont="1" applyFill="1" applyBorder="1" applyAlignment="1">
      <alignment horizontal="center" vertical="center" wrapText="1"/>
      <protection/>
    </xf>
    <xf numFmtId="1" fontId="62" fillId="0" borderId="14" xfId="93" applyNumberFormat="1" applyFont="1" applyBorder="1" applyAlignment="1">
      <alignment horizontal="left" vertical="center" wrapText="1"/>
      <protection/>
    </xf>
    <xf numFmtId="49" fontId="62" fillId="0" borderId="14" xfId="93" applyNumberFormat="1" applyFont="1" applyBorder="1" applyAlignment="1">
      <alignment horizontal="center" vertical="center" wrapText="1"/>
      <protection/>
    </xf>
    <xf numFmtId="175" fontId="62" fillId="0" borderId="14" xfId="93" applyNumberFormat="1" applyFont="1" applyBorder="1" applyAlignment="1">
      <alignment horizontal="center" vertical="center" wrapText="1"/>
      <protection/>
    </xf>
    <xf numFmtId="0" fontId="60" fillId="0" borderId="0" xfId="114" applyFont="1" applyAlignment="1">
      <alignment vertical="center"/>
      <protection/>
    </xf>
    <xf numFmtId="1" fontId="63" fillId="21" borderId="12" xfId="93" applyNumberFormat="1" applyFont="1" applyFill="1" applyBorder="1" applyAlignment="1">
      <alignment horizontal="center" vertical="center"/>
      <protection/>
    </xf>
    <xf numFmtId="1" fontId="63" fillId="21" borderId="11" xfId="93" applyNumberFormat="1" applyFont="1" applyFill="1" applyBorder="1" applyAlignment="1">
      <alignment horizontal="left" vertical="center"/>
      <protection/>
    </xf>
    <xf numFmtId="49" fontId="63" fillId="21" borderId="11" xfId="93" applyNumberFormat="1" applyFont="1" applyFill="1" applyBorder="1" applyAlignment="1">
      <alignment horizontal="left" vertical="center"/>
      <protection/>
    </xf>
    <xf numFmtId="49" fontId="63" fillId="21" borderId="11" xfId="93" applyNumberFormat="1" applyFont="1" applyFill="1" applyBorder="1" applyAlignment="1">
      <alignment horizontal="center" vertical="center"/>
      <protection/>
    </xf>
    <xf numFmtId="188" fontId="63" fillId="21" borderId="11" xfId="93" applyNumberFormat="1" applyFont="1" applyFill="1" applyBorder="1" applyAlignment="1">
      <alignment horizontal="center" vertical="center"/>
      <protection/>
    </xf>
    <xf numFmtId="190" fontId="14" fillId="21" borderId="13" xfId="93" applyNumberFormat="1" applyFont="1" applyFill="1" applyBorder="1" applyAlignment="1">
      <alignment horizontal="center" vertical="center"/>
      <protection/>
    </xf>
    <xf numFmtId="175" fontId="61" fillId="21" borderId="14" xfId="93" applyNumberFormat="1" applyFont="1" applyFill="1" applyBorder="1" applyAlignment="1">
      <alignment horizontal="right" vertical="center"/>
      <protection/>
    </xf>
    <xf numFmtId="1" fontId="63" fillId="0" borderId="49" xfId="93" applyNumberFormat="1" applyFont="1" applyBorder="1" applyAlignment="1">
      <alignment horizontal="center" vertical="center"/>
      <protection/>
    </xf>
    <xf numFmtId="1" fontId="63" fillId="0" borderId="0" xfId="93" applyNumberFormat="1" applyFont="1" applyAlignment="1">
      <alignment horizontal="left" vertical="center"/>
      <protection/>
    </xf>
    <xf numFmtId="49" fontId="63" fillId="0" borderId="0" xfId="93" applyNumberFormat="1" applyFont="1" applyAlignment="1">
      <alignment horizontal="left" vertical="center"/>
      <protection/>
    </xf>
    <xf numFmtId="49" fontId="63" fillId="0" borderId="0" xfId="93" applyNumberFormat="1" applyFont="1" applyAlignment="1">
      <alignment horizontal="center" vertical="center"/>
      <protection/>
    </xf>
    <xf numFmtId="188" fontId="63" fillId="0" borderId="0" xfId="93" applyNumberFormat="1" applyFont="1" applyAlignment="1">
      <alignment horizontal="center" vertical="center"/>
      <protection/>
    </xf>
    <xf numFmtId="190" fontId="14" fillId="0" borderId="0" xfId="93" applyNumberFormat="1" applyFont="1" applyAlignment="1">
      <alignment horizontal="center" vertical="center"/>
      <protection/>
    </xf>
    <xf numFmtId="175" fontId="14" fillId="0" borderId="50" xfId="93" applyNumberFormat="1" applyFont="1" applyBorder="1" applyAlignment="1">
      <alignment horizontal="right" vertical="center"/>
      <protection/>
    </xf>
    <xf numFmtId="1" fontId="14" fillId="21" borderId="14" xfId="93" applyNumberFormat="1" applyFont="1" applyFill="1" applyBorder="1" applyAlignment="1">
      <alignment horizontal="center" vertical="center"/>
      <protection/>
    </xf>
    <xf numFmtId="1" fontId="14" fillId="21" borderId="12" xfId="93" applyNumberFormat="1" applyFont="1" applyFill="1" applyBorder="1" applyAlignment="1">
      <alignment horizontal="left" vertical="center"/>
      <protection/>
    </xf>
    <xf numFmtId="49" fontId="14" fillId="21" borderId="12" xfId="93" applyNumberFormat="1" applyFont="1" applyFill="1" applyBorder="1" applyAlignment="1">
      <alignment horizontal="left" vertical="center" wrapText="1"/>
      <protection/>
    </xf>
    <xf numFmtId="49" fontId="14" fillId="21" borderId="11" xfId="93" applyNumberFormat="1" applyFont="1" applyFill="1" applyBorder="1" applyAlignment="1">
      <alignment horizontal="center" vertical="center"/>
      <protection/>
    </xf>
    <xf numFmtId="188" fontId="14" fillId="21" borderId="11" xfId="93" applyNumberFormat="1" applyFont="1" applyFill="1" applyBorder="1" applyAlignment="1">
      <alignment horizontal="center" vertical="center"/>
      <protection/>
    </xf>
    <xf numFmtId="190" fontId="64" fillId="21" borderId="13" xfId="93" applyNumberFormat="1" applyFont="1" applyFill="1" applyBorder="1" applyAlignment="1">
      <alignment horizontal="center" vertical="center"/>
      <protection/>
    </xf>
    <xf numFmtId="175" fontId="14" fillId="21" borderId="14" xfId="93" applyNumberFormat="1" applyFont="1" applyFill="1" applyBorder="1" applyAlignment="1">
      <alignment horizontal="right" vertical="center"/>
      <protection/>
    </xf>
    <xf numFmtId="1" fontId="64" fillId="0" borderId="51" xfId="93" applyNumberFormat="1" applyFont="1" applyBorder="1" applyAlignment="1">
      <alignment horizontal="center" vertical="center"/>
      <protection/>
    </xf>
    <xf numFmtId="1" fontId="64" fillId="0" borderId="52" xfId="93" applyNumberFormat="1" applyFont="1" applyBorder="1" applyAlignment="1">
      <alignment horizontal="left" vertical="center"/>
      <protection/>
    </xf>
    <xf numFmtId="2" fontId="64" fillId="0" borderId="53" xfId="93" applyNumberFormat="1" applyFont="1" applyBorder="1" applyAlignment="1">
      <alignment horizontal="left" vertical="center" wrapText="1"/>
      <protection/>
    </xf>
    <xf numFmtId="49" fontId="64" fillId="0" borderId="53" xfId="93" applyNumberFormat="1" applyFont="1" applyBorder="1" applyAlignment="1">
      <alignment horizontal="center" vertical="center"/>
      <protection/>
    </xf>
    <xf numFmtId="188" fontId="65" fillId="0" borderId="53" xfId="93" applyNumberFormat="1" applyFont="1" applyBorder="1" applyAlignment="1">
      <alignment horizontal="center" vertical="center"/>
      <protection/>
    </xf>
    <xf numFmtId="190" fontId="64" fillId="0" borderId="53" xfId="93" applyNumberFormat="1" applyFont="1" applyBorder="1" applyAlignment="1">
      <alignment horizontal="center" vertical="center"/>
      <protection/>
    </xf>
    <xf numFmtId="175" fontId="64" fillId="0" borderId="54" xfId="93" applyNumberFormat="1" applyFont="1" applyBorder="1" applyAlignment="1">
      <alignment horizontal="right" vertical="center"/>
      <protection/>
    </xf>
    <xf numFmtId="0" fontId="60" fillId="21" borderId="0" xfId="114" applyFont="1" applyFill="1" applyAlignment="1">
      <alignment vertical="center"/>
      <protection/>
    </xf>
    <xf numFmtId="0" fontId="23" fillId="0" borderId="0" xfId="114">
      <alignment/>
      <protection/>
    </xf>
    <xf numFmtId="0" fontId="23" fillId="0" borderId="0" xfId="114" applyAlignment="1">
      <alignment horizontal="left"/>
      <protection/>
    </xf>
    <xf numFmtId="0" fontId="2" fillId="0" borderId="0" xfId="0" applyFont="1" applyFill="1" applyAlignment="1" applyProtection="1">
      <alignment horizontal="left" vertical="center"/>
      <protection/>
    </xf>
    <xf numFmtId="49" fontId="59" fillId="21" borderId="13" xfId="91" applyNumberFormat="1" applyFont="1" applyFill="1" applyBorder="1" applyAlignment="1">
      <alignment horizontal="center" vertical="center" wrapText="1"/>
      <protection/>
    </xf>
    <xf numFmtId="49" fontId="62" fillId="0" borderId="12" xfId="91" applyNumberFormat="1" applyFont="1" applyBorder="1" applyAlignment="1">
      <alignment horizontal="center" vertical="center" wrapText="1"/>
      <protection/>
    </xf>
    <xf numFmtId="49" fontId="62" fillId="0" borderId="11" xfId="91" applyNumberFormat="1" applyFont="1" applyBorder="1" applyAlignment="1">
      <alignment horizontal="center" vertical="center" wrapText="1"/>
      <protection/>
    </xf>
    <xf numFmtId="49" fontId="62" fillId="0" borderId="13" xfId="91" applyNumberFormat="1" applyFont="1" applyBorder="1" applyAlignment="1">
      <alignment horizontal="center" vertical="center" wrapText="1"/>
      <protection/>
    </xf>
    <xf numFmtId="49" fontId="62" fillId="0" borderId="12" xfId="93" applyNumberFormat="1" applyFont="1" applyBorder="1" applyAlignment="1">
      <alignment horizontal="center" vertical="center" wrapText="1"/>
      <protection/>
    </xf>
    <xf numFmtId="49" fontId="62" fillId="0" borderId="11" xfId="93" applyNumberFormat="1" applyFont="1" applyBorder="1" applyAlignment="1">
      <alignment horizontal="center" vertical="center" wrapText="1"/>
      <protection/>
    </xf>
    <xf numFmtId="49" fontId="62" fillId="0" borderId="13" xfId="93" applyNumberFormat="1" applyFont="1" applyBorder="1" applyAlignment="1">
      <alignment horizontal="center" vertical="center" wrapText="1"/>
      <protection/>
    </xf>
    <xf numFmtId="0" fontId="57" fillId="0" borderId="45" xfId="111" applyFont="1" applyBorder="1" applyAlignment="1" applyProtection="1">
      <alignment horizontal="left" vertical="center" wrapText="1"/>
      <protection/>
    </xf>
    <xf numFmtId="0" fontId="57" fillId="0" borderId="45" xfId="111" applyFont="1" applyBorder="1" applyAlignment="1" applyProtection="1">
      <alignment vertical="center"/>
      <protection/>
    </xf>
    <xf numFmtId="4" fontId="57" fillId="0" borderId="46" xfId="111" applyNumberFormat="1" applyFont="1" applyBorder="1" applyAlignment="1" applyProtection="1">
      <alignment vertical="center"/>
      <protection/>
    </xf>
    <xf numFmtId="4" fontId="57" fillId="0" borderId="48" xfId="111" applyNumberFormat="1" applyFont="1" applyBorder="1" applyAlignment="1" applyProtection="1">
      <alignment vertical="center"/>
      <protection/>
    </xf>
    <xf numFmtId="4" fontId="57" fillId="0" borderId="47" xfId="111" applyNumberFormat="1" applyFont="1" applyBorder="1" applyAlignment="1" applyProtection="1">
      <alignment vertical="center"/>
      <protection/>
    </xf>
    <xf numFmtId="4" fontId="27" fillId="0" borderId="45" xfId="111" applyNumberFormat="1" applyFont="1" applyBorder="1" applyAlignment="1" applyProtection="1">
      <alignment vertical="center"/>
      <protection/>
    </xf>
    <xf numFmtId="0" fontId="27" fillId="0" borderId="45" xfId="111" applyFont="1" applyBorder="1" applyAlignment="1" applyProtection="1">
      <alignment vertical="center"/>
      <protection/>
    </xf>
    <xf numFmtId="4" fontId="57" fillId="0" borderId="45" xfId="111" applyNumberFormat="1" applyFont="1" applyBorder="1" applyAlignment="1" applyProtection="1">
      <alignment vertical="center"/>
      <protection/>
    </xf>
    <xf numFmtId="0" fontId="27" fillId="0" borderId="45" xfId="111" applyFont="1" applyBorder="1" applyAlignment="1" applyProtection="1">
      <alignment horizontal="left" vertical="center" wrapText="1"/>
      <protection/>
    </xf>
    <xf numFmtId="0" fontId="57" fillId="0" borderId="46" xfId="111" applyFont="1" applyBorder="1" applyAlignment="1" applyProtection="1">
      <alignment horizontal="left" vertical="center" wrapText="1"/>
      <protection/>
    </xf>
    <xf numFmtId="0" fontId="57" fillId="0" borderId="47" xfId="111" applyFont="1" applyBorder="1" applyAlignment="1" applyProtection="1">
      <alignment horizontal="left" vertical="center" wrapText="1"/>
      <protection/>
    </xf>
    <xf numFmtId="0" fontId="57" fillId="0" borderId="48" xfId="111" applyFont="1" applyBorder="1" applyAlignment="1" applyProtection="1">
      <alignment horizontal="left" vertical="center" wrapText="1"/>
      <protection/>
    </xf>
    <xf numFmtId="4" fontId="57" fillId="0" borderId="45" xfId="111" applyNumberFormat="1" applyFont="1" applyBorder="1" applyAlignment="1" applyProtection="1">
      <alignment vertical="center"/>
      <protection locked="0"/>
    </xf>
    <xf numFmtId="0" fontId="57" fillId="0" borderId="45" xfId="111" applyFont="1" applyBorder="1" applyAlignment="1" applyProtection="1">
      <alignment vertical="center"/>
      <protection locked="0"/>
    </xf>
    <xf numFmtId="4" fontId="27" fillId="0" borderId="45" xfId="111" applyNumberFormat="1" applyFont="1" applyBorder="1" applyAlignment="1" applyProtection="1">
      <alignment vertical="center"/>
      <protection locked="0"/>
    </xf>
    <xf numFmtId="0" fontId="27" fillId="0" borderId="45" xfId="111" applyFont="1" applyBorder="1" applyAlignment="1" applyProtection="1">
      <alignment vertical="center"/>
      <protection locked="0"/>
    </xf>
    <xf numFmtId="0" fontId="27" fillId="0" borderId="46" xfId="111" applyFont="1" applyBorder="1" applyAlignment="1" applyProtection="1">
      <alignment horizontal="left" vertical="center" wrapText="1"/>
      <protection/>
    </xf>
    <xf numFmtId="0" fontId="27" fillId="0" borderId="47" xfId="111" applyFont="1" applyBorder="1" applyAlignment="1" applyProtection="1">
      <alignment horizontal="left" vertical="center" wrapText="1"/>
      <protection/>
    </xf>
    <xf numFmtId="0" fontId="27" fillId="0" borderId="48" xfId="111" applyFont="1" applyBorder="1" applyAlignment="1" applyProtection="1">
      <alignment horizontal="left" vertical="center" wrapText="1"/>
      <protection/>
    </xf>
    <xf numFmtId="4" fontId="27" fillId="0" borderId="46" xfId="111" applyNumberFormat="1" applyFont="1" applyBorder="1" applyAlignment="1" applyProtection="1">
      <alignment vertical="center"/>
      <protection/>
    </xf>
    <xf numFmtId="4" fontId="27" fillId="0" borderId="48" xfId="111" applyNumberFormat="1" applyFont="1" applyBorder="1" applyAlignment="1" applyProtection="1">
      <alignment vertical="center"/>
      <protection/>
    </xf>
    <xf numFmtId="0" fontId="27" fillId="0" borderId="45" xfId="111" applyFont="1" applyBorder="1" applyAlignment="1" applyProtection="1">
      <alignment horizontal="left" vertical="center" wrapText="1"/>
      <protection locked="0"/>
    </xf>
    <xf numFmtId="4" fontId="52" fillId="0" borderId="47" xfId="111" applyNumberFormat="1" applyFont="1" applyBorder="1" applyAlignment="1">
      <alignment/>
      <protection/>
    </xf>
    <xf numFmtId="0" fontId="57" fillId="0" borderId="45" xfId="111" applyFont="1" applyBorder="1" applyAlignment="1" applyProtection="1">
      <alignment horizontal="left" vertical="center" wrapText="1"/>
      <protection locked="0"/>
    </xf>
    <xf numFmtId="4" fontId="52" fillId="0" borderId="0" xfId="111" applyNumberFormat="1" applyFont="1" applyBorder="1" applyAlignment="1">
      <alignment vertical="center"/>
      <protection/>
    </xf>
    <xf numFmtId="0" fontId="52" fillId="0" borderId="0" xfId="111" applyFont="1" applyBorder="1" applyAlignment="1">
      <alignment vertical="center"/>
      <protection/>
    </xf>
    <xf numFmtId="4" fontId="52" fillId="0" borderId="47" xfId="111" applyNumberFormat="1" applyFont="1" applyBorder="1" applyAlignment="1">
      <alignment vertical="center"/>
      <protection/>
    </xf>
    <xf numFmtId="0" fontId="27" fillId="0" borderId="46" xfId="111" applyFont="1" applyBorder="1" applyAlignment="1" applyProtection="1">
      <alignment horizontal="left" vertical="center" wrapText="1"/>
      <protection locked="0"/>
    </xf>
    <xf numFmtId="0" fontId="27" fillId="0" borderId="47" xfId="111" applyFont="1" applyBorder="1" applyAlignment="1" applyProtection="1">
      <alignment horizontal="left" vertical="center" wrapText="1"/>
      <protection locked="0"/>
    </xf>
    <xf numFmtId="0" fontId="27" fillId="0" borderId="48" xfId="111" applyFont="1" applyBorder="1" applyAlignment="1" applyProtection="1">
      <alignment horizontal="left" vertical="center" wrapText="1"/>
      <protection locked="0"/>
    </xf>
    <xf numFmtId="4" fontId="27" fillId="0" borderId="46" xfId="111" applyNumberFormat="1" applyFont="1" applyBorder="1" applyAlignment="1" applyProtection="1">
      <alignment vertical="center"/>
      <protection locked="0"/>
    </xf>
    <xf numFmtId="4" fontId="27" fillId="0" borderId="48" xfId="111" applyNumberFormat="1" applyFont="1" applyBorder="1" applyAlignment="1" applyProtection="1">
      <alignment vertical="center"/>
      <protection locked="0"/>
    </xf>
    <xf numFmtId="4" fontId="27" fillId="0" borderId="47" xfId="111" applyNumberFormat="1" applyFont="1" applyBorder="1" applyAlignment="1" applyProtection="1">
      <alignment vertical="center"/>
      <protection locked="0"/>
    </xf>
    <xf numFmtId="0" fontId="39" fillId="32" borderId="0" xfId="55" applyFont="1" applyFill="1" applyAlignment="1" applyProtection="1">
      <alignment horizontal="center" vertical="center"/>
      <protection/>
    </xf>
    <xf numFmtId="0" fontId="40" fillId="21" borderId="0" xfId="111" applyFont="1" applyFill="1" applyAlignment="1">
      <alignment horizontal="center" vertical="center"/>
      <protection/>
    </xf>
    <xf numFmtId="0" fontId="27" fillId="0" borderId="0" xfId="111" applyFont="1">
      <alignment/>
      <protection/>
    </xf>
    <xf numFmtId="4" fontId="52" fillId="0" borderId="40" xfId="111" applyNumberFormat="1" applyFont="1" applyBorder="1" applyAlignment="1">
      <alignment/>
      <protection/>
    </xf>
    <xf numFmtId="4" fontId="52" fillId="0" borderId="40" xfId="111" applyNumberFormat="1" applyFont="1" applyBorder="1" applyAlignment="1">
      <alignment vertical="center"/>
      <protection/>
    </xf>
    <xf numFmtId="4" fontId="51" fillId="0" borderId="0" xfId="111" applyNumberFormat="1" applyFont="1" applyBorder="1" applyAlignment="1">
      <alignment/>
      <protection/>
    </xf>
    <xf numFmtId="4" fontId="51" fillId="0" borderId="0" xfId="111" applyNumberFormat="1" applyFont="1" applyBorder="1" applyAlignment="1">
      <alignment vertical="center"/>
      <protection/>
    </xf>
    <xf numFmtId="4" fontId="50" fillId="0" borderId="0" xfId="111" applyNumberFormat="1" applyFont="1" applyBorder="1" applyAlignment="1">
      <alignment vertical="center"/>
      <protection/>
    </xf>
    <xf numFmtId="0" fontId="27" fillId="0" borderId="0" xfId="111" applyFont="1" applyBorder="1" applyAlignment="1">
      <alignment vertical="center"/>
      <protection/>
    </xf>
    <xf numFmtId="0" fontId="51" fillId="0" borderId="0" xfId="111" applyFont="1" applyBorder="1" applyAlignment="1">
      <alignment vertical="center"/>
      <protection/>
    </xf>
    <xf numFmtId="4" fontId="50" fillId="0" borderId="32" xfId="111" applyNumberFormat="1" applyFont="1" applyBorder="1" applyAlignment="1">
      <alignment/>
      <protection/>
    </xf>
    <xf numFmtId="4" fontId="42" fillId="0" borderId="32" xfId="111" applyNumberFormat="1" applyFont="1" applyBorder="1" applyAlignment="1">
      <alignment vertical="center"/>
      <protection/>
    </xf>
    <xf numFmtId="0" fontId="44" fillId="0" borderId="0" xfId="111" applyFont="1" applyBorder="1" applyAlignment="1">
      <alignment horizontal="left" vertical="center"/>
      <protection/>
    </xf>
    <xf numFmtId="0" fontId="42" fillId="0" borderId="0" xfId="111" applyFont="1" applyBorder="1" applyAlignment="1">
      <alignment horizontal="left" vertical="center" wrapText="1"/>
      <protection/>
    </xf>
    <xf numFmtId="197" fontId="44" fillId="0" borderId="0" xfId="111" applyNumberFormat="1" applyFont="1" applyBorder="1" applyAlignment="1">
      <alignment horizontal="left" vertical="center"/>
      <protection/>
    </xf>
    <xf numFmtId="0" fontId="44" fillId="21" borderId="47" xfId="111" applyFont="1" applyFill="1" applyBorder="1" applyAlignment="1">
      <alignment horizontal="center" vertical="center" wrapText="1"/>
      <protection/>
    </xf>
    <xf numFmtId="0" fontId="27" fillId="21" borderId="47" xfId="111" applyFont="1" applyFill="1" applyBorder="1" applyAlignment="1">
      <alignment horizontal="center" vertical="center" wrapText="1"/>
      <protection/>
    </xf>
    <xf numFmtId="0" fontId="53" fillId="21" borderId="47" xfId="111" applyFont="1" applyFill="1" applyBorder="1" applyAlignment="1">
      <alignment horizontal="center" vertical="center" wrapText="1"/>
      <protection/>
    </xf>
    <xf numFmtId="0" fontId="27" fillId="21" borderId="48" xfId="111" applyFont="1" applyFill="1" applyBorder="1" applyAlignment="1">
      <alignment horizontal="center" vertical="center" wrapText="1"/>
      <protection/>
    </xf>
    <xf numFmtId="4" fontId="42" fillId="21" borderId="34" xfId="111" applyNumberFormat="1" applyFont="1" applyFill="1" applyBorder="1" applyAlignment="1">
      <alignment vertical="center"/>
      <protection/>
    </xf>
    <xf numFmtId="0" fontId="27" fillId="21" borderId="34" xfId="111" applyFont="1" applyFill="1" applyBorder="1" applyAlignment="1">
      <alignment vertical="center"/>
      <protection/>
    </xf>
    <xf numFmtId="0" fontId="27" fillId="21" borderId="55" xfId="111" applyFont="1" applyFill="1" applyBorder="1" applyAlignment="1">
      <alignment vertical="center"/>
      <protection/>
    </xf>
    <xf numFmtId="0" fontId="41" fillId="0" borderId="0" xfId="111" applyFont="1" applyBorder="1" applyAlignment="1">
      <alignment horizontal="center" vertical="center"/>
      <protection/>
    </xf>
    <xf numFmtId="4" fontId="50" fillId="21" borderId="0" xfId="111" applyNumberFormat="1" applyFont="1" applyFill="1" applyBorder="1" applyAlignment="1">
      <alignment vertical="center"/>
      <protection/>
    </xf>
    <xf numFmtId="0" fontId="27" fillId="21" borderId="0" xfId="111" applyFont="1" applyFill="1" applyBorder="1" applyAlignment="1">
      <alignment vertical="center"/>
      <protection/>
    </xf>
    <xf numFmtId="0" fontId="44" fillId="21" borderId="0" xfId="111" applyFont="1" applyFill="1" applyBorder="1" applyAlignment="1">
      <alignment horizontal="center" vertical="center"/>
      <protection/>
    </xf>
    <xf numFmtId="4" fontId="47" fillId="0" borderId="0" xfId="111" applyNumberFormat="1" applyFont="1" applyBorder="1" applyAlignment="1">
      <alignment vertical="center"/>
      <protection/>
    </xf>
    <xf numFmtId="0" fontId="40" fillId="0" borderId="0" xfId="111" applyFont="1" applyBorder="1" applyAlignment="1">
      <alignment horizontal="center" vertical="center"/>
      <protection/>
    </xf>
    <xf numFmtId="0" fontId="27" fillId="0" borderId="0" xfId="111" applyFont="1" applyBorder="1">
      <alignment/>
      <protection/>
    </xf>
    <xf numFmtId="0" fontId="42" fillId="0" borderId="0" xfId="111" applyFont="1" applyBorder="1" applyAlignment="1">
      <alignment horizontal="left" vertical="top" wrapText="1"/>
      <protection/>
    </xf>
    <xf numFmtId="4" fontId="37" fillId="0" borderId="0" xfId="111" applyNumberFormat="1" applyFont="1" applyBorder="1" applyAlignment="1">
      <alignment vertical="center"/>
      <protection/>
    </xf>
    <xf numFmtId="4" fontId="46" fillId="0" borderId="0" xfId="111" applyNumberFormat="1" applyFont="1" applyBorder="1" applyAlignment="1">
      <alignment vertical="center"/>
      <protection/>
    </xf>
    <xf numFmtId="0" fontId="57" fillId="0" borderId="46" xfId="111" applyFont="1" applyBorder="1" applyAlignment="1" applyProtection="1">
      <alignment horizontal="left" vertical="center" wrapText="1"/>
      <protection locked="0"/>
    </xf>
    <xf numFmtId="0" fontId="57" fillId="0" borderId="47" xfId="111" applyFont="1" applyBorder="1" applyAlignment="1" applyProtection="1">
      <alignment horizontal="left" vertical="center" wrapText="1"/>
      <protection locked="0"/>
    </xf>
    <xf numFmtId="0" fontId="57" fillId="0" borderId="48" xfId="111" applyFont="1" applyBorder="1" applyAlignment="1" applyProtection="1">
      <alignment horizontal="left" vertical="center" wrapText="1"/>
      <protection locked="0"/>
    </xf>
    <xf numFmtId="0" fontId="44" fillId="0" borderId="0" xfId="111" applyFont="1" applyBorder="1" applyAlignment="1">
      <alignment horizontal="left" vertical="center" wrapText="1"/>
      <protection/>
    </xf>
    <xf numFmtId="4" fontId="27" fillId="0" borderId="47" xfId="111" applyNumberFormat="1" applyFont="1" applyBorder="1" applyAlignment="1" applyProtection="1">
      <alignment vertical="center"/>
      <protection/>
    </xf>
    <xf numFmtId="49" fontId="62" fillId="0" borderId="12" xfId="92" applyNumberFormat="1" applyFont="1" applyBorder="1" applyAlignment="1">
      <alignment horizontal="center" vertical="center" wrapText="1"/>
      <protection/>
    </xf>
    <xf numFmtId="49" fontId="62" fillId="0" borderId="11" xfId="92" applyNumberFormat="1" applyFont="1" applyBorder="1" applyAlignment="1">
      <alignment horizontal="center" vertical="center" wrapText="1"/>
      <protection/>
    </xf>
    <xf numFmtId="49" fontId="62" fillId="0" borderId="13" xfId="92" applyNumberFormat="1" applyFont="1" applyBorder="1" applyAlignment="1">
      <alignment horizontal="center" vertical="center" wrapText="1"/>
      <protection/>
    </xf>
  </cellXfs>
  <cellStyles count="129">
    <cellStyle name="Normal" xfId="0"/>
    <cellStyle name=" 1" xfId="15"/>
    <cellStyle name="20 % – Zvýraznění1" xfId="16"/>
    <cellStyle name="20 % – Zvýraznění1 2" xfId="17"/>
    <cellStyle name="20 % – Zvýraznění1 3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" xfId="37"/>
    <cellStyle name="Čárka 2" xfId="38"/>
    <cellStyle name="Čárka 3" xfId="39"/>
    <cellStyle name="čárky 2" xfId="40"/>
    <cellStyle name="čárky 2 2" xfId="41"/>
    <cellStyle name="čárky 2 3" xfId="42"/>
    <cellStyle name="čárky 3" xfId="43"/>
    <cellStyle name="čárky 3 2" xfId="44"/>
    <cellStyle name="čárky 3 3" xfId="45"/>
    <cellStyle name="Comma [0]" xfId="46"/>
    <cellStyle name="Excel Built-in Normal" xfId="47"/>
    <cellStyle name="hlavicka" xfId="48"/>
    <cellStyle name="hlavickatucne" xfId="49"/>
    <cellStyle name="hlavickatucnecentrum" xfId="50"/>
    <cellStyle name="Hyperlink" xfId="51"/>
    <cellStyle name="Hypertextový odkaz 2" xfId="52"/>
    <cellStyle name="Hypertextový odkaz 2 2" xfId="53"/>
    <cellStyle name="Hypertextový odkaz 3" xfId="54"/>
    <cellStyle name="Hypertextový odkaz_rozpočet - rozvody NN - silnoproud" xfId="55"/>
    <cellStyle name="Chybně" xfId="56"/>
    <cellStyle name="Kontrolní buňka" xfId="57"/>
    <cellStyle name="Currency" xfId="58"/>
    <cellStyle name="Měna 2" xfId="59"/>
    <cellStyle name="Měna 2 2" xfId="60"/>
    <cellStyle name="Měna 2 3" xfId="61"/>
    <cellStyle name="Měna 3" xfId="62"/>
    <cellStyle name="Měna 4" xfId="63"/>
    <cellStyle name="Měna 5" xfId="64"/>
    <cellStyle name="Měna 6" xfId="65"/>
    <cellStyle name="měny 2" xfId="66"/>
    <cellStyle name="měny 2 2" xfId="67"/>
    <cellStyle name="měny 2 3" xfId="68"/>
    <cellStyle name="Currency [0]" xfId="69"/>
    <cellStyle name="Nadpis 1" xfId="70"/>
    <cellStyle name="Nadpis 2" xfId="71"/>
    <cellStyle name="Nadpis 3" xfId="72"/>
    <cellStyle name="Nadpis 4" xfId="73"/>
    <cellStyle name="Název" xfId="74"/>
    <cellStyle name="Neutrální" xfId="75"/>
    <cellStyle name="Normal_2010 PRICE LIST 07-04-10" xfId="76"/>
    <cellStyle name="normálne_nn-B" xfId="77"/>
    <cellStyle name="Normální 10" xfId="78"/>
    <cellStyle name="Normální 101" xfId="79"/>
    <cellStyle name="Normální 11" xfId="80"/>
    <cellStyle name="Normální 12" xfId="81"/>
    <cellStyle name="Normální 13" xfId="82"/>
    <cellStyle name="Normální 2" xfId="83"/>
    <cellStyle name="normální 2 2" xfId="84"/>
    <cellStyle name="Normální 2 2 2" xfId="85"/>
    <cellStyle name="normální 2 3" xfId="86"/>
    <cellStyle name="normální 2 4" xfId="87"/>
    <cellStyle name="Normální 2 5" xfId="88"/>
    <cellStyle name="Normální 2 6" xfId="89"/>
    <cellStyle name="Normální 2 7" xfId="90"/>
    <cellStyle name="Normální 2_Xl0000982" xfId="91"/>
    <cellStyle name="Normální 2_Xl0000983" xfId="92"/>
    <cellStyle name="Normální 2_Xl0000984" xfId="93"/>
    <cellStyle name="Normální 24 4" xfId="94"/>
    <cellStyle name="Normální 24 4 2" xfId="95"/>
    <cellStyle name="normální 3" xfId="96"/>
    <cellStyle name="Normální 3 2" xfId="97"/>
    <cellStyle name="Normální 3 3" xfId="98"/>
    <cellStyle name="Normální 3_rozpočet - rozvody NN - silnoproud" xfId="99"/>
    <cellStyle name="normální 4" xfId="100"/>
    <cellStyle name="normální 4 2" xfId="101"/>
    <cellStyle name="Normální 4 2 2" xfId="102"/>
    <cellStyle name="Normální 4 3" xfId="103"/>
    <cellStyle name="normální 4_NAZA - VV - aktualizovaný Smarttech 7 1 2015" xfId="104"/>
    <cellStyle name="normální 5" xfId="105"/>
    <cellStyle name="Normální 5 2" xfId="106"/>
    <cellStyle name="Normální 6" xfId="107"/>
    <cellStyle name="Normální 7" xfId="108"/>
    <cellStyle name="Normální 8" xfId="109"/>
    <cellStyle name="Normální 9" xfId="110"/>
    <cellStyle name="normální_rozpočet - rozvody NN - silnoproud" xfId="111"/>
    <cellStyle name="normální_Xl0000982" xfId="112"/>
    <cellStyle name="normální_Xl0000983" xfId="113"/>
    <cellStyle name="normální_Xl0000984" xfId="114"/>
    <cellStyle name="Followed Hyperlink" xfId="115"/>
    <cellStyle name="Poznámka" xfId="116"/>
    <cellStyle name="procent 2" xfId="117"/>
    <cellStyle name="Percent" xfId="118"/>
    <cellStyle name="Propojená buňka" xfId="119"/>
    <cellStyle name="Specifikace" xfId="120"/>
    <cellStyle name="Správně" xfId="121"/>
    <cellStyle name="Standaard_Blad1_3" xfId="122"/>
    <cellStyle name="Standard 2" xfId="123"/>
    <cellStyle name="Standard_1 __ Function List Equinoxe worklist 15_08_2007" xfId="124"/>
    <cellStyle name="Styl 1" xfId="125"/>
    <cellStyle name="subtotal_1" xfId="126"/>
    <cellStyle name="Špatně" xfId="127"/>
    <cellStyle name="text" xfId="128"/>
    <cellStyle name="Text upozornění" xfId="129"/>
    <cellStyle name="textcentrum" xfId="130"/>
    <cellStyle name="texttucne" xfId="131"/>
    <cellStyle name="TucneGrayBack" xfId="132"/>
    <cellStyle name="Vstup" xfId="133"/>
    <cellStyle name="Výpočet" xfId="134"/>
    <cellStyle name="Výstup" xfId="135"/>
    <cellStyle name="Vysvětlující text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/KROSplusData/System/Temp/rad1035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1035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Rozpracovan&#233;\BD_Pr&#225;&#269;sk&#225;\DPS\02_VVR_BD_PRACSK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ALOG_old"/>
      <sheetName val="R_4"/>
      <sheetName val="R_4_CHF_CHW"/>
      <sheetName val="IZT_U_"/>
      <sheetName val="IZT_U_TCV_T2"/>
      <sheetName val="IZT_U_TCV_TC"/>
      <sheetName val="IZT_U_TCA_3,1"/>
      <sheetName val="VĚTRAČKY"/>
      <sheetName val="KATALOG"/>
      <sheetName val="data"/>
      <sheetName val="Souhrn"/>
      <sheetName val="kanalizace"/>
      <sheetName val="vodovod"/>
      <sheetName val="plynovod"/>
    </sheetNames>
    <sheetDataSet>
      <sheetData sheetId="0">
        <row r="4">
          <cell r="A4" t="str">
            <v>R800001</v>
          </cell>
          <cell r="B4" t="str">
            <v>Nástavec odtoku kondenzátu NOK-P 125</v>
          </cell>
          <cell r="C4" t="str">
            <v>ks</v>
          </cell>
          <cell r="D4" t="str">
            <v>R8-odvod kondenzátu</v>
          </cell>
          <cell r="E4">
            <v>1090</v>
          </cell>
        </row>
        <row r="5">
          <cell r="A5" t="str">
            <v>A141303</v>
          </cell>
          <cell r="B5" t="str">
            <v>HYG 6001 - čidlo relativní vlhkosti, prostorové</v>
          </cell>
          <cell r="C5" t="str">
            <v>ks</v>
          </cell>
          <cell r="D5" t="str">
            <v>A142-čidla,termostaty a ovladače</v>
          </cell>
          <cell r="E5">
            <v>1980</v>
          </cell>
        </row>
        <row r="6">
          <cell r="A6" t="str">
            <v>A142203</v>
          </cell>
          <cell r="B6" t="str">
            <v>ADS 120 kanálové čidlo teploty vzduchu</v>
          </cell>
          <cell r="C6" t="str">
            <v>ks</v>
          </cell>
          <cell r="D6" t="str">
            <v>A160-duplex větrací</v>
          </cell>
          <cell r="E6">
            <v>1200</v>
          </cell>
        </row>
        <row r="7">
          <cell r="A7" t="str">
            <v>A142311</v>
          </cell>
          <cell r="B7" t="str">
            <v>ADS SMOKE 24 - čidlo cigaretového kouře, prostorové</v>
          </cell>
          <cell r="C7" t="str">
            <v>ks</v>
          </cell>
          <cell r="D7" t="str">
            <v>A142-čidla,termostaty a ovladače</v>
          </cell>
          <cell r="E7">
            <v>2900</v>
          </cell>
        </row>
        <row r="8">
          <cell r="A8" t="str">
            <v>A142318</v>
          </cell>
          <cell r="B8" t="str">
            <v>ADS RH 24 - čidlo rel. vlhkosti, prostorové</v>
          </cell>
          <cell r="C8" t="str">
            <v>ks</v>
          </cell>
          <cell r="D8" t="str">
            <v>A142-čidla,termostaty a ovladače</v>
          </cell>
          <cell r="E8">
            <v>2400</v>
          </cell>
        </row>
        <row r="9">
          <cell r="A9" t="str">
            <v>A142319</v>
          </cell>
          <cell r="B9" t="str">
            <v>ADS CO2 24 - čidlo CO2, prostorové</v>
          </cell>
          <cell r="C9" t="str">
            <v>ks</v>
          </cell>
          <cell r="D9" t="str">
            <v>A142-čidla,termostaty a ovladače</v>
          </cell>
          <cell r="E9">
            <v>4400</v>
          </cell>
        </row>
        <row r="10">
          <cell r="A10" t="str">
            <v>A142330</v>
          </cell>
          <cell r="B10" t="str">
            <v>ADS CO2 D - čidlo CO2, kanálové</v>
          </cell>
          <cell r="C10" t="str">
            <v>ks</v>
          </cell>
          <cell r="D10" t="str">
            <v>A142-čidla,termostaty a ovladače</v>
          </cell>
          <cell r="E10">
            <v>5350</v>
          </cell>
        </row>
        <row r="11">
          <cell r="A11" t="str">
            <v>A142332</v>
          </cell>
          <cell r="B11" t="str">
            <v>ADS RH D - čidlo relativní vlhkosti, kanálové</v>
          </cell>
          <cell r="C11" t="str">
            <v>ks</v>
          </cell>
          <cell r="D11" t="str">
            <v>A142-čidla,termostaty a ovladače</v>
          </cell>
          <cell r="E11">
            <v>4250</v>
          </cell>
        </row>
        <row r="12">
          <cell r="A12" t="str">
            <v>A144100</v>
          </cell>
          <cell r="B12" t="str">
            <v>Dotykový ovladač CPA -slonová kost</v>
          </cell>
          <cell r="C12" t="str">
            <v>ks</v>
          </cell>
          <cell r="D12" t="str">
            <v>A142-čidla,termostaty a ovladače</v>
          </cell>
          <cell r="E12">
            <v>4900</v>
          </cell>
        </row>
        <row r="13">
          <cell r="A13" t="str">
            <v>A144110</v>
          </cell>
          <cell r="B13" t="str">
            <v>Mechanický ovladač CPB -bílý</v>
          </cell>
          <cell r="C13" t="str">
            <v>ks</v>
          </cell>
          <cell r="D13" t="str">
            <v>A142-čidla,termostaty a ovladače</v>
          </cell>
          <cell r="E13">
            <v>2600</v>
          </cell>
        </row>
        <row r="14">
          <cell r="A14" t="str">
            <v>A150101</v>
          </cell>
          <cell r="B14" t="str">
            <v>EPO-V 125 / 0,9 (elektrický ohřívač vzduchu) - včetně vestavěných spínacích prvků a teplotních ochran</v>
          </cell>
          <cell r="C14" t="str">
            <v>ks</v>
          </cell>
          <cell r="D14" t="str">
            <v>A160-duplex větrací</v>
          </cell>
          <cell r="E14">
            <v>5200</v>
          </cell>
        </row>
        <row r="15">
          <cell r="A15" t="str">
            <v>A150102</v>
          </cell>
          <cell r="B15" t="str">
            <v>EPO-V 160 / 1,5 (elektrický ohřívač vzduchu) - včetně vestavěných spínacích prvků a teplotních ochran</v>
          </cell>
          <cell r="C15" t="str">
            <v>ks</v>
          </cell>
          <cell r="D15" t="str">
            <v>A160-duplex větrací</v>
          </cell>
          <cell r="E15">
            <v>5900</v>
          </cell>
        </row>
        <row r="16">
          <cell r="A16" t="str">
            <v>A150103</v>
          </cell>
          <cell r="B16" t="str">
            <v>EPO-V 200 / 2,1 (elektrický ohřívač vzduchu) - včetně vestavěných spínacích prvků a teplotních ochran</v>
          </cell>
          <cell r="C16" t="str">
            <v>ks</v>
          </cell>
          <cell r="D16" t="str">
            <v>A160-duplex větrací</v>
          </cell>
          <cell r="E16">
            <v>6400</v>
          </cell>
        </row>
        <row r="17">
          <cell r="A17" t="str">
            <v>A150105</v>
          </cell>
          <cell r="B17" t="str">
            <v>EPO-V 250 / 3,0 (elektrický ohřívač vzduchu) - včetně vestavěných spínacích prvků a teplotních ochran</v>
          </cell>
          <cell r="C17" t="str">
            <v>ks</v>
          </cell>
          <cell r="D17" t="str">
            <v>A160-duplex větrací</v>
          </cell>
          <cell r="E17">
            <v>9600</v>
          </cell>
        </row>
        <row r="18">
          <cell r="A18" t="str">
            <v>A160212</v>
          </cell>
          <cell r="B18" t="str">
            <v>TPO 125 EC - THV</v>
          </cell>
          <cell r="C18" t="str">
            <v>ks</v>
          </cell>
          <cell r="D18" t="str">
            <v>A160-duplex větrací</v>
          </cell>
          <cell r="E18">
            <v>9800</v>
          </cell>
        </row>
        <row r="19">
          <cell r="A19" t="str">
            <v>A160213</v>
          </cell>
          <cell r="B19" t="str">
            <v>TPO 160 EC - THV</v>
          </cell>
          <cell r="C19" t="str">
            <v>ks</v>
          </cell>
          <cell r="D19" t="str">
            <v>A160-duplex větrací</v>
          </cell>
          <cell r="E19">
            <v>9900</v>
          </cell>
        </row>
        <row r="20">
          <cell r="A20" t="str">
            <v>A160214</v>
          </cell>
          <cell r="B20" t="str">
            <v>TPO 200 EC - THV</v>
          </cell>
          <cell r="C20" t="str">
            <v>ks</v>
          </cell>
          <cell r="D20" t="str">
            <v>A160-duplex větrací</v>
          </cell>
          <cell r="E20">
            <v>10000</v>
          </cell>
        </row>
        <row r="21">
          <cell r="A21" t="str">
            <v>A160215</v>
          </cell>
          <cell r="B21" t="str">
            <v>TPO 250 EC - THV</v>
          </cell>
          <cell r="C21" t="str">
            <v>ks</v>
          </cell>
          <cell r="D21" t="str">
            <v>A160-duplex větrací</v>
          </cell>
          <cell r="E21">
            <v>10200</v>
          </cell>
        </row>
        <row r="22">
          <cell r="A22" t="str">
            <v>A160500</v>
          </cell>
          <cell r="B22" t="str">
            <v>DUPLEX 170 EC5.CP</v>
          </cell>
          <cell r="C22" t="str">
            <v>ks</v>
          </cell>
          <cell r="D22" t="str">
            <v>A160-duplex větrací</v>
          </cell>
          <cell r="E22">
            <v>35300</v>
          </cell>
        </row>
        <row r="23">
          <cell r="A23" t="str">
            <v>A160501</v>
          </cell>
          <cell r="B23" t="str">
            <v>DUPLEX 370 EC5.CP</v>
          </cell>
          <cell r="C23" t="str">
            <v>ks</v>
          </cell>
          <cell r="D23" t="str">
            <v>A160-duplex větrací</v>
          </cell>
          <cell r="E23">
            <v>38300</v>
          </cell>
        </row>
        <row r="24">
          <cell r="A24" t="str">
            <v>A160502</v>
          </cell>
          <cell r="B24" t="str">
            <v>DUPLEX 570 EC5.CP</v>
          </cell>
          <cell r="C24" t="str">
            <v>ks</v>
          </cell>
          <cell r="D24" t="str">
            <v>A160-duplex větrací</v>
          </cell>
          <cell r="E24">
            <v>46700</v>
          </cell>
        </row>
        <row r="25">
          <cell r="A25" t="str">
            <v>A160503</v>
          </cell>
          <cell r="B25" t="str">
            <v>DUPLEX 280 ECV5.CP</v>
          </cell>
          <cell r="C25" t="str">
            <v>ks</v>
          </cell>
          <cell r="D25" t="str">
            <v>A160-duplex větrací</v>
          </cell>
          <cell r="E25">
            <v>35300</v>
          </cell>
        </row>
        <row r="26">
          <cell r="A26" t="str">
            <v>A160504</v>
          </cell>
          <cell r="B26" t="str">
            <v>DUPLEX 380  ECV5.CP</v>
          </cell>
          <cell r="C26" t="str">
            <v>ks</v>
          </cell>
          <cell r="D26" t="str">
            <v>A160-duplex větrací</v>
          </cell>
          <cell r="E26">
            <v>38300</v>
          </cell>
        </row>
        <row r="27">
          <cell r="A27" t="str">
            <v>A160505</v>
          </cell>
          <cell r="B27" t="str">
            <v>DUPLEX 580  ECV5.CP</v>
          </cell>
          <cell r="C27" t="str">
            <v>ks</v>
          </cell>
          <cell r="D27" t="str">
            <v>A160-duplex větrací</v>
          </cell>
          <cell r="E27">
            <v>46700</v>
          </cell>
        </row>
        <row r="28">
          <cell r="A28" t="str">
            <v>A160510</v>
          </cell>
          <cell r="B28" t="str">
            <v>DUPLEX 170 EC5.RD5</v>
          </cell>
          <cell r="C28" t="str">
            <v>ks</v>
          </cell>
          <cell r="D28" t="str">
            <v>A160-duplex větrací</v>
          </cell>
          <cell r="E28">
            <v>43500</v>
          </cell>
        </row>
        <row r="29">
          <cell r="A29" t="str">
            <v>A160511</v>
          </cell>
          <cell r="B29" t="str">
            <v>DUPLEX 370 EC5.RD5</v>
          </cell>
          <cell r="C29" t="str">
            <v>ks</v>
          </cell>
          <cell r="D29" t="str">
            <v>A160-duplex větrací</v>
          </cell>
          <cell r="E29">
            <v>46500</v>
          </cell>
        </row>
        <row r="30">
          <cell r="A30" t="str">
            <v>A160512</v>
          </cell>
          <cell r="B30" t="str">
            <v>DUPLEX 570 EC5.RD5</v>
          </cell>
          <cell r="C30" t="str">
            <v>ks</v>
          </cell>
          <cell r="D30" t="str">
            <v>A160-duplex větrací</v>
          </cell>
          <cell r="E30">
            <v>54900</v>
          </cell>
        </row>
        <row r="31">
          <cell r="A31" t="str">
            <v>A160513</v>
          </cell>
          <cell r="B31" t="str">
            <v>DUPLEX 280 ECV5.RD5</v>
          </cell>
          <cell r="C31" t="str">
            <v>ks</v>
          </cell>
          <cell r="D31" t="str">
            <v>A160-duplex větrací</v>
          </cell>
          <cell r="E31">
            <v>43500</v>
          </cell>
        </row>
        <row r="32">
          <cell r="A32" t="str">
            <v>A160514</v>
          </cell>
          <cell r="B32" t="str">
            <v>DUPLEX 380 ECV5.RD5</v>
          </cell>
          <cell r="C32" t="str">
            <v>ks</v>
          </cell>
          <cell r="D32" t="str">
            <v>A160-duplex větrací</v>
          </cell>
          <cell r="E32">
            <v>46500</v>
          </cell>
        </row>
        <row r="33">
          <cell r="A33" t="str">
            <v>A160515</v>
          </cell>
          <cell r="B33" t="str">
            <v>DUPLEX 580 ECV5.RD5</v>
          </cell>
          <cell r="C33" t="str">
            <v>ks</v>
          </cell>
          <cell r="D33" t="str">
            <v>A160-duplex větrací</v>
          </cell>
          <cell r="E33">
            <v>54900</v>
          </cell>
        </row>
        <row r="34">
          <cell r="A34" t="str">
            <v>A160520</v>
          </cell>
          <cell r="B34" t="str">
            <v>DUPLEX 170 EC5.RD5.CF</v>
          </cell>
          <cell r="C34" t="str">
            <v>ks</v>
          </cell>
          <cell r="D34" t="str">
            <v>A160-duplex větrací</v>
          </cell>
          <cell r="E34">
            <v>48400</v>
          </cell>
        </row>
        <row r="35">
          <cell r="A35" t="str">
            <v>A160521</v>
          </cell>
          <cell r="B35" t="str">
            <v>DUPLEX 370 EC5.RD5.CF</v>
          </cell>
          <cell r="C35" t="str">
            <v>ks</v>
          </cell>
          <cell r="D35" t="str">
            <v>A160-duplex větrací</v>
          </cell>
          <cell r="E35">
            <v>51400</v>
          </cell>
        </row>
        <row r="36">
          <cell r="A36" t="str">
            <v>A160522</v>
          </cell>
          <cell r="B36" t="str">
            <v>DUPLEX 570 EC5.RD5.CF</v>
          </cell>
          <cell r="C36" t="str">
            <v>ks</v>
          </cell>
          <cell r="D36" t="str">
            <v>A160-duplex větrací</v>
          </cell>
          <cell r="E36">
            <v>59800</v>
          </cell>
        </row>
        <row r="37">
          <cell r="A37" t="str">
            <v>A160523</v>
          </cell>
          <cell r="B37" t="str">
            <v>DUPLEX 280 ECV5.RD5.CF</v>
          </cell>
          <cell r="C37" t="str">
            <v>ks</v>
          </cell>
          <cell r="D37" t="str">
            <v>A160-duplex větrací</v>
          </cell>
          <cell r="E37">
            <v>48400</v>
          </cell>
        </row>
        <row r="38">
          <cell r="A38" t="str">
            <v>A160524</v>
          </cell>
          <cell r="B38" t="str">
            <v>DUPLEX 380 ECV5.RD5.CF</v>
          </cell>
          <cell r="C38" t="str">
            <v>ks</v>
          </cell>
          <cell r="D38" t="str">
            <v>A160-duplex větrací</v>
          </cell>
          <cell r="E38">
            <v>51400</v>
          </cell>
        </row>
        <row r="39">
          <cell r="A39" t="str">
            <v>A160525</v>
          </cell>
          <cell r="B39" t="str">
            <v>DUPLEX 580 ECV5.RD5.CF</v>
          </cell>
          <cell r="C39" t="str">
            <v>ks</v>
          </cell>
          <cell r="D39" t="str">
            <v>A160-duplex větrací</v>
          </cell>
          <cell r="E39">
            <v>59800</v>
          </cell>
        </row>
        <row r="40">
          <cell r="A40" t="str">
            <v>A160530</v>
          </cell>
          <cell r="B40" t="str">
            <v>SB5 - sada silenblok (4ks)</v>
          </cell>
          <cell r="C40" t="str">
            <v>ks</v>
          </cell>
          <cell r="D40" t="str">
            <v>R31-závěsný a těs. Mat.</v>
          </cell>
          <cell r="E40">
            <v>115</v>
          </cell>
        </row>
        <row r="41">
          <cell r="A41" t="str">
            <v>A160550</v>
          </cell>
          <cell r="B41" t="str">
            <v>EDO5 - 0,25 - RD5 dohřívač (pro EC5 170)</v>
          </cell>
          <cell r="C41" t="str">
            <v>ks</v>
          </cell>
          <cell r="D41" t="str">
            <v>A160-duplex větrací</v>
          </cell>
          <cell r="E41">
            <v>3450</v>
          </cell>
        </row>
        <row r="42">
          <cell r="A42" t="str">
            <v>A160551</v>
          </cell>
          <cell r="B42" t="str">
            <v>EDO5 - 0,50 - RD5 dohřívač (pro EC5 370; EC5 570)</v>
          </cell>
          <cell r="C42" t="str">
            <v>ks</v>
          </cell>
          <cell r="D42" t="str">
            <v>A160-duplex větrací</v>
          </cell>
          <cell r="E42">
            <v>4350</v>
          </cell>
        </row>
        <row r="43">
          <cell r="A43" t="str">
            <v>A160552</v>
          </cell>
          <cell r="B43" t="str">
            <v>EDO5 - 0,65 - RD5 předehřívač  (pro EC5 170)</v>
          </cell>
          <cell r="C43" t="str">
            <v>ks</v>
          </cell>
          <cell r="D43" t="str">
            <v>A160-duplex větrací</v>
          </cell>
          <cell r="E43">
            <v>4150</v>
          </cell>
        </row>
        <row r="44">
          <cell r="A44" t="str">
            <v>A160553</v>
          </cell>
          <cell r="B44" t="str">
            <v>EDO5 - 0,99 - RD5 předehřívač  (pro EC5 370)</v>
          </cell>
          <cell r="C44" t="str">
            <v>ks</v>
          </cell>
          <cell r="D44" t="str">
            <v>A160-duplex větrací</v>
          </cell>
          <cell r="E44">
            <v>5100</v>
          </cell>
        </row>
        <row r="45">
          <cell r="A45" t="str">
            <v>A160554</v>
          </cell>
          <cell r="B45" t="str">
            <v>EDO5 - 1,30 - RD5 předehřívač  (pro EC5 570)</v>
          </cell>
          <cell r="C45" t="str">
            <v>ks</v>
          </cell>
          <cell r="D45" t="str">
            <v>A160-duplex větrací</v>
          </cell>
          <cell r="E45">
            <v>5950</v>
          </cell>
        </row>
        <row r="46">
          <cell r="A46" t="str">
            <v>A160556</v>
          </cell>
          <cell r="B46" t="str">
            <v>EDO5.V - 0,60 - RD5 dohřívač (pro ECV5 280, 380; 580)</v>
          </cell>
          <cell r="C46" t="str">
            <v>ks</v>
          </cell>
          <cell r="D46" t="str">
            <v>A160-duplex větrací</v>
          </cell>
          <cell r="E46">
            <v>4350</v>
          </cell>
        </row>
        <row r="47">
          <cell r="A47" t="str">
            <v>A160557</v>
          </cell>
          <cell r="B47" t="str">
            <v>EDO5.V - 0,65 - RD5 předehřívač  (pro ECV5 280)</v>
          </cell>
          <cell r="C47" t="str">
            <v>ks</v>
          </cell>
          <cell r="D47" t="str">
            <v>A160-duplex větrací</v>
          </cell>
          <cell r="E47">
            <v>4150</v>
          </cell>
        </row>
        <row r="48">
          <cell r="A48" t="str">
            <v>A160558</v>
          </cell>
          <cell r="B48" t="str">
            <v>EDO5.V - 0,99 - RD5 předehřívač  (pro ECV5 380)</v>
          </cell>
          <cell r="C48" t="str">
            <v>ks</v>
          </cell>
          <cell r="D48" t="str">
            <v>A160-duplex větrací</v>
          </cell>
          <cell r="E48">
            <v>5100</v>
          </cell>
        </row>
        <row r="49">
          <cell r="A49" t="str">
            <v>A160559</v>
          </cell>
          <cell r="B49" t="str">
            <v>EDO5.V - 1,30 - RD5 předehřívač (pro ECV5 580)</v>
          </cell>
          <cell r="C49" t="str">
            <v>ks</v>
          </cell>
          <cell r="D49" t="str">
            <v>A160-duplex větrací</v>
          </cell>
          <cell r="E49">
            <v>5950</v>
          </cell>
        </row>
        <row r="50">
          <cell r="A50" t="str">
            <v>A160560</v>
          </cell>
          <cell r="B50" t="str">
            <v>EDO5 - 0,25 - CP dohřívač (pro EC5 170)</v>
          </cell>
          <cell r="C50" t="str">
            <v>ks</v>
          </cell>
          <cell r="D50" t="str">
            <v>A160-duplex větrací</v>
          </cell>
          <cell r="E50">
            <v>4600</v>
          </cell>
        </row>
        <row r="51">
          <cell r="A51" t="str">
            <v>A160561</v>
          </cell>
          <cell r="B51" t="str">
            <v>EDO5 - 0,50 - CP dohřívač (pro EC5 370; EC5 570)</v>
          </cell>
          <cell r="C51" t="str">
            <v>ks</v>
          </cell>
          <cell r="D51" t="str">
            <v>A160-duplex větrací</v>
          </cell>
          <cell r="E51">
            <v>5500</v>
          </cell>
        </row>
        <row r="52">
          <cell r="A52" t="str">
            <v>A160562</v>
          </cell>
          <cell r="B52" t="str">
            <v>EDO5 - 0,65 - CP předehřívač (pro EC5 170)</v>
          </cell>
          <cell r="C52" t="str">
            <v>ks</v>
          </cell>
          <cell r="D52" t="str">
            <v>A160-duplex větrací</v>
          </cell>
          <cell r="E52">
            <v>5300</v>
          </cell>
        </row>
        <row r="53">
          <cell r="A53" t="str">
            <v>A160563</v>
          </cell>
          <cell r="B53" t="str">
            <v>EDO5 - 0,99 - CP  předehřívač (pro EC5 370)</v>
          </cell>
          <cell r="C53" t="str">
            <v>ks</v>
          </cell>
          <cell r="D53" t="str">
            <v>A160-duplex větrací</v>
          </cell>
          <cell r="E53">
            <v>6250</v>
          </cell>
        </row>
        <row r="54">
          <cell r="A54" t="str">
            <v>A160564</v>
          </cell>
          <cell r="B54" t="str">
            <v>EDO5 - 1,30 - CP  předehřívač (pro EC5 570)</v>
          </cell>
          <cell r="C54" t="str">
            <v>ks</v>
          </cell>
          <cell r="D54" t="str">
            <v>A160-duplex větrací</v>
          </cell>
          <cell r="E54">
            <v>7050</v>
          </cell>
        </row>
        <row r="55">
          <cell r="A55" t="str">
            <v>A160566</v>
          </cell>
          <cell r="B55" t="str">
            <v>EDO5.V - 0,60 - CP  dohřívač (pro ECV5 280, 380; 580)</v>
          </cell>
          <cell r="C55" t="str">
            <v>ks</v>
          </cell>
          <cell r="D55" t="str">
            <v>A160-duplex větrací</v>
          </cell>
          <cell r="E55">
            <v>5500</v>
          </cell>
        </row>
        <row r="56">
          <cell r="A56" t="str">
            <v>A160567</v>
          </cell>
          <cell r="B56" t="str">
            <v>EDO5.V - 0,65 - CP  předehřívač (pro ECV5 280)</v>
          </cell>
          <cell r="C56" t="str">
            <v>ks</v>
          </cell>
          <cell r="D56" t="str">
            <v>A160-duplex větrací</v>
          </cell>
          <cell r="E56">
            <v>5300</v>
          </cell>
        </row>
        <row r="57">
          <cell r="A57" t="str">
            <v>A160568</v>
          </cell>
          <cell r="B57" t="str">
            <v>EDO5.V - 0,99 - CP předehřívač (pro ECV5 380)</v>
          </cell>
          <cell r="C57" t="str">
            <v>ks</v>
          </cell>
          <cell r="D57" t="str">
            <v>A160-duplex větrací</v>
          </cell>
          <cell r="E57">
            <v>6250</v>
          </cell>
        </row>
        <row r="58">
          <cell r="A58" t="str">
            <v>A160569</v>
          </cell>
          <cell r="B58" t="str">
            <v>EDO5.V - 1,30 - CP předehřívač (pro ECV5 580)</v>
          </cell>
          <cell r="C58" t="str">
            <v>ks</v>
          </cell>
          <cell r="D58" t="str">
            <v>A160-duplex větrací</v>
          </cell>
          <cell r="E58">
            <v>7050</v>
          </cell>
        </row>
        <row r="59">
          <cell r="A59" t="str">
            <v>A160965</v>
          </cell>
          <cell r="B59" t="str">
            <v>FK 170 EC5 - G4</v>
          </cell>
          <cell r="C59" t="str">
            <v>ks</v>
          </cell>
          <cell r="D59" t="str">
            <v>A170-filtry</v>
          </cell>
          <cell r="E59">
            <v>250</v>
          </cell>
        </row>
        <row r="60">
          <cell r="A60" t="str">
            <v>A160966</v>
          </cell>
          <cell r="B60" t="str">
            <v>FK 370 EC5 - G4</v>
          </cell>
          <cell r="C60" t="str">
            <v>ks</v>
          </cell>
          <cell r="D60" t="str">
            <v>A170-filtry</v>
          </cell>
          <cell r="E60">
            <v>260</v>
          </cell>
        </row>
        <row r="61">
          <cell r="A61" t="str">
            <v>A160967</v>
          </cell>
          <cell r="B61" t="str">
            <v>FK 570 EC5 - G4</v>
          </cell>
          <cell r="C61" t="str">
            <v>ks</v>
          </cell>
          <cell r="D61" t="str">
            <v>A170-filtry</v>
          </cell>
          <cell r="E61">
            <v>270</v>
          </cell>
        </row>
        <row r="62">
          <cell r="A62" t="str">
            <v>A160968</v>
          </cell>
          <cell r="B62" t="str">
            <v>FK 170 EC5 - F7</v>
          </cell>
          <cell r="C62" t="str">
            <v>ks</v>
          </cell>
          <cell r="D62" t="str">
            <v>A170-filtry</v>
          </cell>
          <cell r="E62">
            <v>260</v>
          </cell>
        </row>
        <row r="63">
          <cell r="A63" t="str">
            <v>A160969</v>
          </cell>
          <cell r="B63" t="str">
            <v>FK 370 EC5 - F7</v>
          </cell>
          <cell r="C63" t="str">
            <v>ks</v>
          </cell>
          <cell r="D63" t="str">
            <v>A170-filtry</v>
          </cell>
          <cell r="E63">
            <v>300</v>
          </cell>
        </row>
        <row r="64">
          <cell r="A64" t="str">
            <v>A160970</v>
          </cell>
          <cell r="B64" t="str">
            <v>FK 570 EC5 - F7</v>
          </cell>
          <cell r="C64" t="str">
            <v>ks</v>
          </cell>
          <cell r="D64" t="str">
            <v>A170-filtry</v>
          </cell>
          <cell r="E64">
            <v>310</v>
          </cell>
        </row>
        <row r="65">
          <cell r="A65" t="str">
            <v>A160971</v>
          </cell>
          <cell r="B65" t="str">
            <v>FK 280, 380 ECV5 - G4</v>
          </cell>
          <cell r="C65" t="str">
            <v>ks</v>
          </cell>
          <cell r="D65" t="str">
            <v>A170-filtry</v>
          </cell>
          <cell r="E65">
            <v>240</v>
          </cell>
        </row>
        <row r="66">
          <cell r="A66" t="str">
            <v>A160972</v>
          </cell>
          <cell r="B66" t="str">
            <v>FK 580 ECV5 - G4</v>
          </cell>
          <cell r="C66" t="str">
            <v>ks</v>
          </cell>
          <cell r="D66" t="str">
            <v>A170-filtry</v>
          </cell>
          <cell r="E66">
            <v>250</v>
          </cell>
        </row>
        <row r="67">
          <cell r="A67" t="str">
            <v>A160973</v>
          </cell>
          <cell r="B67" t="str">
            <v>FK 280, 380 ECV5 - F7</v>
          </cell>
          <cell r="C67" t="str">
            <v>ks</v>
          </cell>
          <cell r="D67" t="str">
            <v>A170-filtry</v>
          </cell>
          <cell r="E67">
            <v>250</v>
          </cell>
        </row>
        <row r="68">
          <cell r="A68" t="str">
            <v>A160974</v>
          </cell>
          <cell r="B68" t="str">
            <v>FK 580 ECV5 - F7</v>
          </cell>
          <cell r="C68" t="str">
            <v>ks</v>
          </cell>
          <cell r="D68" t="str">
            <v>A170-filtry</v>
          </cell>
          <cell r="E68">
            <v>290</v>
          </cell>
        </row>
        <row r="69">
          <cell r="A69" t="str">
            <v>A160975</v>
          </cell>
          <cell r="B69" t="str">
            <v>FT 170 EC5 - G4</v>
          </cell>
          <cell r="C69" t="str">
            <v>bal</v>
          </cell>
          <cell r="D69" t="str">
            <v>A170-filtry</v>
          </cell>
          <cell r="E69">
            <v>135</v>
          </cell>
        </row>
        <row r="70">
          <cell r="A70" t="str">
            <v>A160976</v>
          </cell>
          <cell r="B70" t="str">
            <v>FT 370 EC5 - G4</v>
          </cell>
          <cell r="C70" t="str">
            <v>bal</v>
          </cell>
          <cell r="D70" t="str">
            <v>A170-filtry</v>
          </cell>
          <cell r="E70">
            <v>200</v>
          </cell>
        </row>
        <row r="71">
          <cell r="A71" t="str">
            <v>A160977</v>
          </cell>
          <cell r="B71" t="str">
            <v>FT 570 EC5 - G4</v>
          </cell>
          <cell r="C71" t="str">
            <v>bal</v>
          </cell>
          <cell r="D71" t="str">
            <v>A170-filtry</v>
          </cell>
          <cell r="E71">
            <v>220</v>
          </cell>
        </row>
        <row r="72">
          <cell r="A72" t="str">
            <v>A160978</v>
          </cell>
          <cell r="B72" t="str">
            <v>FT170 EC5 - F7</v>
          </cell>
          <cell r="C72" t="str">
            <v>bal</v>
          </cell>
          <cell r="D72" t="str">
            <v>A170-filtry</v>
          </cell>
          <cell r="E72">
            <v>210</v>
          </cell>
        </row>
        <row r="73">
          <cell r="A73" t="str">
            <v>A160979</v>
          </cell>
          <cell r="B73" t="str">
            <v>FT 370 EC5 - F7</v>
          </cell>
          <cell r="C73" t="str">
            <v>bal</v>
          </cell>
          <cell r="D73" t="str">
            <v>A170-filtry</v>
          </cell>
          <cell r="E73">
            <v>330</v>
          </cell>
        </row>
        <row r="74">
          <cell r="A74" t="str">
            <v>A160980</v>
          </cell>
          <cell r="B74" t="str">
            <v>FT 570 EC5 - F7</v>
          </cell>
          <cell r="C74" t="str">
            <v>bal</v>
          </cell>
          <cell r="D74" t="str">
            <v>A170-filtry</v>
          </cell>
          <cell r="E74">
            <v>355</v>
          </cell>
        </row>
        <row r="75">
          <cell r="A75" t="str">
            <v>A160981</v>
          </cell>
          <cell r="B75" t="str">
            <v>FT 280, 380 ECV5 - G4</v>
          </cell>
          <cell r="C75" t="str">
            <v>bal</v>
          </cell>
          <cell r="D75" t="str">
            <v>A170-filtry</v>
          </cell>
          <cell r="E75">
            <v>120</v>
          </cell>
        </row>
        <row r="76">
          <cell r="A76" t="str">
            <v>A160982</v>
          </cell>
          <cell r="B76" t="str">
            <v>FT 580 ECV5 - G4</v>
          </cell>
          <cell r="C76" t="str">
            <v>bal</v>
          </cell>
          <cell r="D76" t="str">
            <v>A170-filtry</v>
          </cell>
          <cell r="E76">
            <v>155</v>
          </cell>
        </row>
        <row r="77">
          <cell r="A77" t="str">
            <v>A160983</v>
          </cell>
          <cell r="B77" t="str">
            <v>FT 280, 380 ECV5 - F7</v>
          </cell>
          <cell r="C77" t="str">
            <v>bal</v>
          </cell>
          <cell r="D77" t="str">
            <v>A170-filtry</v>
          </cell>
          <cell r="E77">
            <v>185</v>
          </cell>
        </row>
        <row r="78">
          <cell r="A78" t="str">
            <v>A160984</v>
          </cell>
          <cell r="B78" t="str">
            <v>FT 580 ECV5 - F7</v>
          </cell>
          <cell r="C78" t="str">
            <v>bal</v>
          </cell>
          <cell r="D78" t="str">
            <v>A170-filtry</v>
          </cell>
          <cell r="E78">
            <v>240</v>
          </cell>
        </row>
        <row r="79">
          <cell r="A79" t="str">
            <v>A161110</v>
          </cell>
          <cell r="B79" t="str">
            <v>CPA-WH (náhradní kryt, barva bílá)</v>
          </cell>
          <cell r="C79" t="str">
            <v>ks</v>
          </cell>
          <cell r="D79" t="str">
            <v>A142-čidla,termostaty a ovladače</v>
          </cell>
          <cell r="E79">
            <v>260</v>
          </cell>
        </row>
        <row r="80">
          <cell r="A80" t="str">
            <v>A161111</v>
          </cell>
          <cell r="B80" t="str">
            <v>CPA-GR (náhradní kryt, barva šedá)</v>
          </cell>
          <cell r="C80" t="str">
            <v>ks</v>
          </cell>
          <cell r="D80" t="str">
            <v>A142-čidla,termostaty a ovladače</v>
          </cell>
          <cell r="E80">
            <v>260</v>
          </cell>
        </row>
        <row r="81">
          <cell r="A81" t="str">
            <v>A161112</v>
          </cell>
          <cell r="B81" t="str">
            <v>CPA-BL (náhradní kryt, barva modrá)</v>
          </cell>
          <cell r="C81" t="str">
            <v>ks</v>
          </cell>
          <cell r="D81" t="str">
            <v>A142-čidla,termostaty a ovladače</v>
          </cell>
          <cell r="E81">
            <v>260</v>
          </cell>
        </row>
        <row r="82">
          <cell r="A82" t="str">
            <v>A161113</v>
          </cell>
          <cell r="B82" t="str">
            <v>CPA-DB (náhradní kryt, barva tmavě modrá)</v>
          </cell>
          <cell r="C82" t="str">
            <v>ks</v>
          </cell>
          <cell r="D82" t="str">
            <v>A142-čidla,termostaty a ovladače</v>
          </cell>
          <cell r="E82">
            <v>260</v>
          </cell>
        </row>
        <row r="83">
          <cell r="A83" t="str">
            <v>A161114</v>
          </cell>
          <cell r="B83" t="str">
            <v>CPA-BR (náhradní kryt, barva hnědá)</v>
          </cell>
          <cell r="C83" t="str">
            <v>ks</v>
          </cell>
          <cell r="D83" t="str">
            <v>A142-čidla,termostaty a ovladače</v>
          </cell>
          <cell r="E83">
            <v>260</v>
          </cell>
        </row>
        <row r="84">
          <cell r="A84" t="str">
            <v>A161116</v>
          </cell>
          <cell r="B84" t="str">
            <v>Kryt SK/250</v>
          </cell>
          <cell r="C84" t="str">
            <v>ks</v>
          </cell>
          <cell r="D84" t="str">
            <v>A160-duplex větrací</v>
          </cell>
          <cell r="E84">
            <v>2440</v>
          </cell>
        </row>
        <row r="85">
          <cell r="A85" t="str">
            <v>A161117</v>
          </cell>
          <cell r="B85" t="str">
            <v>Kryt SK/300,400</v>
          </cell>
          <cell r="C85" t="str">
            <v>ks</v>
          </cell>
          <cell r="D85" t="str">
            <v>A160-duplex větrací</v>
          </cell>
          <cell r="E85">
            <v>2650</v>
          </cell>
        </row>
        <row r="86">
          <cell r="A86" t="str">
            <v>A161120</v>
          </cell>
          <cell r="B86" t="str">
            <v>FT G4 (250) - 10 ks</v>
          </cell>
          <cell r="C86" t="str">
            <v>bal</v>
          </cell>
          <cell r="D86" t="str">
            <v>A170-filtry</v>
          </cell>
          <cell r="E86">
            <v>270</v>
          </cell>
        </row>
        <row r="87">
          <cell r="A87" t="str">
            <v>A161121</v>
          </cell>
          <cell r="B87" t="str">
            <v>FT G4 (300, 400) - 10 ks</v>
          </cell>
          <cell r="C87" t="str">
            <v>bal</v>
          </cell>
          <cell r="D87" t="str">
            <v>A170-filtry</v>
          </cell>
          <cell r="E87">
            <v>310</v>
          </cell>
        </row>
        <row r="88">
          <cell r="A88" t="str">
            <v>A161122</v>
          </cell>
          <cell r="B88" t="str">
            <v>FT F7 (250) - 10 ks</v>
          </cell>
          <cell r="C88" t="str">
            <v>bal</v>
          </cell>
          <cell r="D88" t="str">
            <v>A170-filtry</v>
          </cell>
          <cell r="E88">
            <v>300</v>
          </cell>
        </row>
        <row r="89">
          <cell r="A89" t="str">
            <v>A161123</v>
          </cell>
          <cell r="B89" t="str">
            <v>FT F7 (300, 400) - 10 ks</v>
          </cell>
          <cell r="C89" t="str">
            <v>bal</v>
          </cell>
          <cell r="D89" t="str">
            <v>A170-filtry</v>
          </cell>
          <cell r="E89">
            <v>350</v>
          </cell>
        </row>
        <row r="90">
          <cell r="A90" t="str">
            <v>A161200</v>
          </cell>
          <cell r="B90" t="str">
            <v>EPO-PTC 160/0,4</v>
          </cell>
          <cell r="C90" t="str">
            <v>ks</v>
          </cell>
          <cell r="D90" t="str">
            <v>A160-duplex větrací</v>
          </cell>
          <cell r="E90">
            <v>4250</v>
          </cell>
        </row>
        <row r="91">
          <cell r="A91" t="str">
            <v>A161201</v>
          </cell>
          <cell r="B91" t="str">
            <v>EPO-PTC 160/0,7</v>
          </cell>
          <cell r="C91" t="str">
            <v>ks</v>
          </cell>
          <cell r="D91" t="str">
            <v>A160-duplex větrací</v>
          </cell>
          <cell r="E91">
            <v>5000</v>
          </cell>
        </row>
        <row r="92">
          <cell r="A92" t="str">
            <v>A161202</v>
          </cell>
          <cell r="B92" t="str">
            <v>EPO-PTC 160/1,7</v>
          </cell>
          <cell r="C92" t="str">
            <v>ks</v>
          </cell>
          <cell r="D92" t="str">
            <v>A160-duplex větrací</v>
          </cell>
          <cell r="E92">
            <v>6450</v>
          </cell>
        </row>
        <row r="93">
          <cell r="A93" t="str">
            <v>A161900</v>
          </cell>
          <cell r="B93" t="str">
            <v>DUPLEX 250 EASY (ČR,SR)</v>
          </cell>
          <cell r="C93" t="str">
            <v>ks</v>
          </cell>
          <cell r="D93" t="str">
            <v>A160-duplex větrací</v>
          </cell>
          <cell r="E93">
            <v>29000</v>
          </cell>
        </row>
        <row r="94">
          <cell r="A94" t="str">
            <v>A161901</v>
          </cell>
          <cell r="B94" t="str">
            <v>DUPLEX 300 EASY (ČR,SR)</v>
          </cell>
          <cell r="C94" t="str">
            <v>ks</v>
          </cell>
          <cell r="D94" t="str">
            <v>A160-duplex větrací</v>
          </cell>
          <cell r="E94">
            <v>31100</v>
          </cell>
        </row>
        <row r="95">
          <cell r="A95" t="str">
            <v>A170024</v>
          </cell>
          <cell r="B95" t="str">
            <v>Prostorový termostat EBERLE  RTR-E 3521</v>
          </cell>
          <cell r="C95" t="str">
            <v>ks</v>
          </cell>
          <cell r="D95" t="str">
            <v>A142-čidla,termostaty a ovladače</v>
          </cell>
          <cell r="E95">
            <v>580</v>
          </cell>
        </row>
        <row r="96">
          <cell r="A96" t="str">
            <v>A170025</v>
          </cell>
          <cell r="B96" t="str">
            <v>Prostorový termostat EBERLE E 200</v>
          </cell>
          <cell r="C96" t="str">
            <v>ks</v>
          </cell>
          <cell r="D96" t="str">
            <v>A142-čidla,termostaty a ovladače</v>
          </cell>
          <cell r="E96">
            <v>1100</v>
          </cell>
        </row>
        <row r="97">
          <cell r="A97" t="str">
            <v>A170130</v>
          </cell>
          <cell r="B97" t="str">
            <v>Regulátor CP Touch -bílý (nástěnný)</v>
          </cell>
          <cell r="C97" t="str">
            <v>ks</v>
          </cell>
          <cell r="D97" t="str">
            <v>A142-čidla,termostaty a ovladače</v>
          </cell>
          <cell r="E97">
            <v>6750</v>
          </cell>
        </row>
        <row r="98">
          <cell r="A98" t="str">
            <v>A170131</v>
          </cell>
          <cell r="B98" t="str">
            <v>Regulátor CP Touch -slonová kost (nástěnný)</v>
          </cell>
          <cell r="C98" t="str">
            <v>ks</v>
          </cell>
          <cell r="D98" t="str">
            <v>A142-čidla,termostaty a ovladače</v>
          </cell>
          <cell r="E98">
            <v>6750</v>
          </cell>
        </row>
        <row r="99">
          <cell r="A99" t="str">
            <v>A170132</v>
          </cell>
          <cell r="B99" t="str">
            <v>Regulátor CP Touch -šedý (nástěnný)</v>
          </cell>
          <cell r="C99" t="str">
            <v>ks</v>
          </cell>
          <cell r="D99" t="str">
            <v>A142-čidla,termostaty a ovladače</v>
          </cell>
          <cell r="E99">
            <v>7200</v>
          </cell>
        </row>
        <row r="100">
          <cell r="A100" t="str">
            <v>A170133</v>
          </cell>
          <cell r="B100" t="str">
            <v>Regulátor CP Touch -antracit (nástěnný)</v>
          </cell>
          <cell r="C100" t="str">
            <v>ks</v>
          </cell>
          <cell r="D100" t="str">
            <v>A142-čidla,termostaty a ovladače</v>
          </cell>
          <cell r="E100">
            <v>7200</v>
          </cell>
        </row>
        <row r="101">
          <cell r="A101" t="str">
            <v>A170140</v>
          </cell>
          <cell r="B101" t="str">
            <v>Regulátor CP 10 RT (barva bílá)</v>
          </cell>
          <cell r="C101" t="str">
            <v>ks</v>
          </cell>
          <cell r="D101" t="str">
            <v>A142-čidla,termostaty a ovladače</v>
          </cell>
          <cell r="E101">
            <v>2700</v>
          </cell>
        </row>
        <row r="102">
          <cell r="A102" t="str">
            <v>A170141</v>
          </cell>
          <cell r="B102" t="str">
            <v>Regulátor CP 10 RT 40 (barva slonová kost)</v>
          </cell>
          <cell r="C102" t="str">
            <v>ks</v>
          </cell>
          <cell r="D102" t="str">
            <v>A142-čidla,termostaty a ovladače</v>
          </cell>
          <cell r="E102">
            <v>2700</v>
          </cell>
        </row>
        <row r="103">
          <cell r="A103" t="str">
            <v>A170426</v>
          </cell>
          <cell r="B103" t="str">
            <v>Modifikace CHF.3 – vestavný přímý chladič (RA5)</v>
          </cell>
          <cell r="C103" t="str">
            <v>ks</v>
          </cell>
          <cell r="D103" t="str">
            <v>A170-duplex R_5</v>
          </cell>
          <cell r="E103">
            <v>9600</v>
          </cell>
        </row>
        <row r="104">
          <cell r="A104" t="str">
            <v>A170424</v>
          </cell>
          <cell r="B104" t="str">
            <v>Modifikace CHW.3 – vestavný vodní chladič (RA5), 3-řadý</v>
          </cell>
          <cell r="C104" t="str">
            <v>ks</v>
          </cell>
          <cell r="D104" t="str">
            <v>A170-duplex R_5</v>
          </cell>
          <cell r="E104">
            <v>6150</v>
          </cell>
        </row>
        <row r="105">
          <cell r="A105" t="str">
            <v>A170253</v>
          </cell>
          <cell r="B105" t="str">
            <v>ADS 110  venkovní čidlo teploty</v>
          </cell>
          <cell r="C105" t="str">
            <v>ks</v>
          </cell>
          <cell r="D105" t="str">
            <v>A142-čidla,termostaty a ovladače</v>
          </cell>
          <cell r="E105">
            <v>1060</v>
          </cell>
        </row>
        <row r="106">
          <cell r="A106" t="str">
            <v>A170258</v>
          </cell>
          <cell r="B106" t="str">
            <v>ADS 100 (ABB, prostorové, bílá barva)</v>
          </cell>
          <cell r="C106" t="str">
            <v>ks</v>
          </cell>
          <cell r="D106" t="str">
            <v>A142-čidla,termostaty a ovladače</v>
          </cell>
          <cell r="E106">
            <v>940</v>
          </cell>
        </row>
        <row r="107">
          <cell r="A107" t="str">
            <v>A170258</v>
          </cell>
          <cell r="B107" t="str">
            <v>ADS 100 ABB (barva bílá)</v>
          </cell>
          <cell r="C107" t="str">
            <v>ks</v>
          </cell>
          <cell r="D107" t="str">
            <v>A142-čidla,termostaty a ovladače</v>
          </cell>
          <cell r="E107">
            <v>940</v>
          </cell>
        </row>
        <row r="108">
          <cell r="A108" t="str">
            <v>A170285</v>
          </cell>
          <cell r="B108" t="str">
            <v>RD4-IO -rozšiřujícíc modul regualce RD5</v>
          </cell>
          <cell r="C108" t="str">
            <v>ks</v>
          </cell>
          <cell r="D108" t="str">
            <v>A160-duplex větrací</v>
          </cell>
          <cell r="E108">
            <v>2750</v>
          </cell>
        </row>
        <row r="109">
          <cell r="A109" t="str">
            <v>A170288</v>
          </cell>
          <cell r="B109" t="str">
            <v>RD-BACnet/KNX - převodní z protokolu ModBUS</v>
          </cell>
          <cell r="C109" t="str">
            <v>ks</v>
          </cell>
          <cell r="D109" t="str">
            <v>A142-čidla,termostaty a ovladače</v>
          </cell>
          <cell r="E109">
            <v>15400</v>
          </cell>
        </row>
        <row r="110">
          <cell r="A110" t="str">
            <v>A170444</v>
          </cell>
          <cell r="B110" t="str">
            <v>Modifikace CHW.3 – vestavný vodní chladič (RK5), 3-řadý</v>
          </cell>
          <cell r="C110" t="str">
            <v>ks</v>
          </cell>
          <cell r="D110" t="str">
            <v>A170-duplex R_5</v>
          </cell>
          <cell r="E110">
            <v>6150</v>
          </cell>
        </row>
        <row r="111">
          <cell r="A111" t="str">
            <v>A170446</v>
          </cell>
          <cell r="B111" t="str">
            <v>Modifikace CHF.3 – vestavný přímý chladič (RK5)</v>
          </cell>
          <cell r="C111" t="str">
            <v>ks</v>
          </cell>
          <cell r="D111" t="str">
            <v>A170-duplex R_5</v>
          </cell>
          <cell r="E111">
            <v>9600</v>
          </cell>
        </row>
        <row r="112">
          <cell r="A112" t="str">
            <v>A170421</v>
          </cell>
          <cell r="B112" t="str">
            <v>DUPLEX RA5 - 800/420  (5. generace) vč. digitální regulace s internetem</v>
          </cell>
          <cell r="C112" t="str">
            <v>ks</v>
          </cell>
          <cell r="D112" t="str">
            <v>A170-duplex R_5</v>
          </cell>
          <cell r="E112">
            <v>72700</v>
          </cell>
        </row>
        <row r="113">
          <cell r="A113" t="str">
            <v>A170422</v>
          </cell>
          <cell r="B113" t="str">
            <v>Modifikace T.3 – vestavný vodní ohřívač (RA5)</v>
          </cell>
          <cell r="C113" t="str">
            <v>ks</v>
          </cell>
          <cell r="D113" t="str">
            <v>A170-duplex R_5</v>
          </cell>
          <cell r="E113">
            <v>6150</v>
          </cell>
        </row>
        <row r="114">
          <cell r="A114" t="str">
            <v>A170423</v>
          </cell>
          <cell r="B114" t="str">
            <v>Modifikace E – vestavný elektrický ohřívač (RA5)</v>
          </cell>
          <cell r="C114" t="str">
            <v>ks</v>
          </cell>
          <cell r="D114" t="str">
            <v>A170-duplex R_5</v>
          </cell>
          <cell r="E114">
            <v>18500</v>
          </cell>
        </row>
        <row r="115">
          <cell r="A115" t="str">
            <v>A170425</v>
          </cell>
          <cell r="B115" t="str">
            <v>Modifikace CHW.5 – vestavný vodní chladič (RA5), 5-řadý</v>
          </cell>
          <cell r="C115" t="str">
            <v>ks</v>
          </cell>
          <cell r="D115" t="str">
            <v>A170-duplex R_5</v>
          </cell>
          <cell r="E115">
            <v>6850</v>
          </cell>
        </row>
        <row r="116">
          <cell r="A116" t="str">
            <v>A170427</v>
          </cell>
          <cell r="B116" t="str">
            <v>Zónová klapka vč. Servopohodnu Belimo (RA5, RK5) pro R111011; R111010</v>
          </cell>
          <cell r="C116" t="str">
            <v>ks</v>
          </cell>
          <cell r="D116" t="str">
            <v>A170-duplex R_5</v>
          </cell>
          <cell r="E116">
            <v>5700</v>
          </cell>
        </row>
        <row r="117">
          <cell r="A117" t="str">
            <v>A170431</v>
          </cell>
          <cell r="B117" t="str">
            <v>DUPLEX RB5 - 850/430  (5. generace) vč. digitální regulace s internetem</v>
          </cell>
          <cell r="C117" t="str">
            <v>ks</v>
          </cell>
          <cell r="D117" t="str">
            <v>A170-duplex R_5</v>
          </cell>
          <cell r="E117">
            <v>69600</v>
          </cell>
        </row>
        <row r="118">
          <cell r="A118" t="str">
            <v>A170432</v>
          </cell>
          <cell r="B118" t="str">
            <v>Modifikace T.3 – vestavný vodní ohřívač (RB5)</v>
          </cell>
          <cell r="C118" t="str">
            <v>ks</v>
          </cell>
          <cell r="D118" t="str">
            <v>A170-duplex R_5</v>
          </cell>
          <cell r="E118">
            <v>5700</v>
          </cell>
        </row>
        <row r="119">
          <cell r="A119" t="str">
            <v>A170433</v>
          </cell>
          <cell r="B119" t="str">
            <v>Modifikace E – vestavný elektrický ohřívač (RB5)</v>
          </cell>
          <cell r="C119" t="str">
            <v>ks</v>
          </cell>
          <cell r="D119" t="str">
            <v>A170-duplex R_5</v>
          </cell>
          <cell r="E119">
            <v>15700</v>
          </cell>
        </row>
        <row r="120">
          <cell r="A120" t="str">
            <v>A170437</v>
          </cell>
          <cell r="B120" t="str">
            <v>Modifikace CHW.5 – vestavný vodní chladič (RB5), 5-řadý</v>
          </cell>
          <cell r="C120" t="str">
            <v>ks</v>
          </cell>
          <cell r="D120" t="str">
            <v>A170-duplex R_5</v>
          </cell>
          <cell r="E120">
            <v>6650</v>
          </cell>
        </row>
        <row r="121">
          <cell r="A121" t="str">
            <v>A170434</v>
          </cell>
          <cell r="B121" t="str">
            <v>Modifikace CHW.3 – vestavný vodní chladič (RB5), 3-řadý</v>
          </cell>
          <cell r="C121" t="str">
            <v>ks</v>
          </cell>
          <cell r="D121" t="str">
            <v>A170-duplex R_5</v>
          </cell>
          <cell r="E121">
            <v>5700</v>
          </cell>
        </row>
        <row r="122">
          <cell r="A122" t="str">
            <v>A170438</v>
          </cell>
          <cell r="B122" t="str">
            <v>Modifikace CHF.3 – vestavný přímý chladič (RB5)</v>
          </cell>
          <cell r="C122" t="str">
            <v>ks</v>
          </cell>
          <cell r="D122" t="str">
            <v>A170-duplex R_5</v>
          </cell>
          <cell r="E122">
            <v>9250</v>
          </cell>
        </row>
        <row r="123">
          <cell r="A123" t="str">
            <v>A170441</v>
          </cell>
          <cell r="B123" t="str">
            <v>DUPLEX RK5 - 1400/400  (5. generace) vč. digitální regulace s internetem</v>
          </cell>
          <cell r="C123" t="str">
            <v>ks</v>
          </cell>
          <cell r="D123" t="str">
            <v>A170-duplex R_5</v>
          </cell>
          <cell r="E123">
            <v>81000</v>
          </cell>
        </row>
        <row r="124">
          <cell r="A124" t="str">
            <v>A170442</v>
          </cell>
          <cell r="B124" t="str">
            <v>Modifikace T.3 – vestavný vodní ohřívač (RK5)</v>
          </cell>
          <cell r="C124" t="str">
            <v>ks</v>
          </cell>
          <cell r="D124" t="str">
            <v>A170-duplex R_5</v>
          </cell>
          <cell r="E124">
            <v>6150</v>
          </cell>
        </row>
        <row r="125">
          <cell r="A125" t="str">
            <v>A170443</v>
          </cell>
          <cell r="B125" t="str">
            <v>Modifikace E – vestavný elektrický ohřívač (RK5)</v>
          </cell>
          <cell r="C125" t="str">
            <v>ks</v>
          </cell>
          <cell r="D125" t="str">
            <v>A170-duplex R_5</v>
          </cell>
          <cell r="E125">
            <v>19850</v>
          </cell>
        </row>
        <row r="126">
          <cell r="A126" t="str">
            <v>A170445</v>
          </cell>
          <cell r="B126" t="str">
            <v>Modifikace CHW.5 – vestavný vodní chladič (RK5), 5-řadý</v>
          </cell>
          <cell r="C126" t="str">
            <v>ks</v>
          </cell>
          <cell r="D126" t="str">
            <v>A170-duplex R_5</v>
          </cell>
          <cell r="E126">
            <v>6850</v>
          </cell>
        </row>
        <row r="127">
          <cell r="A127" t="str">
            <v>A170451</v>
          </cell>
          <cell r="B127" t="str">
            <v>DUPLEX RDH5 -  vč. vestavěného teplovodního ohřívače a digitální regulace s internetem</v>
          </cell>
          <cell r="C127" t="str">
            <v>ks</v>
          </cell>
          <cell r="D127" t="str">
            <v>A170-duplex RDH5</v>
          </cell>
          <cell r="E127">
            <v>124700</v>
          </cell>
        </row>
        <row r="128">
          <cell r="A128" t="str">
            <v>A170455</v>
          </cell>
          <cell r="B128" t="str">
            <v>Podstavec 200 mm (RDH4/RDH5)</v>
          </cell>
          <cell r="C128" t="str">
            <v>ks</v>
          </cell>
          <cell r="D128" t="str">
            <v>A170-duplex RDH4</v>
          </cell>
          <cell r="E128">
            <v>1040</v>
          </cell>
        </row>
        <row r="129">
          <cell r="A129" t="str">
            <v>A170500</v>
          </cell>
          <cell r="B129" t="str">
            <v>Solankový modul CHS-E250-L</v>
          </cell>
          <cell r="C129" t="str">
            <v>ks</v>
          </cell>
          <cell r="D129" t="str">
            <v>A170-duplex R_4</v>
          </cell>
          <cell r="E129">
            <v>15600</v>
          </cell>
        </row>
        <row r="130">
          <cell r="A130" t="str">
            <v>A170501</v>
          </cell>
          <cell r="B130" t="str">
            <v>Solankový modul CHS-E250-P</v>
          </cell>
          <cell r="C130" t="str">
            <v>ks</v>
          </cell>
          <cell r="D130" t="str">
            <v>A170-duplex R_4</v>
          </cell>
          <cell r="E130">
            <v>15600</v>
          </cell>
        </row>
        <row r="131">
          <cell r="A131" t="str">
            <v>A170502</v>
          </cell>
          <cell r="B131" t="str">
            <v>Solankový modul CHS-E200L</v>
          </cell>
          <cell r="C131" t="str">
            <v>ks</v>
          </cell>
          <cell r="D131" t="str">
            <v>A170-duplex R_4</v>
          </cell>
          <cell r="E131">
            <v>13520</v>
          </cell>
        </row>
        <row r="132">
          <cell r="A132" t="str">
            <v>A170503</v>
          </cell>
          <cell r="B132" t="str">
            <v>Solankový modul CHS-E200P</v>
          </cell>
          <cell r="C132" t="str">
            <v>ks</v>
          </cell>
          <cell r="D132" t="str">
            <v>A170-duplex R_4</v>
          </cell>
          <cell r="E132">
            <v>13520</v>
          </cell>
        </row>
        <row r="133">
          <cell r="A133" t="str">
            <v>A170511</v>
          </cell>
          <cell r="B133" t="str">
            <v>DMCH-ATW (FG09) - doplňkový modul řízení ATREA FG09 (pro RB3, RB4, RB5)</v>
          </cell>
          <cell r="C133" t="str">
            <v>ks</v>
          </cell>
          <cell r="D133" t="str">
            <v>A170-duplex R_5</v>
          </cell>
          <cell r="E133">
            <v>14600</v>
          </cell>
        </row>
        <row r="134">
          <cell r="A134" t="str">
            <v>A170512</v>
          </cell>
          <cell r="B134" t="str">
            <v>DMCH-ATW (FG14) - doplňkový modul řízeníATREA FG14 (pro RA5,RK5, RA4, RK4, RA3, RK3)</v>
          </cell>
          <cell r="C134" t="str">
            <v>ks</v>
          </cell>
          <cell r="D134" t="str">
            <v>A170-duplex R_5</v>
          </cell>
          <cell r="E134">
            <v>14600</v>
          </cell>
        </row>
        <row r="135">
          <cell r="A135" t="str">
            <v>A170513</v>
          </cell>
          <cell r="B135" t="str">
            <v>DMCH-ATW (FG18) - doplňkový modul řízení ATREA FG18 (pro RK5, RK4, RK3)</v>
          </cell>
          <cell r="C135" t="str">
            <v>ks</v>
          </cell>
          <cell r="D135" t="str">
            <v>A170-duplex R_5</v>
          </cell>
          <cell r="E135">
            <v>14600</v>
          </cell>
        </row>
        <row r="136">
          <cell r="A136" t="str">
            <v>A170901</v>
          </cell>
          <cell r="B136" t="str">
            <v>FT RD G4</v>
          </cell>
          <cell r="C136" t="str">
            <v>bal</v>
          </cell>
          <cell r="D136" t="str">
            <v>A170-filtry</v>
          </cell>
          <cell r="E136">
            <v>430</v>
          </cell>
        </row>
        <row r="137">
          <cell r="A137" t="str">
            <v>A170902</v>
          </cell>
          <cell r="B137" t="str">
            <v>FT RD F7</v>
          </cell>
          <cell r="C137" t="str">
            <v>bal</v>
          </cell>
          <cell r="D137" t="str">
            <v>A170-filtry</v>
          </cell>
          <cell r="E137">
            <v>590</v>
          </cell>
        </row>
        <row r="138">
          <cell r="A138" t="str">
            <v>A170910</v>
          </cell>
          <cell r="B138" t="str">
            <v>FT RK2 G4</v>
          </cell>
          <cell r="C138" t="str">
            <v>bal</v>
          </cell>
          <cell r="D138" t="str">
            <v>A170-filtry</v>
          </cell>
          <cell r="E138">
            <v>340</v>
          </cell>
        </row>
        <row r="139">
          <cell r="A139" t="str">
            <v>A170911</v>
          </cell>
          <cell r="B139" t="str">
            <v>FT RK2 F7</v>
          </cell>
          <cell r="C139" t="str">
            <v>bal</v>
          </cell>
          <cell r="D139" t="str">
            <v>A170-filtry</v>
          </cell>
          <cell r="E139">
            <v>430</v>
          </cell>
        </row>
        <row r="140">
          <cell r="A140" t="str">
            <v>A170912</v>
          </cell>
          <cell r="B140" t="str">
            <v>FT RA3 G4 (RA3,RK3,RA4,RK4,RDH4, RA5, RK5, RDH5) - cirkulační</v>
          </cell>
          <cell r="C140" t="str">
            <v>bal</v>
          </cell>
          <cell r="D140" t="str">
            <v>A170-filtry</v>
          </cell>
          <cell r="E140">
            <v>320</v>
          </cell>
        </row>
        <row r="141">
          <cell r="A141" t="str">
            <v>A170913</v>
          </cell>
          <cell r="B141" t="str">
            <v>FT RA3 F7 (RA3,RK3,RA4,RK4,RDH4,RA5, RK5, RDH5) - cirkulační</v>
          </cell>
          <cell r="C141" t="str">
            <v>bal</v>
          </cell>
          <cell r="D141" t="str">
            <v>A170-filtry</v>
          </cell>
          <cell r="E141">
            <v>395</v>
          </cell>
        </row>
        <row r="142">
          <cell r="A142" t="str">
            <v>A170914</v>
          </cell>
          <cell r="B142" t="str">
            <v>FK RA3 G4 (RA3,RK3,RA4,RK4,RDH4,RA5, RK5, RDH5) - cirkulační</v>
          </cell>
          <cell r="C142" t="str">
            <v>bal</v>
          </cell>
          <cell r="D142" t="str">
            <v>A170-filtry</v>
          </cell>
          <cell r="E142">
            <v>340</v>
          </cell>
        </row>
        <row r="143">
          <cell r="A143" t="str">
            <v>A170915</v>
          </cell>
          <cell r="B143" t="str">
            <v>FK RA3 F7 (RA3,RK3,RA4,RK4,RDH4,RA5, RK5, RDH5) - cirkulační</v>
          </cell>
          <cell r="C143" t="str">
            <v>bal</v>
          </cell>
          <cell r="D143" t="str">
            <v>A170-filtry</v>
          </cell>
          <cell r="E143">
            <v>415</v>
          </cell>
        </row>
        <row r="144">
          <cell r="A144" t="str">
            <v>A170916</v>
          </cell>
          <cell r="B144" t="str">
            <v>FT RB3 G4</v>
          </cell>
          <cell r="C144" t="str">
            <v>bal</v>
          </cell>
          <cell r="D144" t="str">
            <v>A170-filtry</v>
          </cell>
          <cell r="E144">
            <v>300</v>
          </cell>
        </row>
        <row r="145">
          <cell r="A145" t="str">
            <v>A170917</v>
          </cell>
          <cell r="B145" t="str">
            <v>FT RB3 F7</v>
          </cell>
          <cell r="C145" t="str">
            <v>bal</v>
          </cell>
          <cell r="D145" t="str">
            <v>A170-filtry</v>
          </cell>
          <cell r="E145">
            <v>375</v>
          </cell>
        </row>
        <row r="146">
          <cell r="A146" t="str">
            <v>A170918</v>
          </cell>
          <cell r="B146" t="str">
            <v>FK RB3 G4</v>
          </cell>
          <cell r="C146" t="str">
            <v>ks</v>
          </cell>
          <cell r="D146" t="str">
            <v>A170-filtry</v>
          </cell>
          <cell r="E146">
            <v>320</v>
          </cell>
        </row>
        <row r="147">
          <cell r="A147" t="str">
            <v>A170919</v>
          </cell>
          <cell r="B147" t="str">
            <v>FK RB3 F7</v>
          </cell>
          <cell r="C147" t="str">
            <v>ks</v>
          </cell>
          <cell r="D147" t="str">
            <v>A170-filtry</v>
          </cell>
          <cell r="E147">
            <v>385</v>
          </cell>
        </row>
        <row r="148">
          <cell r="A148" t="str">
            <v>A170920</v>
          </cell>
          <cell r="B148" t="str">
            <v>FT RA4 G4 (RA4,RK4,RA5, RK5) - odpadní</v>
          </cell>
          <cell r="C148" t="str">
            <v>bal</v>
          </cell>
          <cell r="D148" t="str">
            <v>A170-filtry</v>
          </cell>
          <cell r="E148">
            <v>120</v>
          </cell>
        </row>
        <row r="149">
          <cell r="A149" t="str">
            <v>A170921</v>
          </cell>
          <cell r="B149" t="str">
            <v>FK RA4 G4 (RA4,RK4,RA5, RK5) - odpadní</v>
          </cell>
          <cell r="C149" t="str">
            <v>ks</v>
          </cell>
          <cell r="D149" t="str">
            <v>A170-filtry</v>
          </cell>
          <cell r="E149">
            <v>300</v>
          </cell>
        </row>
        <row r="150">
          <cell r="A150" t="str">
            <v>A170922</v>
          </cell>
          <cell r="B150" t="str">
            <v>FT RB4 G4  (RB4,RB5) - cirkulační</v>
          </cell>
          <cell r="C150" t="str">
            <v>bal</v>
          </cell>
          <cell r="D150" t="str">
            <v>A170-filtry</v>
          </cell>
          <cell r="E150">
            <v>260</v>
          </cell>
        </row>
        <row r="151">
          <cell r="A151" t="str">
            <v>A170923</v>
          </cell>
          <cell r="B151" t="str">
            <v>FT RB4 F7 (RB4,RB5) - cirkulační</v>
          </cell>
          <cell r="C151" t="str">
            <v>bal</v>
          </cell>
          <cell r="D151" t="str">
            <v>A170-filtry</v>
          </cell>
          <cell r="E151">
            <v>320</v>
          </cell>
        </row>
        <row r="152">
          <cell r="A152" t="str">
            <v>A170924</v>
          </cell>
          <cell r="B152" t="str">
            <v>FK RB4 G4 (RB4,RB5) - cirkulační</v>
          </cell>
          <cell r="C152" t="str">
            <v>ks</v>
          </cell>
          <cell r="D152" t="str">
            <v>A170-filtry</v>
          </cell>
          <cell r="E152">
            <v>320</v>
          </cell>
        </row>
        <row r="153">
          <cell r="A153" t="str">
            <v>A170925</v>
          </cell>
          <cell r="B153" t="str">
            <v>FK RB4 F7 (RB4,RB5) - cirkulační</v>
          </cell>
          <cell r="C153" t="str">
            <v>ks</v>
          </cell>
          <cell r="D153" t="str">
            <v>A170-filtry</v>
          </cell>
          <cell r="E153">
            <v>385</v>
          </cell>
        </row>
        <row r="154">
          <cell r="A154" t="str">
            <v>A170926</v>
          </cell>
          <cell r="B154" t="str">
            <v>FT RB4 G4 (RB4,RB5) - odpadní</v>
          </cell>
          <cell r="C154" t="str">
            <v>bal</v>
          </cell>
          <cell r="D154" t="str">
            <v>A170-filtry</v>
          </cell>
          <cell r="E154">
            <v>110</v>
          </cell>
        </row>
        <row r="155">
          <cell r="A155" t="str">
            <v>A170927</v>
          </cell>
          <cell r="B155" t="str">
            <v>FK RB4 G4 (RB4,RB5) - odpadní</v>
          </cell>
          <cell r="C155" t="str">
            <v>ks</v>
          </cell>
          <cell r="D155" t="str">
            <v>A170-filtry</v>
          </cell>
          <cell r="E155">
            <v>250</v>
          </cell>
        </row>
        <row r="156">
          <cell r="A156" t="str">
            <v>A170928</v>
          </cell>
          <cell r="B156" t="str">
            <v>FTU RA3 (RA3,RK3,RA4,RK4,RA5, RK5, RDH5) - cirkulační</v>
          </cell>
          <cell r="C156" t="str">
            <v>bal</v>
          </cell>
          <cell r="D156" t="str">
            <v>A170-filtry</v>
          </cell>
          <cell r="E156">
            <v>600</v>
          </cell>
        </row>
        <row r="157">
          <cell r="A157" t="str">
            <v>A170929</v>
          </cell>
          <cell r="B157" t="str">
            <v>FTU RB4 (RB4,RB5) - cirkulační</v>
          </cell>
          <cell r="C157" t="str">
            <v>bal</v>
          </cell>
          <cell r="D157" t="str">
            <v>A170-filtry</v>
          </cell>
          <cell r="E157">
            <v>365</v>
          </cell>
        </row>
        <row r="158">
          <cell r="A158" t="str">
            <v>A171312</v>
          </cell>
          <cell r="B158" t="str">
            <v>DUPLEX Alfa 5V kompaktní cirkulační jednotka s integrovaným tepeleným čerpadlem</v>
          </cell>
          <cell r="C158" t="str">
            <v>ks</v>
          </cell>
          <cell r="D158" t="str">
            <v>A170-duplex R_5</v>
          </cell>
          <cell r="E158">
            <v>224540</v>
          </cell>
        </row>
        <row r="159">
          <cell r="A159" t="str">
            <v>A171352</v>
          </cell>
          <cell r="B159" t="str">
            <v>DUPLEX Kappa 5V kompaktní cirkulační jednotka s integrovaným tepeleným čerpadlem</v>
          </cell>
          <cell r="C159" t="str">
            <v>ks</v>
          </cell>
          <cell r="D159" t="str">
            <v>A170-duplex R_5</v>
          </cell>
          <cell r="E159">
            <v>232130</v>
          </cell>
        </row>
        <row r="160">
          <cell r="A160" t="str">
            <v>A171360</v>
          </cell>
          <cell r="B160" t="str">
            <v>Směšovací sada se servopohonem DN 20, kv4, 24V pro DUPLEX Alfa 5V;DUPLEX Kappa 5V</v>
          </cell>
          <cell r="C160" t="str">
            <v>ks</v>
          </cell>
          <cell r="D160" t="str">
            <v>A170-duplex R_5</v>
          </cell>
          <cell r="E160">
            <v>19810</v>
          </cell>
        </row>
        <row r="161">
          <cell r="A161" t="str">
            <v>A171361</v>
          </cell>
          <cell r="B161" t="str">
            <v>Solární sada pro DUPLEX Alfa 5V;DUPLEX Kappa 5V</v>
          </cell>
          <cell r="C161" t="str">
            <v>ks</v>
          </cell>
          <cell r="D161" t="str">
            <v>A170-duplex R_5</v>
          </cell>
          <cell r="E161">
            <v>14400</v>
          </cell>
        </row>
        <row r="162">
          <cell r="A162" t="str">
            <v>A500310</v>
          </cell>
          <cell r="B162" t="str">
            <v>tepelné čerpadlo ATREA  TCA 3,1 (zem / voda)</v>
          </cell>
          <cell r="C162" t="str">
            <v>ks</v>
          </cell>
          <cell r="D162" t="str">
            <v>R400 - Tepelné čerpadlo</v>
          </cell>
          <cell r="E162">
            <v>104490</v>
          </cell>
        </row>
        <row r="163">
          <cell r="A163" t="str">
            <v>A501015</v>
          </cell>
          <cell r="B163" t="str">
            <v>Zemní kolektor k TCA 3,1 150 m PE</v>
          </cell>
          <cell r="C163" t="str">
            <v>ks</v>
          </cell>
          <cell r="D163" t="str">
            <v>R400 - Tepelné čerpadlo</v>
          </cell>
          <cell r="E163">
            <v>21100</v>
          </cell>
        </row>
        <row r="164">
          <cell r="A164" t="str">
            <v>A501100</v>
          </cell>
          <cell r="B164" t="str">
            <v>3-cestný přepínací ventil se servopohonem (pro chlazení TCA 3,1)</v>
          </cell>
          <cell r="C164" t="str">
            <v>ks</v>
          </cell>
          <cell r="D164" t="str">
            <v>R400 - Tepelné čerpadlo</v>
          </cell>
          <cell r="E164">
            <v>14130</v>
          </cell>
        </row>
        <row r="165">
          <cell r="A165" t="str">
            <v>A510060</v>
          </cell>
          <cell r="B165" t="str">
            <v>tepelné čerpadlo ATREA  TCV 6,3 SET (vzduch / voda - topení)</v>
          </cell>
          <cell r="C165" t="str">
            <v>ks</v>
          </cell>
          <cell r="D165" t="str">
            <v>R400 - Tepelné čerpadlo</v>
          </cell>
          <cell r="E165">
            <v>109720</v>
          </cell>
        </row>
        <row r="166">
          <cell r="A166" t="str">
            <v>A510061</v>
          </cell>
          <cell r="B166" t="str">
            <v>tepelné čerpadlo ATREA  TCV 6,3 EKO (vzduch / voda - topení)</v>
          </cell>
          <cell r="C166" t="str">
            <v>ks</v>
          </cell>
          <cell r="D166" t="str">
            <v>R400 - Tepelné čerpadlo</v>
          </cell>
          <cell r="E166">
            <v>94120</v>
          </cell>
        </row>
        <row r="167">
          <cell r="A167" t="str">
            <v>A510080</v>
          </cell>
          <cell r="B167" t="str">
            <v>tepelné čerpadlo ATREA  TCV 8 SET (vzduch / voda - topení)</v>
          </cell>
          <cell r="C167" t="str">
            <v>ks</v>
          </cell>
          <cell r="D167" t="str">
            <v>R400 - Tepelné čerpadlo</v>
          </cell>
          <cell r="E167">
            <v>120960</v>
          </cell>
        </row>
        <row r="168">
          <cell r="A168" t="str">
            <v>A510081</v>
          </cell>
          <cell r="B168" t="str">
            <v>tepelné čerpadlo ATREA  TCV 8 EKO (vzduch / voda - topení)</v>
          </cell>
          <cell r="C168" t="str">
            <v>ks</v>
          </cell>
          <cell r="D168" t="str">
            <v>R400 - Tepelné čerpadlo</v>
          </cell>
          <cell r="E168">
            <v>105360</v>
          </cell>
        </row>
        <row r="169">
          <cell r="A169" t="str">
            <v>A510114</v>
          </cell>
          <cell r="B169" t="str">
            <v>tepelné čerpadlo ATREA  TCV 11,2 SET HP (vzduch / voda - topení) - 3f - vysokotepl.</v>
          </cell>
          <cell r="C169" t="str">
            <v>ks</v>
          </cell>
          <cell r="D169" t="str">
            <v>R400 - Tepelné čerpadlo</v>
          </cell>
          <cell r="E169">
            <v>195110</v>
          </cell>
        </row>
        <row r="170">
          <cell r="A170" t="str">
            <v>A510115</v>
          </cell>
          <cell r="B170" t="str">
            <v>tepelné čerpadlo ATREA  TCV 11,2 EKO HP (vzduch / voda - topení) - 3f - vysokotepl.</v>
          </cell>
          <cell r="C170" t="str">
            <v>ks</v>
          </cell>
          <cell r="D170" t="str">
            <v>R400 - Tepelné čerpadlo</v>
          </cell>
          <cell r="E170">
            <v>173370</v>
          </cell>
        </row>
        <row r="171">
          <cell r="A171" t="str">
            <v>A510144</v>
          </cell>
          <cell r="B171" t="str">
            <v>tepelné čerpadlo ATREA  TCV 14 SET HP (vzduch / voda - topení) - 3f - vysokotepl.</v>
          </cell>
          <cell r="C171" t="str">
            <v>ks</v>
          </cell>
          <cell r="D171" t="str">
            <v>R400 - Tepelné čerpadlo</v>
          </cell>
          <cell r="E171">
            <v>213000</v>
          </cell>
        </row>
        <row r="172">
          <cell r="A172" t="str">
            <v>A510145</v>
          </cell>
          <cell r="B172" t="str">
            <v>tepelné čerpadlo ATREA  TCV 14 EKO HP (vzduch / voda - topení) - 3f - vysokotepl.</v>
          </cell>
          <cell r="C172" t="str">
            <v>ks</v>
          </cell>
          <cell r="D172" t="str">
            <v>R400 - Tepelné čerpadlo</v>
          </cell>
          <cell r="E172">
            <v>193240</v>
          </cell>
        </row>
        <row r="173">
          <cell r="A173" t="str">
            <v>A510164</v>
          </cell>
          <cell r="B173" t="str">
            <v>tepelné čerpadlo ATREA  TCV 16 SET HP (vzduch / voda - topení) - 3f - vysokotepl.</v>
          </cell>
          <cell r="C173" t="str">
            <v>ks</v>
          </cell>
          <cell r="D173" t="str">
            <v>R400 - Tepelné čerpadlo</v>
          </cell>
          <cell r="E173">
            <v>231400</v>
          </cell>
        </row>
        <row r="174">
          <cell r="A174" t="str">
            <v>A510165</v>
          </cell>
          <cell r="B174" t="str">
            <v>tepelné čerpadlo ATREA  TCV 16 EKO HP (vzduch / voda - topení) - 3f - vysokotepl.</v>
          </cell>
          <cell r="C174" t="str">
            <v>ks</v>
          </cell>
          <cell r="D174" t="str">
            <v>R400 - Tepelné čerpadlo</v>
          </cell>
          <cell r="E174">
            <v>209560</v>
          </cell>
        </row>
        <row r="175">
          <cell r="A175" t="str">
            <v>A510481</v>
          </cell>
          <cell r="B175" t="str">
            <v>tepelné čerpadlo ATREA  TCV 4,8 T (vzduch / voda - topení)</v>
          </cell>
          <cell r="C175" t="str">
            <v>ks</v>
          </cell>
          <cell r="D175" t="str">
            <v>R400 - Tepelné čerpadlo</v>
          </cell>
          <cell r="E175">
            <v>106220</v>
          </cell>
        </row>
        <row r="176">
          <cell r="A176" t="str">
            <v>A510482</v>
          </cell>
          <cell r="B176" t="str">
            <v>tepelné čerpadlo ATREA TCV 4,8 T2 (vzduch / voda - topení, 2 výstupy topné vody)</v>
          </cell>
          <cell r="C176" t="str">
            <v>ks</v>
          </cell>
          <cell r="D176" t="str">
            <v>R400 - Tepelné čerpadlo</v>
          </cell>
          <cell r="E176">
            <v>111850</v>
          </cell>
        </row>
        <row r="177">
          <cell r="A177" t="str">
            <v>A510483</v>
          </cell>
          <cell r="B177" t="str">
            <v>tepelné čerpadlo ATREA TCV 4,8 TC (vzduch / voda, topení+chlazení)</v>
          </cell>
          <cell r="C177" t="str">
            <v>ks</v>
          </cell>
          <cell r="D177" t="str">
            <v>R400 - Tepelné čerpadlo</v>
          </cell>
          <cell r="E177">
            <v>128510</v>
          </cell>
        </row>
        <row r="178">
          <cell r="A178" t="str">
            <v>A510484</v>
          </cell>
          <cell r="B178" t="str">
            <v>tepelné čerpadlo ATREA TCV 4,8 TCI (vzduch / voda - topení+chlazení+top. sestavy)</v>
          </cell>
          <cell r="C178" t="str">
            <v>ks</v>
          </cell>
          <cell r="D178" t="str">
            <v>R400 - Tepelné čerpadlo</v>
          </cell>
          <cell r="E178">
            <v>176310</v>
          </cell>
        </row>
        <row r="179">
          <cell r="A179" t="str">
            <v>A510485</v>
          </cell>
          <cell r="B179" t="str">
            <v>Modifikace TCV EC</v>
          </cell>
          <cell r="C179" t="str">
            <v>ks</v>
          </cell>
          <cell r="D179" t="str">
            <v>R400 - Tepelné čerpadlo</v>
          </cell>
          <cell r="E179">
            <v>2930</v>
          </cell>
        </row>
        <row r="180">
          <cell r="A180" t="str">
            <v>A601030L0</v>
          </cell>
          <cell r="B180" t="str">
            <v>IZT-U 350 levé provedení </v>
          </cell>
          <cell r="C180" t="str">
            <v>ks</v>
          </cell>
          <cell r="D180" t="str">
            <v>R6 -IZT</v>
          </cell>
          <cell r="E180">
            <v>20180</v>
          </cell>
        </row>
        <row r="181">
          <cell r="A181" t="str">
            <v>A601030P0</v>
          </cell>
          <cell r="B181" t="str">
            <v>IZT-U 350 pravé provedení </v>
          </cell>
          <cell r="C181" t="str">
            <v>ks</v>
          </cell>
          <cell r="D181" t="str">
            <v>R6 -IZT</v>
          </cell>
          <cell r="E181">
            <v>20180</v>
          </cell>
        </row>
        <row r="182">
          <cell r="A182" t="str">
            <v>A601031L0</v>
          </cell>
          <cell r="B182" t="str">
            <v>IZT-U-T 350 levé provedení </v>
          </cell>
          <cell r="C182" t="str">
            <v>ks</v>
          </cell>
          <cell r="D182" t="str">
            <v>R6 -IZT</v>
          </cell>
          <cell r="E182">
            <v>38800</v>
          </cell>
        </row>
        <row r="183">
          <cell r="A183" t="str">
            <v>A601031P0</v>
          </cell>
          <cell r="B183" t="str">
            <v>IZT-U-T 350 pravé provedení </v>
          </cell>
          <cell r="C183" t="str">
            <v>ks</v>
          </cell>
          <cell r="D183" t="str">
            <v>R6 -IZT</v>
          </cell>
          <cell r="E183">
            <v>38800</v>
          </cell>
        </row>
        <row r="184">
          <cell r="A184" t="str">
            <v>A601032L0</v>
          </cell>
          <cell r="B184" t="str">
            <v>IZT-U-TS 350 levé provedení </v>
          </cell>
          <cell r="C184" t="str">
            <v>ks</v>
          </cell>
          <cell r="D184" t="str">
            <v>R6 -IZT</v>
          </cell>
          <cell r="E184">
            <v>40560</v>
          </cell>
        </row>
        <row r="185">
          <cell r="A185" t="str">
            <v>A601032P0</v>
          </cell>
          <cell r="B185" t="str">
            <v>IZT-U-TS 350 pravé provedení </v>
          </cell>
          <cell r="C185" t="str">
            <v>ks</v>
          </cell>
          <cell r="D185" t="str">
            <v>R6 -IZT</v>
          </cell>
          <cell r="E185">
            <v>40560</v>
          </cell>
        </row>
        <row r="186">
          <cell r="A186" t="str">
            <v>A601033L0</v>
          </cell>
          <cell r="B186" t="str">
            <v>IZT-U-TTS 350 levé provedení </v>
          </cell>
          <cell r="C186" t="str">
            <v>ks</v>
          </cell>
          <cell r="D186" t="str">
            <v>R6 -IZT</v>
          </cell>
          <cell r="E186">
            <v>49300</v>
          </cell>
        </row>
        <row r="187">
          <cell r="A187" t="str">
            <v>A601033P0</v>
          </cell>
          <cell r="B187" t="str">
            <v>IZT-U-TTS 350 pravé provedení </v>
          </cell>
          <cell r="C187" t="str">
            <v>ks</v>
          </cell>
          <cell r="D187" t="str">
            <v>R6 -IZT</v>
          </cell>
          <cell r="E187">
            <v>49300</v>
          </cell>
        </row>
        <row r="188">
          <cell r="A188" t="str">
            <v>A601034L0</v>
          </cell>
          <cell r="B188" t="str">
            <v>IZT-U-TT 350 levé provedení </v>
          </cell>
          <cell r="C188" t="str">
            <v>ks</v>
          </cell>
          <cell r="D188" t="str">
            <v>R6 -IZT</v>
          </cell>
          <cell r="E188">
            <v>45760</v>
          </cell>
        </row>
        <row r="189">
          <cell r="A189" t="str">
            <v>A601034P0</v>
          </cell>
          <cell r="B189" t="str">
            <v>IZT-U-TT 350 pravé provedení </v>
          </cell>
          <cell r="C189" t="str">
            <v>ks</v>
          </cell>
          <cell r="D189" t="str">
            <v>R6 -IZT</v>
          </cell>
          <cell r="E189">
            <v>45760</v>
          </cell>
        </row>
        <row r="190">
          <cell r="A190" t="str">
            <v>A60103500</v>
          </cell>
          <cell r="B190" t="str">
            <v>Izolace pro IZT-U 350 - tl. 100mm</v>
          </cell>
          <cell r="C190" t="str">
            <v>ks</v>
          </cell>
          <cell r="D190" t="str">
            <v>R6 -IZT</v>
          </cell>
          <cell r="E190">
            <v>8790</v>
          </cell>
        </row>
        <row r="191">
          <cell r="A191" t="str">
            <v>A601060L0</v>
          </cell>
          <cell r="B191" t="str">
            <v>IZT-U 650 levé provedení</v>
          </cell>
          <cell r="C191" t="str">
            <v>ks</v>
          </cell>
          <cell r="D191" t="str">
            <v>R6 -IZT</v>
          </cell>
          <cell r="E191">
            <v>22360</v>
          </cell>
        </row>
        <row r="192">
          <cell r="A192" t="str">
            <v>A601060P0</v>
          </cell>
          <cell r="B192" t="str">
            <v>IZT-U 650 pravé provedení</v>
          </cell>
          <cell r="C192" t="str">
            <v>ks</v>
          </cell>
          <cell r="D192" t="str">
            <v>R6 -IZT</v>
          </cell>
          <cell r="E192">
            <v>22360</v>
          </cell>
        </row>
        <row r="193">
          <cell r="A193" t="str">
            <v>A601061L0</v>
          </cell>
          <cell r="B193" t="str">
            <v>IZT-U-T 650 levé provedení</v>
          </cell>
          <cell r="C193" t="str">
            <v>ks</v>
          </cell>
          <cell r="D193" t="str">
            <v>R6 -IZT</v>
          </cell>
          <cell r="E193">
            <v>45760</v>
          </cell>
        </row>
        <row r="194">
          <cell r="A194" t="str">
            <v>A601061P0</v>
          </cell>
          <cell r="B194" t="str">
            <v>IZT-U-T 650 pravé provedení</v>
          </cell>
          <cell r="C194" t="str">
            <v>ks</v>
          </cell>
          <cell r="D194" t="str">
            <v>R6 -IZT</v>
          </cell>
          <cell r="E194">
            <v>45760</v>
          </cell>
        </row>
        <row r="195">
          <cell r="A195" t="str">
            <v>A601062L0</v>
          </cell>
          <cell r="B195" t="str">
            <v>IZT-U-TS 650 levé provedení</v>
          </cell>
          <cell r="C195" t="str">
            <v>ks</v>
          </cell>
          <cell r="D195" t="str">
            <v>R6 -IZT</v>
          </cell>
          <cell r="E195">
            <v>47840</v>
          </cell>
        </row>
        <row r="196">
          <cell r="A196" t="str">
            <v>A601062P0</v>
          </cell>
          <cell r="B196" t="str">
            <v>IZT-U-TS 650 pravé provedení</v>
          </cell>
          <cell r="C196" t="str">
            <v>ks</v>
          </cell>
          <cell r="D196" t="str">
            <v>R6 -IZT</v>
          </cell>
          <cell r="E196">
            <v>47840</v>
          </cell>
        </row>
        <row r="197">
          <cell r="A197" t="str">
            <v>A601063L0</v>
          </cell>
          <cell r="B197" t="str">
            <v>IZT-U-TTS 650 levé provedení</v>
          </cell>
          <cell r="C197" t="str">
            <v>ks</v>
          </cell>
          <cell r="D197" t="str">
            <v>R6 -IZT</v>
          </cell>
          <cell r="E197">
            <v>58350</v>
          </cell>
        </row>
        <row r="198">
          <cell r="A198" t="str">
            <v>A601063P0</v>
          </cell>
          <cell r="B198" t="str">
            <v>IZT-U-TTS 650 pravé provedení</v>
          </cell>
          <cell r="C198" t="str">
            <v>ks</v>
          </cell>
          <cell r="D198" t="str">
            <v>R6 -IZT</v>
          </cell>
          <cell r="E198">
            <v>58350</v>
          </cell>
        </row>
        <row r="199">
          <cell r="A199" t="str">
            <v>A601064L0</v>
          </cell>
          <cell r="B199" t="str">
            <v>IZT-U-TT 650 levé provedení</v>
          </cell>
          <cell r="C199" t="str">
            <v>ks</v>
          </cell>
          <cell r="D199" t="str">
            <v>R6 -IZT</v>
          </cell>
          <cell r="E199">
            <v>54080</v>
          </cell>
        </row>
        <row r="200">
          <cell r="A200" t="str">
            <v>A601064P0</v>
          </cell>
          <cell r="B200" t="str">
            <v>IZT-U-TT 650 pravé provedení</v>
          </cell>
          <cell r="C200" t="str">
            <v>ks</v>
          </cell>
          <cell r="D200" t="str">
            <v>R6 -IZT</v>
          </cell>
          <cell r="E200">
            <v>54080</v>
          </cell>
        </row>
        <row r="201">
          <cell r="A201" t="str">
            <v>A60106500</v>
          </cell>
          <cell r="B201" t="str">
            <v>Izolace pro IZT-U 650 - tl. 100mm</v>
          </cell>
          <cell r="C201" t="str">
            <v>ks</v>
          </cell>
          <cell r="D201" t="str">
            <v>R6 -IZT</v>
          </cell>
          <cell r="E201">
            <v>9310</v>
          </cell>
        </row>
        <row r="202">
          <cell r="A202" t="str">
            <v>A601090L0</v>
          </cell>
          <cell r="B202" t="str">
            <v>IZT-U 950 levé provedení</v>
          </cell>
          <cell r="C202" t="str">
            <v>ks</v>
          </cell>
          <cell r="D202" t="str">
            <v>R6 -IZT</v>
          </cell>
          <cell r="E202">
            <v>25170</v>
          </cell>
        </row>
        <row r="203">
          <cell r="A203" t="str">
            <v>A601090P0</v>
          </cell>
          <cell r="B203" t="str">
            <v>IZT-U 950 pravé provedení</v>
          </cell>
          <cell r="C203" t="str">
            <v>ks</v>
          </cell>
          <cell r="D203" t="str">
            <v>R6 -IZT</v>
          </cell>
          <cell r="E203">
            <v>25170</v>
          </cell>
        </row>
        <row r="204">
          <cell r="A204" t="str">
            <v>A601091L0</v>
          </cell>
          <cell r="B204" t="str">
            <v>IZT-U-T 950 levé provedení</v>
          </cell>
          <cell r="C204" t="str">
            <v>ks</v>
          </cell>
          <cell r="D204" t="str">
            <v>R6 -IZT</v>
          </cell>
          <cell r="E204">
            <v>51380</v>
          </cell>
        </row>
        <row r="205">
          <cell r="A205" t="str">
            <v>A601091P0</v>
          </cell>
          <cell r="B205" t="str">
            <v>IZT-U-T 950 pravé provedení</v>
          </cell>
          <cell r="C205" t="str">
            <v>ks</v>
          </cell>
          <cell r="D205" t="str">
            <v>R6 -IZT</v>
          </cell>
          <cell r="E205">
            <v>51380</v>
          </cell>
        </row>
        <row r="206">
          <cell r="A206" t="str">
            <v>A601092L0</v>
          </cell>
          <cell r="B206" t="str">
            <v>IZT-U-TS 950 levé provedení</v>
          </cell>
          <cell r="C206" t="str">
            <v>ks</v>
          </cell>
          <cell r="D206" t="str">
            <v>R6 -IZT</v>
          </cell>
          <cell r="E206">
            <v>54080</v>
          </cell>
        </row>
        <row r="207">
          <cell r="A207" t="str">
            <v>A601092P0</v>
          </cell>
          <cell r="B207" t="str">
            <v>IZT-U-TS 950 pravé provedení</v>
          </cell>
          <cell r="C207" t="str">
            <v>ks</v>
          </cell>
          <cell r="D207" t="str">
            <v>R6 -IZT</v>
          </cell>
          <cell r="E207">
            <v>54080</v>
          </cell>
        </row>
        <row r="208">
          <cell r="A208" t="str">
            <v>A601093L0</v>
          </cell>
          <cell r="B208" t="str">
            <v>IZT-U-TTS 950 levé provedení</v>
          </cell>
          <cell r="C208" t="str">
            <v>ks</v>
          </cell>
          <cell r="D208" t="str">
            <v>R6 -IZT</v>
          </cell>
          <cell r="E208">
            <v>65000</v>
          </cell>
        </row>
        <row r="209">
          <cell r="A209" t="str">
            <v>A601093P0</v>
          </cell>
          <cell r="B209" t="str">
            <v>IZT-U-TTS 950 pravé provedení</v>
          </cell>
          <cell r="C209" t="str">
            <v>ks</v>
          </cell>
          <cell r="D209" t="str">
            <v>R6 -IZT</v>
          </cell>
          <cell r="E209">
            <v>65000</v>
          </cell>
        </row>
        <row r="210">
          <cell r="A210" t="str">
            <v>A601094L0</v>
          </cell>
          <cell r="B210" t="str">
            <v>IZT-U-TT 950 levé provedení</v>
          </cell>
          <cell r="C210" t="str">
            <v>ks</v>
          </cell>
          <cell r="D210" t="str">
            <v>R6 -IZT</v>
          </cell>
          <cell r="E210">
            <v>58140</v>
          </cell>
        </row>
        <row r="211">
          <cell r="A211" t="str">
            <v>A601094P0</v>
          </cell>
          <cell r="B211" t="str">
            <v>IZT-U-TT 950 pravé provedení</v>
          </cell>
          <cell r="C211" t="str">
            <v>ks</v>
          </cell>
          <cell r="D211" t="str">
            <v>R6 -IZT</v>
          </cell>
          <cell r="E211">
            <v>58140</v>
          </cell>
        </row>
        <row r="212">
          <cell r="A212" t="str">
            <v>A60109500</v>
          </cell>
          <cell r="B212" t="str">
            <v>Izolace pro IZT-U 950 - tl. 100mm</v>
          </cell>
          <cell r="C212" t="str">
            <v>ks</v>
          </cell>
          <cell r="D212" t="str">
            <v>R6 -IZT</v>
          </cell>
          <cell r="E212">
            <v>11760</v>
          </cell>
        </row>
        <row r="213">
          <cell r="A213" t="str">
            <v>A601140L0</v>
          </cell>
          <cell r="B213" t="str">
            <v>IZT-U 1450 levé provedení</v>
          </cell>
          <cell r="C213" t="str">
            <v>ks</v>
          </cell>
          <cell r="D213" t="str">
            <v>R6 -IZT</v>
          </cell>
          <cell r="E213">
            <v>31930</v>
          </cell>
        </row>
        <row r="214">
          <cell r="A214" t="str">
            <v>A601140P0</v>
          </cell>
          <cell r="B214" t="str">
            <v>IZT-U 1450 pravé provedení</v>
          </cell>
          <cell r="C214" t="str">
            <v>ks</v>
          </cell>
          <cell r="D214" t="str">
            <v>R6 -IZT</v>
          </cell>
          <cell r="E214">
            <v>31930</v>
          </cell>
        </row>
        <row r="215">
          <cell r="A215" t="str">
            <v>A601141L0</v>
          </cell>
          <cell r="B215" t="str">
            <v>IZT-U-T 1450 levé provedení</v>
          </cell>
          <cell r="C215" t="str">
            <v>ks</v>
          </cell>
          <cell r="D215" t="str">
            <v>R6 -IZT</v>
          </cell>
          <cell r="E215">
            <v>60530</v>
          </cell>
        </row>
        <row r="216">
          <cell r="A216" t="str">
            <v>A601141P0</v>
          </cell>
          <cell r="B216" t="str">
            <v>IZT-U-T 1450 pravé provedení</v>
          </cell>
          <cell r="C216" t="str">
            <v>ks</v>
          </cell>
          <cell r="D216" t="str">
            <v>R6 -IZT</v>
          </cell>
          <cell r="E216">
            <v>60530</v>
          </cell>
        </row>
        <row r="217">
          <cell r="A217" t="str">
            <v>A601142L0</v>
          </cell>
          <cell r="B217" t="str">
            <v>IZT-U-TS 1450 levé provedení</v>
          </cell>
          <cell r="C217" t="str">
            <v>ks</v>
          </cell>
          <cell r="D217" t="str">
            <v>R6 -IZT</v>
          </cell>
          <cell r="E217">
            <v>66770</v>
          </cell>
        </row>
        <row r="218">
          <cell r="A218" t="str">
            <v>A601142P0</v>
          </cell>
          <cell r="B218" t="str">
            <v>IZT-U-TS 1450 pravé provedení</v>
          </cell>
          <cell r="C218" t="str">
            <v>ks</v>
          </cell>
          <cell r="D218" t="str">
            <v>R6 -IZT</v>
          </cell>
          <cell r="E218">
            <v>66770</v>
          </cell>
        </row>
        <row r="219">
          <cell r="A219" t="str">
            <v>A601143L0</v>
          </cell>
          <cell r="B219" t="str">
            <v>IZT-U-TTS 1450 levé provedení</v>
          </cell>
          <cell r="C219" t="str">
            <v>ks</v>
          </cell>
          <cell r="D219" t="str">
            <v>R6 -IZT</v>
          </cell>
          <cell r="E219">
            <v>78210</v>
          </cell>
        </row>
        <row r="220">
          <cell r="A220" t="str">
            <v>A601143P0</v>
          </cell>
          <cell r="B220" t="str">
            <v>IZT-U-TTS 1450 pravé provedení</v>
          </cell>
          <cell r="C220" t="str">
            <v>ks</v>
          </cell>
          <cell r="D220" t="str">
            <v>R6 -IZT</v>
          </cell>
          <cell r="E220">
            <v>78210</v>
          </cell>
        </row>
        <row r="221">
          <cell r="A221" t="str">
            <v>A601144L0</v>
          </cell>
          <cell r="B221" t="str">
            <v>IZT-U-TT 1450 levé provedení</v>
          </cell>
          <cell r="C221" t="str">
            <v>ks</v>
          </cell>
          <cell r="D221" t="str">
            <v>R6 -IZT</v>
          </cell>
          <cell r="E221">
            <v>71660</v>
          </cell>
        </row>
        <row r="222">
          <cell r="A222" t="str">
            <v>A601144P0</v>
          </cell>
          <cell r="B222" t="str">
            <v>IZT-U-TT 1450 pravé provedení</v>
          </cell>
          <cell r="C222" t="str">
            <v>ks</v>
          </cell>
          <cell r="D222" t="str">
            <v>R6 -IZT</v>
          </cell>
          <cell r="E222">
            <v>71660</v>
          </cell>
        </row>
        <row r="223">
          <cell r="A223" t="str">
            <v>A60114500</v>
          </cell>
          <cell r="B223" t="str">
            <v>Izolace pro IZT-U 1450 - tl. 100mm</v>
          </cell>
          <cell r="C223" t="str">
            <v>ks</v>
          </cell>
          <cell r="D223" t="str">
            <v>R6 -IZT</v>
          </cell>
          <cell r="E223">
            <v>14620</v>
          </cell>
        </row>
        <row r="224">
          <cell r="A224" t="str">
            <v>A700102</v>
          </cell>
          <cell r="B224" t="str">
            <v>Cu izolovaná dvojtrubka 6/10mm - pro zapojení CHF jednotky DUPLEX RB4/RB5</v>
          </cell>
          <cell r="C224" t="str">
            <v>m</v>
          </cell>
          <cell r="D224" t="str">
            <v>R400 - Tepelné čerpadlo</v>
          </cell>
          <cell r="E224">
            <v>330</v>
          </cell>
        </row>
        <row r="225">
          <cell r="A225" t="str">
            <v>A700901</v>
          </cell>
          <cell r="B225" t="str">
            <v>ATREA MI RB751U - router VAV systému větrání vč. naprogramování a nastavení</v>
          </cell>
          <cell r="C225" t="str">
            <v>ks</v>
          </cell>
          <cell r="D225" t="str">
            <v>A700-bytové větrání</v>
          </cell>
          <cell r="E225">
            <v>2550</v>
          </cell>
        </row>
        <row r="226">
          <cell r="A226" t="str">
            <v>A700905</v>
          </cell>
          <cell r="B226" t="str">
            <v>ATREA 8-PORTŮ D-Link DES-108/E - switch VAV systému ATREA </v>
          </cell>
          <cell r="C226" t="str">
            <v>ks</v>
          </cell>
          <cell r="D226" t="str">
            <v>A700-bytové větrání</v>
          </cell>
          <cell r="E226">
            <v>800</v>
          </cell>
        </row>
        <row r="227">
          <cell r="A227" t="str">
            <v>A700906</v>
          </cell>
          <cell r="B227" t="str">
            <v>ATREA 24-PORTŮ TP-Link TL-SF1024D - switch VAV systému ATREA </v>
          </cell>
          <cell r="C227" t="str">
            <v>ks</v>
          </cell>
          <cell r="D227" t="str">
            <v>A700-bytové větrání</v>
          </cell>
          <cell r="E227">
            <v>1300</v>
          </cell>
        </row>
        <row r="228">
          <cell r="A228" t="str">
            <v>R111011</v>
          </cell>
          <cell r="B228" t="str">
            <v>RKJ 628X476- Rozdělovací komora pod jednotku nebo PKJ  628X476</v>
          </cell>
          <cell r="C228" t="str">
            <v>ks</v>
          </cell>
          <cell r="D228" t="str">
            <v>R1-Rozvod 200x50</v>
          </cell>
          <cell r="E228">
            <v>2070</v>
          </cell>
        </row>
        <row r="229">
          <cell r="A229" t="str">
            <v>R111041</v>
          </cell>
          <cell r="B229" t="str">
            <v>RKJ 500x400 - rozdělovací komora k PKJ 500x400</v>
          </cell>
          <cell r="C229" t="str">
            <v>ks</v>
          </cell>
          <cell r="D229" t="str">
            <v>R1-Rozvod 160x40</v>
          </cell>
          <cell r="E229">
            <v>1860</v>
          </cell>
        </row>
        <row r="230">
          <cell r="A230" t="str">
            <v>R111511</v>
          </cell>
          <cell r="B230" t="str">
            <v>RKJ 420x476- Rozdělovací komora pod jednotku nebo PKJ 420X476</v>
          </cell>
          <cell r="C230" t="str">
            <v>ks</v>
          </cell>
          <cell r="D230" t="str">
            <v>R1-Rozvod 200x50</v>
          </cell>
          <cell r="E230">
            <v>1780</v>
          </cell>
        </row>
        <row r="231">
          <cell r="A231" t="str">
            <v>R111541</v>
          </cell>
          <cell r="B231" t="str">
            <v>RKJ 340x400 - rozdělovací komora k PKJ 340x400</v>
          </cell>
          <cell r="C231" t="str">
            <v>ks</v>
          </cell>
          <cell r="D231" t="str">
            <v>R1-Rozvod 160x40</v>
          </cell>
          <cell r="E231">
            <v>1760</v>
          </cell>
        </row>
        <row r="232">
          <cell r="A232" t="str">
            <v>R111610</v>
          </cell>
          <cell r="B232" t="str">
            <v>RKJ 832x476- Rozdělovací komora pod jednotku 832X476</v>
          </cell>
          <cell r="C232" t="str">
            <v>ks</v>
          </cell>
          <cell r="D232" t="str">
            <v>R1-Rozvod 200x50</v>
          </cell>
          <cell r="E232">
            <v>2160</v>
          </cell>
        </row>
        <row r="233">
          <cell r="A233" t="str">
            <v>R111701</v>
          </cell>
          <cell r="B233" t="str">
            <v>Rozdělovací box 2x1 (RKJ+PKJ)</v>
          </cell>
          <cell r="C233" t="str">
            <v>ks</v>
          </cell>
          <cell r="D233" t="str">
            <v>R1-Rozvod 200x50</v>
          </cell>
          <cell r="E233">
            <v>2650</v>
          </cell>
        </row>
        <row r="234">
          <cell r="A234" t="str">
            <v>R112011</v>
          </cell>
          <cell r="B234" t="str">
            <v>RKD 375 - 610x460- Rozdělovací komora dolní přívod 610x460, pro CPK 375</v>
          </cell>
          <cell r="C234" t="str">
            <v>ks</v>
          </cell>
          <cell r="D234" t="str">
            <v>R1-Rozvod 200x50</v>
          </cell>
          <cell r="E234">
            <v>1630</v>
          </cell>
        </row>
        <row r="235">
          <cell r="A235" t="str">
            <v>R112012</v>
          </cell>
          <cell r="B235" t="str">
            <v>RKD 260 - 610x460- Rozdělovací komora dolní přívod 610x460, pro  CPK 260</v>
          </cell>
          <cell r="C235" t="str">
            <v>ks</v>
          </cell>
          <cell r="D235" t="str">
            <v>R1-Rozvod 200x50</v>
          </cell>
          <cell r="E235">
            <v>1580</v>
          </cell>
        </row>
        <row r="236">
          <cell r="A236" t="str">
            <v>R112041</v>
          </cell>
          <cell r="B236" t="str">
            <v>RKD 285 - 490x380 - Rozdělovací komora dolní přívod s CPK 285x285</v>
          </cell>
          <cell r="C236" t="str">
            <v>ks</v>
          </cell>
          <cell r="D236" t="str">
            <v>R1-Rozvod 160x40</v>
          </cell>
          <cell r="E236">
            <v>1490</v>
          </cell>
        </row>
        <row r="237">
          <cell r="A237" t="str">
            <v>R112511</v>
          </cell>
          <cell r="B237" t="str">
            <v>RKD 375 - 460x460- Rozdělovací komora dolní přívod 460x460, pro CPK 375</v>
          </cell>
          <cell r="C237" t="str">
            <v>ks</v>
          </cell>
          <cell r="D237" t="str">
            <v>R1-Rozvod 200x50</v>
          </cell>
          <cell r="E237">
            <v>1420</v>
          </cell>
        </row>
        <row r="238">
          <cell r="A238" t="str">
            <v>R112512</v>
          </cell>
          <cell r="B238" t="str">
            <v>RKD 260 - 460x460- Rozdělovací komora dolní přívod 460x460, pro CPK 260</v>
          </cell>
          <cell r="C238" t="str">
            <v>ks</v>
          </cell>
          <cell r="D238" t="str">
            <v>R1-Rozvod 200x50</v>
          </cell>
          <cell r="E238">
            <v>1420</v>
          </cell>
        </row>
        <row r="239">
          <cell r="A239" t="str">
            <v>R112541</v>
          </cell>
          <cell r="B239" t="str">
            <v>RKD 285 - 380x300 - Rozdělovací komora dolní přívod s CPK 285x285</v>
          </cell>
          <cell r="C239" t="str">
            <v>ks</v>
          </cell>
          <cell r="D239" t="str">
            <v>R1-Rozvod 160x40</v>
          </cell>
          <cell r="E239">
            <v>1440</v>
          </cell>
        </row>
        <row r="240">
          <cell r="A240" t="str">
            <v>R113101</v>
          </cell>
          <cell r="B240" t="str">
            <v>RKP - K - Ø125/7x Ø100 - Podstropní rozdělovací komora - Krátká neizolovaná</v>
          </cell>
          <cell r="C240" t="str">
            <v>ks</v>
          </cell>
          <cell r="D240" t="str">
            <v>R1-Tvarovky ATREA</v>
          </cell>
          <cell r="E240">
            <v>3470</v>
          </cell>
        </row>
        <row r="241">
          <cell r="A241" t="str">
            <v>R113102</v>
          </cell>
          <cell r="B241" t="str">
            <v>RKP - K - Ø125/7x Ø125 - Podstropní rozdělovací komora - Krátká neizolovaná</v>
          </cell>
          <cell r="C241" t="str">
            <v>ks</v>
          </cell>
          <cell r="D241" t="str">
            <v>R1-Tvarovky ATREA</v>
          </cell>
          <cell r="E241">
            <v>3470</v>
          </cell>
        </row>
        <row r="242">
          <cell r="A242" t="str">
            <v>R113103</v>
          </cell>
          <cell r="B242" t="str">
            <v>RKP - K - Ø160/7x Ø100 - Podstropní rozdělovací komora - Krátká neizolovaná</v>
          </cell>
          <cell r="C242" t="str">
            <v>ks</v>
          </cell>
          <cell r="D242" t="str">
            <v>R1-Tvarovky ATREA</v>
          </cell>
          <cell r="E242">
            <v>3470</v>
          </cell>
        </row>
        <row r="243">
          <cell r="A243" t="str">
            <v>R113104</v>
          </cell>
          <cell r="B243" t="str">
            <v>RKP - K - Ø160/7x Ø125 - Podstropní rozdělovací komora - Krátká neizolovaná</v>
          </cell>
          <cell r="C243" t="str">
            <v>ks</v>
          </cell>
          <cell r="D243" t="str">
            <v>R1-Tvarovky ATREA</v>
          </cell>
          <cell r="E243">
            <v>3470</v>
          </cell>
        </row>
        <row r="244">
          <cell r="A244" t="str">
            <v>R113105</v>
          </cell>
          <cell r="B244" t="str">
            <v>RKP - K - Ø200/7x Ø100 - Podstropní rozdělovací komora - Krátká neizolovaná</v>
          </cell>
          <cell r="C244" t="str">
            <v>ks</v>
          </cell>
          <cell r="D244" t="str">
            <v>R1-Tvarovky ATREA</v>
          </cell>
          <cell r="E244">
            <v>3470</v>
          </cell>
        </row>
        <row r="245">
          <cell r="A245" t="str">
            <v>R113106</v>
          </cell>
          <cell r="B245" t="str">
            <v>RKP - K - Ø200/7x Ø125 - Podstropní rozdělovací komora - Krátká neizolovaná</v>
          </cell>
          <cell r="C245" t="str">
            <v>ks</v>
          </cell>
          <cell r="D245" t="str">
            <v>R1-Tvarovky ATREA</v>
          </cell>
          <cell r="E245">
            <v>3470</v>
          </cell>
        </row>
        <row r="246">
          <cell r="A246" t="str">
            <v>R113111</v>
          </cell>
          <cell r="B246" t="str">
            <v>RKPI - K - Ø125/7x Ø100 - Podstropní rozdělovací komora - Krátká izolovaná</v>
          </cell>
          <cell r="C246" t="str">
            <v>ks</v>
          </cell>
          <cell r="D246" t="str">
            <v>R1-Tvarovky ATREA</v>
          </cell>
          <cell r="E246">
            <v>4060</v>
          </cell>
        </row>
        <row r="247">
          <cell r="A247" t="str">
            <v>R113112</v>
          </cell>
          <cell r="B247" t="str">
            <v>RKPI - K - Ø125/7x Ø125 - Podstropní rozdělovací komora - Krátká izolovaná</v>
          </cell>
          <cell r="C247" t="str">
            <v>ks</v>
          </cell>
          <cell r="D247" t="str">
            <v>R1-Tvarovky ATREA</v>
          </cell>
          <cell r="E247">
            <v>4060</v>
          </cell>
        </row>
        <row r="248">
          <cell r="A248" t="str">
            <v>R113113</v>
          </cell>
          <cell r="B248" t="str">
            <v>RKPI - K - Ø160/7x Ø100 - Podstropní rozdělovací komora - Krátká izolovaná</v>
          </cell>
          <cell r="C248" t="str">
            <v>ks</v>
          </cell>
          <cell r="D248" t="str">
            <v>R1-Tvarovky ATREA</v>
          </cell>
          <cell r="E248">
            <v>4060</v>
          </cell>
        </row>
        <row r="249">
          <cell r="A249" t="str">
            <v>R113114</v>
          </cell>
          <cell r="B249" t="str">
            <v>RKPI - K - Ø160/7x Ø125 - Podstropní rozdělovací komora - Krátká izolovaná</v>
          </cell>
          <cell r="C249" t="str">
            <v>ks</v>
          </cell>
          <cell r="D249" t="str">
            <v>R1-Tvarovky ATREA</v>
          </cell>
          <cell r="E249">
            <v>4060</v>
          </cell>
        </row>
        <row r="250">
          <cell r="A250" t="str">
            <v>R113115</v>
          </cell>
          <cell r="B250" t="str">
            <v>RKPI - K - Ø200/7x Ø100 - Podstropní rozdělovací komora - Krátká izolovaná</v>
          </cell>
          <cell r="C250" t="str">
            <v>ks</v>
          </cell>
          <cell r="D250" t="str">
            <v>R1-Tvarovky ATREA</v>
          </cell>
          <cell r="E250">
            <v>4060</v>
          </cell>
        </row>
        <row r="251">
          <cell r="A251" t="str">
            <v>R113116</v>
          </cell>
          <cell r="B251" t="str">
            <v>RKPI - K - Ø200/7x Ø125 - Podstropní rozdělovací komora - Krátká izolovaná</v>
          </cell>
          <cell r="C251" t="str">
            <v>ks</v>
          </cell>
          <cell r="D251" t="str">
            <v>R1-Tvarovky ATREA</v>
          </cell>
          <cell r="E251">
            <v>4060</v>
          </cell>
        </row>
        <row r="252">
          <cell r="A252" t="str">
            <v>R113201</v>
          </cell>
          <cell r="B252" t="str">
            <v>RKP - D - Ø125/8x Ø100 - Podstropní rozdělovací komora - Dlouhá neizolovaná</v>
          </cell>
          <cell r="C252" t="str">
            <v>ks</v>
          </cell>
          <cell r="D252" t="str">
            <v>R1-Tvarovky ATREA</v>
          </cell>
          <cell r="E252">
            <v>3690</v>
          </cell>
        </row>
        <row r="253">
          <cell r="A253" t="str">
            <v>R113202</v>
          </cell>
          <cell r="B253" t="str">
            <v>RKP - D - Ø125/8x Ø125 - Podstropní rozdělovací komora - Dlouhá neizolovaná</v>
          </cell>
          <cell r="C253" t="str">
            <v>ks</v>
          </cell>
          <cell r="D253" t="str">
            <v>R1-Tvarovky ATREA</v>
          </cell>
          <cell r="E253">
            <v>3690</v>
          </cell>
        </row>
        <row r="254">
          <cell r="A254" t="str">
            <v>R113203</v>
          </cell>
          <cell r="B254" t="str">
            <v>RKP - D - Ø160/8x Ø100 - Podstropní rozdělovací komora - Dlouhá neizolovaná</v>
          </cell>
          <cell r="C254" t="str">
            <v>ks</v>
          </cell>
          <cell r="D254" t="str">
            <v>R1-Tvarovky ATREA</v>
          </cell>
          <cell r="E254">
            <v>3690</v>
          </cell>
        </row>
        <row r="255">
          <cell r="A255" t="str">
            <v>R113204</v>
          </cell>
          <cell r="B255" t="str">
            <v>RKP - D - Ø160/8x Ø125 - Podstropní rozdělovací komora - Dlouhá neizolovaná</v>
          </cell>
          <cell r="C255" t="str">
            <v>ks</v>
          </cell>
          <cell r="D255" t="str">
            <v>R1-Tvarovky ATREA</v>
          </cell>
          <cell r="E255">
            <v>3690</v>
          </cell>
        </row>
        <row r="256">
          <cell r="A256" t="str">
            <v>R113205</v>
          </cell>
          <cell r="B256" t="str">
            <v>RKP - D - Ø200/8x Ø100 - Podstropní rozdělovací komora - Dlouhá neizolovaná</v>
          </cell>
          <cell r="C256" t="str">
            <v>ks</v>
          </cell>
          <cell r="D256" t="str">
            <v>R1-Tvarovky ATREA</v>
          </cell>
          <cell r="E256">
            <v>3690</v>
          </cell>
        </row>
        <row r="257">
          <cell r="A257" t="str">
            <v>R113206</v>
          </cell>
          <cell r="B257" t="str">
            <v>RKP - D - Ø200/8x Ø125 - Podstropní rozdělovací komora - Dlouhá neizolovaná</v>
          </cell>
          <cell r="C257" t="str">
            <v>ks</v>
          </cell>
          <cell r="D257" t="str">
            <v>R1-Tvarovky ATREA</v>
          </cell>
          <cell r="E257">
            <v>3690</v>
          </cell>
        </row>
        <row r="258">
          <cell r="A258" t="str">
            <v>R113211</v>
          </cell>
          <cell r="B258" t="str">
            <v>RKPI - D - Ø125/8x Ø100 - Podstropní rozdělovací komora - Dlouhá izolovaná</v>
          </cell>
          <cell r="C258" t="str">
            <v>ks</v>
          </cell>
          <cell r="D258" t="str">
            <v>R1-Tvarovky ATREA</v>
          </cell>
          <cell r="E258">
            <v>4280</v>
          </cell>
        </row>
        <row r="259">
          <cell r="A259" t="str">
            <v>R113212</v>
          </cell>
          <cell r="B259" t="str">
            <v>RKPI - D - Ø125/8x Ø125 - Podstropní rozdělovací komora - Dlouhá neizolovaná</v>
          </cell>
          <cell r="C259" t="str">
            <v>ks</v>
          </cell>
          <cell r="D259" t="str">
            <v>R1-Tvarovky ATREA</v>
          </cell>
          <cell r="E259">
            <v>4280</v>
          </cell>
        </row>
        <row r="260">
          <cell r="A260" t="str">
            <v>R113213</v>
          </cell>
          <cell r="B260" t="str">
            <v>RKPI - D - Ø160/8x Ø100 - Podstropní rozdělovací komora - Dlouhá izolovaná</v>
          </cell>
          <cell r="C260" t="str">
            <v>ks</v>
          </cell>
          <cell r="D260" t="str">
            <v>R1-Tvarovky ATREA</v>
          </cell>
          <cell r="E260">
            <v>4280</v>
          </cell>
        </row>
        <row r="261">
          <cell r="A261" t="str">
            <v>R113214</v>
          </cell>
          <cell r="B261" t="str">
            <v>RKPI - D - Ø160/8x Ø125 - Podstropní rozdělovací komora - Dlouhá izolovaná</v>
          </cell>
          <cell r="C261" t="str">
            <v>ks</v>
          </cell>
          <cell r="D261" t="str">
            <v>R1-Tvarovky ATREA</v>
          </cell>
          <cell r="E261">
            <v>4280</v>
          </cell>
        </row>
        <row r="262">
          <cell r="A262" t="str">
            <v>R113215</v>
          </cell>
          <cell r="B262" t="str">
            <v>RKPI - D - Ø200/8x Ø100 - Podstropní rozdělovací komora - Dlouhá izolovaná</v>
          </cell>
          <cell r="C262" t="str">
            <v>ks</v>
          </cell>
          <cell r="D262" t="str">
            <v>R1-Tvarovky ATREA</v>
          </cell>
          <cell r="E262">
            <v>4280</v>
          </cell>
        </row>
        <row r="263">
          <cell r="A263" t="str">
            <v>R113216</v>
          </cell>
          <cell r="B263" t="str">
            <v>RKPI - D - Ø200/8x Ø125 - Podstropní rozdělovací komora - Dlouhá izolovaná</v>
          </cell>
          <cell r="C263" t="str">
            <v>ks</v>
          </cell>
          <cell r="D263" t="str">
            <v>R1-Tvarovky ATREA</v>
          </cell>
          <cell r="E263">
            <v>4280</v>
          </cell>
        </row>
        <row r="264">
          <cell r="A264" t="str">
            <v>R113901</v>
          </cell>
          <cell r="B264" t="str">
            <v>RKPA -při objednání nutná specifikace RKP (pro kruhový i plochý podstropní rozvod)</v>
          </cell>
          <cell r="C264" t="str">
            <v>ks</v>
          </cell>
          <cell r="D264" t="str">
            <v>R1-Tvarovky ATREA</v>
          </cell>
          <cell r="E264">
            <v>0</v>
          </cell>
        </row>
        <row r="265">
          <cell r="A265" t="str">
            <v>R114101</v>
          </cell>
          <cell r="B265" t="str">
            <v>RKP-K Ø125/6x 160x40 - Podstropní rozdělovací komora krátká neizolovaná</v>
          </cell>
          <cell r="C265" t="str">
            <v>ks</v>
          </cell>
          <cell r="D265" t="str">
            <v>R1-Tvarovky ATREA</v>
          </cell>
          <cell r="E265">
            <v>2710</v>
          </cell>
        </row>
        <row r="266">
          <cell r="A266" t="str">
            <v>R114102</v>
          </cell>
          <cell r="B266" t="str">
            <v>RKP-K Ø160/6x 160x40 - Podstropní rozdělovací komora krátká neizolovaná</v>
          </cell>
          <cell r="C266" t="str">
            <v>ks</v>
          </cell>
          <cell r="D266" t="str">
            <v>R1-Tvarovky ATREA</v>
          </cell>
          <cell r="E266">
            <v>2710</v>
          </cell>
        </row>
        <row r="267">
          <cell r="A267" t="str">
            <v>R114103</v>
          </cell>
          <cell r="B267" t="str">
            <v>RKP-K Ø125/6x 200x50 - Podstropní rozdělovací komora krátká neizolovaná</v>
          </cell>
          <cell r="C267" t="str">
            <v>ks</v>
          </cell>
          <cell r="D267" t="str">
            <v>R1-Tvarovky ATREA</v>
          </cell>
          <cell r="E267">
            <v>2710</v>
          </cell>
        </row>
        <row r="268">
          <cell r="A268" t="str">
            <v>R114104</v>
          </cell>
          <cell r="B268" t="str">
            <v>RKP-K Ø160/6x 200x50 - Podstropní rozdělovací komora krátká neizolovaná</v>
          </cell>
          <cell r="C268" t="str">
            <v>ks</v>
          </cell>
          <cell r="D268" t="str">
            <v>R1-Tvarovky ATREA</v>
          </cell>
          <cell r="E268">
            <v>2710</v>
          </cell>
        </row>
        <row r="269">
          <cell r="A269" t="str">
            <v>R114111</v>
          </cell>
          <cell r="B269" t="str">
            <v>RKPI-K Ø125/6x 160x40 - Podstropní rozdělovací komora krátká izolovaná</v>
          </cell>
          <cell r="C269" t="str">
            <v>ks</v>
          </cell>
          <cell r="D269" t="str">
            <v>R1-Tvarovky ATREA</v>
          </cell>
          <cell r="E269">
            <v>3150</v>
          </cell>
        </row>
        <row r="270">
          <cell r="A270" t="str">
            <v>R114112</v>
          </cell>
          <cell r="B270" t="str">
            <v>RKPI-K Ø160/6x 160x40 - Podstropní rozdělovací komora krátká izolovaná</v>
          </cell>
          <cell r="C270" t="str">
            <v>ks</v>
          </cell>
          <cell r="D270" t="str">
            <v>R1-Tvarovky ATREA</v>
          </cell>
          <cell r="E270">
            <v>3150</v>
          </cell>
        </row>
        <row r="271">
          <cell r="A271" t="str">
            <v>R114113</v>
          </cell>
          <cell r="B271" t="str">
            <v>RKPI-K Ø125/6x 200x50  -Podstropní rozdělovací komora krátká izolovaná</v>
          </cell>
          <cell r="C271" t="str">
            <v>ks</v>
          </cell>
          <cell r="D271" t="str">
            <v>R1-Tvarovky ATREA</v>
          </cell>
          <cell r="E271">
            <v>3150</v>
          </cell>
        </row>
        <row r="272">
          <cell r="A272" t="str">
            <v>R114114</v>
          </cell>
          <cell r="B272" t="str">
            <v>RKPI-K Ø160/6x 200x50 - Podstropní rozdělovací komora krátká izolovaná</v>
          </cell>
          <cell r="C272" t="str">
            <v>ks</v>
          </cell>
          <cell r="D272" t="str">
            <v>R1-Tvarovky ATREA</v>
          </cell>
          <cell r="E272">
            <v>3150</v>
          </cell>
        </row>
        <row r="273">
          <cell r="A273" t="str">
            <v>R114201</v>
          </cell>
          <cell r="B273" t="str">
            <v>RKP-D Ø125/8x 160x40 - Podstropní rozdělovací komora dlouhá neizolovaná</v>
          </cell>
          <cell r="C273" t="str">
            <v>ks</v>
          </cell>
          <cell r="D273" t="str">
            <v>R1-Tvarovky ATREA</v>
          </cell>
          <cell r="E273">
            <v>2930</v>
          </cell>
        </row>
        <row r="274">
          <cell r="A274" t="str">
            <v>R114202</v>
          </cell>
          <cell r="B274" t="str">
            <v>RKP-D Ø160/8x 160x40 - Podstropní rozdělovací komora dlouhá neizolovaná</v>
          </cell>
          <cell r="C274" t="str">
            <v>ks</v>
          </cell>
          <cell r="D274" t="str">
            <v>R1-Tvarovky ATREA</v>
          </cell>
          <cell r="E274">
            <v>2930</v>
          </cell>
        </row>
        <row r="275">
          <cell r="A275" t="str">
            <v>R114203</v>
          </cell>
          <cell r="B275" t="str">
            <v>RKP-D Ø125/8x 200x50 - Podstropní rozdělovací komora dlouhá neizolovaná</v>
          </cell>
          <cell r="C275" t="str">
            <v>ks</v>
          </cell>
          <cell r="D275" t="str">
            <v>R1-Tvarovky ATREA</v>
          </cell>
          <cell r="E275">
            <v>2930</v>
          </cell>
        </row>
        <row r="276">
          <cell r="A276" t="str">
            <v>R114204</v>
          </cell>
          <cell r="B276" t="str">
            <v>RKP-D Ø160/8x 200x50 - Podstropní rozdělovací komora dlouhá neizolovaná</v>
          </cell>
          <cell r="C276" t="str">
            <v>ks</v>
          </cell>
          <cell r="D276" t="str">
            <v>R1-Tvarovky ATREA</v>
          </cell>
          <cell r="E276">
            <v>2930</v>
          </cell>
        </row>
        <row r="277">
          <cell r="A277" t="str">
            <v>R114211</v>
          </cell>
          <cell r="B277" t="str">
            <v>RKPI-D Ø125/8x 160x40 - Podstropní rozdělovací komora dlouhá izolovaná</v>
          </cell>
          <cell r="C277" t="str">
            <v>ks</v>
          </cell>
          <cell r="D277" t="str">
            <v>R1-Tvarovky ATREA</v>
          </cell>
          <cell r="E277">
            <v>3360</v>
          </cell>
        </row>
        <row r="278">
          <cell r="A278" t="str">
            <v>R114212</v>
          </cell>
          <cell r="B278" t="str">
            <v>RKPI-D Ø160/8x 160x40 - Podstropní rozdělovací komora dlouhá izolovaná</v>
          </cell>
          <cell r="C278" t="str">
            <v>ks</v>
          </cell>
          <cell r="D278" t="str">
            <v>R1-Tvarovky ATREA</v>
          </cell>
          <cell r="E278">
            <v>3360</v>
          </cell>
        </row>
        <row r="279">
          <cell r="A279" t="str">
            <v>R114213</v>
          </cell>
          <cell r="B279" t="str">
            <v>RKPI-D Ø125/8x 200x50 - Podstropní rozdělovací komora dlouhá izolovaná</v>
          </cell>
          <cell r="C279" t="str">
            <v>ks</v>
          </cell>
          <cell r="D279" t="str">
            <v>R1-Tvarovky ATREA</v>
          </cell>
          <cell r="E279">
            <v>3360</v>
          </cell>
        </row>
        <row r="280">
          <cell r="A280" t="str">
            <v>R114214</v>
          </cell>
          <cell r="B280" t="str">
            <v>RKPI-D Ø160/8x 200x50 - Podstropní rozdělovací komora dlouhá izolovaná</v>
          </cell>
          <cell r="C280" t="str">
            <v>ks</v>
          </cell>
          <cell r="D280" t="str">
            <v>R1-Tvarovky ATREA</v>
          </cell>
          <cell r="E280">
            <v>3360</v>
          </cell>
        </row>
        <row r="281">
          <cell r="A281" t="str">
            <v>R120011</v>
          </cell>
          <cell r="B281" t="str">
            <v>PKP 200x50 - Podlahový kanál pozink typ A - tl. 0,6 mm</v>
          </cell>
          <cell r="C281" t="str">
            <v>m</v>
          </cell>
          <cell r="D281" t="str">
            <v>R1-Rozvod 200x50</v>
          </cell>
          <cell r="E281">
            <v>160</v>
          </cell>
        </row>
        <row r="282">
          <cell r="A282" t="str">
            <v>R120012</v>
          </cell>
          <cell r="B282" t="str">
            <v>PKP 200x50 - Podlahový kanál pozink typ B - tl. 1 mm</v>
          </cell>
          <cell r="C282" t="str">
            <v>m</v>
          </cell>
          <cell r="D282" t="str">
            <v>R1-Rozvod 200x50</v>
          </cell>
          <cell r="E282">
            <v>200</v>
          </cell>
        </row>
        <row r="283">
          <cell r="A283" t="str">
            <v>R120042</v>
          </cell>
          <cell r="B283" t="str">
            <v>PKP 160x40 - Podlahový kanál pozink typ B - tl. 1mm</v>
          </cell>
          <cell r="C283" t="str">
            <v>m</v>
          </cell>
          <cell r="D283" t="str">
            <v>R1-Rozvod 160x40</v>
          </cell>
          <cell r="E283">
            <v>190</v>
          </cell>
        </row>
        <row r="284">
          <cell r="A284" t="str">
            <v>R120301</v>
          </cell>
          <cell r="B284" t="str">
            <v>KSP - kanálová spojka přímá 200x50</v>
          </cell>
          <cell r="C284" t="str">
            <v>ks</v>
          </cell>
          <cell r="D284" t="str">
            <v>R1-Rozvod 200x50</v>
          </cell>
          <cell r="E284">
            <v>110</v>
          </cell>
        </row>
        <row r="285">
          <cell r="A285" t="str">
            <v>R120310</v>
          </cell>
          <cell r="B285" t="str">
            <v>KSU - kanálová spojká úhlová - 45° - 200x50</v>
          </cell>
          <cell r="C285" t="str">
            <v>ks</v>
          </cell>
          <cell r="D285" t="str">
            <v>R1-Rozvod 200x50</v>
          </cell>
          <cell r="E285">
            <v>240</v>
          </cell>
        </row>
        <row r="286">
          <cell r="A286" t="str">
            <v>R120331</v>
          </cell>
          <cell r="B286" t="str">
            <v>KSP - kanálová spojka přímá 160x40</v>
          </cell>
          <cell r="C286" t="str">
            <v>ks</v>
          </cell>
          <cell r="D286" t="str">
            <v>R1-Rozvod 160x40</v>
          </cell>
          <cell r="E286">
            <v>110</v>
          </cell>
        </row>
        <row r="287">
          <cell r="A287" t="str">
            <v>R120340</v>
          </cell>
          <cell r="B287" t="str">
            <v>KSU - kanálová spojká úhlová - 45° - 160x40</v>
          </cell>
          <cell r="C287" t="str">
            <v>ks</v>
          </cell>
          <cell r="D287" t="str">
            <v>R1-Rozvod 160x40</v>
          </cell>
          <cell r="E287">
            <v>240</v>
          </cell>
        </row>
        <row r="288">
          <cell r="A288" t="str">
            <v>R120403</v>
          </cell>
          <cell r="B288" t="str">
            <v>PKR 200x50-2x45° - podlahový kanál rozbočka symetrická</v>
          </cell>
          <cell r="C288" t="str">
            <v>ks</v>
          </cell>
          <cell r="D288" t="str">
            <v>R1-Rozvod 200x50</v>
          </cell>
          <cell r="E288">
            <v>760</v>
          </cell>
        </row>
        <row r="289">
          <cell r="A289" t="str">
            <v>R120443</v>
          </cell>
          <cell r="B289" t="str">
            <v>PKR 160x40-2x45° - podlahový kanál rozbočka symetrická</v>
          </cell>
          <cell r="C289" t="str">
            <v>ks</v>
          </cell>
          <cell r="D289" t="str">
            <v>R1-Rozvod 160x40</v>
          </cell>
          <cell r="E289">
            <v>760</v>
          </cell>
        </row>
        <row r="290">
          <cell r="A290" t="str">
            <v>R120500</v>
          </cell>
          <cell r="B290" t="str">
            <v>RVP XX - tl.20x52x197 - regulační vložka potrubí</v>
          </cell>
          <cell r="C290" t="str">
            <v>ks</v>
          </cell>
          <cell r="D290" t="str">
            <v>R1-Rozvod 200x50</v>
          </cell>
          <cell r="E290">
            <v>50</v>
          </cell>
        </row>
        <row r="291">
          <cell r="A291" t="str">
            <v>R120501</v>
          </cell>
          <cell r="B291" t="str">
            <v>RVP XX - tl.20x42x157 - regulační vložka potrubí</v>
          </cell>
          <cell r="C291" t="str">
            <v>ks</v>
          </cell>
          <cell r="D291" t="str">
            <v>R1-Rozvod 160x40</v>
          </cell>
          <cell r="E291">
            <v>50</v>
          </cell>
        </row>
        <row r="292">
          <cell r="A292" t="str">
            <v>R120511</v>
          </cell>
          <cell r="B292" t="str">
            <v>RVK XX - tl.20 - regulační vložka potrubí DN77 - pro rozvod GP</v>
          </cell>
          <cell r="C292" t="str">
            <v>ks</v>
          </cell>
          <cell r="D292" t="str">
            <v>R1-Tvarovky ATREA</v>
          </cell>
          <cell r="E292">
            <v>50</v>
          </cell>
        </row>
        <row r="293">
          <cell r="A293" t="str">
            <v>R120520</v>
          </cell>
          <cell r="B293" t="str">
            <v>RVK XX - tl.20 - regulační vložka potrubí DN102</v>
          </cell>
          <cell r="C293" t="str">
            <v>ks</v>
          </cell>
          <cell r="D293" t="str">
            <v>R1-Tvarovky ATREA</v>
          </cell>
          <cell r="E293">
            <v>50</v>
          </cell>
        </row>
        <row r="294">
          <cell r="A294" t="str">
            <v>R120521</v>
          </cell>
          <cell r="B294" t="str">
            <v>RVK XX - tl.20 - regulační vložka potrubí DN127</v>
          </cell>
          <cell r="C294" t="str">
            <v>ks</v>
          </cell>
          <cell r="D294" t="str">
            <v>R1-Tvarovky ATREA</v>
          </cell>
          <cell r="E294">
            <v>50</v>
          </cell>
        </row>
        <row r="295">
          <cell r="A295" t="str">
            <v>R120522</v>
          </cell>
          <cell r="B295" t="str">
            <v>RVK XX - tl.20 - regulační vložka potrubí DN160</v>
          </cell>
          <cell r="C295" t="str">
            <v>ks</v>
          </cell>
          <cell r="D295" t="str">
            <v>R1-Tvarovky ATREA</v>
          </cell>
          <cell r="E295">
            <v>50</v>
          </cell>
        </row>
        <row r="296">
          <cell r="A296" t="str">
            <v>R120523</v>
          </cell>
          <cell r="B296" t="str">
            <v>RVK XX - tl.20 - regulační vložka potrubí DN203</v>
          </cell>
          <cell r="C296" t="str">
            <v>ks</v>
          </cell>
          <cell r="D296" t="str">
            <v>R1-Tvarovky ATREA</v>
          </cell>
          <cell r="E296">
            <v>50</v>
          </cell>
        </row>
        <row r="297">
          <cell r="A297" t="str">
            <v>R120524</v>
          </cell>
          <cell r="B297" t="str">
            <v>RVK XX - tl.20 - regulační vložka potrubí DN254</v>
          </cell>
          <cell r="C297" t="str">
            <v>ks</v>
          </cell>
          <cell r="D297" t="str">
            <v>R1-Tvarovky ATREA</v>
          </cell>
          <cell r="E297">
            <v>50</v>
          </cell>
        </row>
        <row r="298">
          <cell r="A298" t="str">
            <v>R120901</v>
          </cell>
          <cell r="B298" t="str">
            <v>PPP Plech podlahový podložný pod podlahové kanály 50x195 pozink 0,6 mm</v>
          </cell>
          <cell r="C298" t="str">
            <v>ks</v>
          </cell>
          <cell r="D298" t="str">
            <v>R1-Rozvod 200x50</v>
          </cell>
          <cell r="E298">
            <v>20</v>
          </cell>
        </row>
        <row r="299">
          <cell r="A299" t="str">
            <v>R120902</v>
          </cell>
          <cell r="B299" t="str">
            <v>PVB Podlahová výztuha beton (podlahového kanálu)</v>
          </cell>
          <cell r="C299" t="str">
            <v>ks</v>
          </cell>
          <cell r="D299" t="str">
            <v>R1-Rozvod 200x50</v>
          </cell>
          <cell r="E299">
            <v>30</v>
          </cell>
        </row>
        <row r="300">
          <cell r="A300" t="str">
            <v>R120903</v>
          </cell>
          <cell r="B300" t="str">
            <v>PVV Podlahová výztuha vnitřní (podlahového kanálu)</v>
          </cell>
          <cell r="C300" t="str">
            <v>ks</v>
          </cell>
          <cell r="D300" t="str">
            <v>R1-Rozvod 200x50</v>
          </cell>
          <cell r="E300">
            <v>30</v>
          </cell>
        </row>
        <row r="301">
          <cell r="A301" t="str">
            <v>R120941</v>
          </cell>
          <cell r="B301" t="str">
            <v>PPP 40x155 - plech podložný pod podlahové kanály</v>
          </cell>
          <cell r="C301" t="str">
            <v>ks</v>
          </cell>
          <cell r="D301" t="str">
            <v>R1-Rozvod 160x40</v>
          </cell>
          <cell r="E301">
            <v>20</v>
          </cell>
        </row>
        <row r="302">
          <cell r="A302" t="str">
            <v>R120942</v>
          </cell>
          <cell r="B302" t="str">
            <v>PVB 155 - podlahová výztuha beton</v>
          </cell>
          <cell r="C302" t="str">
            <v>ks</v>
          </cell>
          <cell r="D302" t="str">
            <v>R1-Rozvod 160x40</v>
          </cell>
          <cell r="E302">
            <v>30</v>
          </cell>
        </row>
        <row r="303">
          <cell r="A303" t="str">
            <v>R120943</v>
          </cell>
          <cell r="B303" t="str">
            <v>PVV - rohová vymezovací vsuvka pro podlahový kanál</v>
          </cell>
          <cell r="C303" t="str">
            <v>ks</v>
          </cell>
          <cell r="D303" t="str">
            <v>R1-Rozvod 160x40</v>
          </cell>
          <cell r="E303">
            <v>30</v>
          </cell>
        </row>
        <row r="304">
          <cell r="A304" t="str">
            <v>R121100</v>
          </cell>
          <cell r="B304" t="str">
            <v>PPS 200x50/100 - podlahový přechod kolmé napojení</v>
          </cell>
          <cell r="C304" t="str">
            <v>ks</v>
          </cell>
          <cell r="D304" t="str">
            <v>R1-Rozvod 200x50</v>
          </cell>
          <cell r="E304">
            <v>740</v>
          </cell>
        </row>
        <row r="305">
          <cell r="A305" t="str">
            <v>R121101</v>
          </cell>
          <cell r="B305" t="str">
            <v>PPK 200x50/ø100 - Podlahový přechod koncový - přímý</v>
          </cell>
          <cell r="C305" t="str">
            <v>ks</v>
          </cell>
          <cell r="D305" t="str">
            <v>R1-Rozvod 200x50</v>
          </cell>
          <cell r="E305">
            <v>610</v>
          </cell>
        </row>
        <row r="306">
          <cell r="A306" t="str">
            <v>R121120</v>
          </cell>
          <cell r="B306" t="str">
            <v>PPS 200x50/125 - podlahový přechod kolmé napojení</v>
          </cell>
          <cell r="C306" t="str">
            <v>ks</v>
          </cell>
          <cell r="D306" t="str">
            <v>R1-Rozvod 200x50</v>
          </cell>
          <cell r="E306">
            <v>740</v>
          </cell>
        </row>
        <row r="307">
          <cell r="A307" t="str">
            <v>R121121</v>
          </cell>
          <cell r="B307" t="str">
            <v>PPK 200x50/ø125 - Podlahový přechod koncový - přímý</v>
          </cell>
          <cell r="C307" t="str">
            <v>ks</v>
          </cell>
          <cell r="D307" t="str">
            <v>R1-Rozvod 200x50</v>
          </cell>
          <cell r="E307">
            <v>620</v>
          </cell>
        </row>
        <row r="308">
          <cell r="A308" t="str">
            <v>R121160</v>
          </cell>
          <cell r="B308" t="str">
            <v>PPS 200x50/160 - podlahový přechod kolmé napojení</v>
          </cell>
          <cell r="C308" t="str">
            <v>ks</v>
          </cell>
          <cell r="D308" t="str">
            <v>R1-Rozvod 200x50</v>
          </cell>
          <cell r="E308">
            <v>740</v>
          </cell>
        </row>
        <row r="309">
          <cell r="A309" t="str">
            <v>R121161</v>
          </cell>
          <cell r="B309" t="str">
            <v>PPK 200x50/ø160 - Podlahový přechod koncový - přímý</v>
          </cell>
          <cell r="C309" t="str">
            <v>ks</v>
          </cell>
          <cell r="D309" t="str">
            <v>R1-Rozvod 200x50</v>
          </cell>
          <cell r="E309">
            <v>640</v>
          </cell>
        </row>
        <row r="310">
          <cell r="A310" t="str">
            <v>R121400</v>
          </cell>
          <cell r="B310" t="str">
            <v>PPK 160x40/90° - podlahový přech obloukový</v>
          </cell>
          <cell r="C310" t="str">
            <v>ks</v>
          </cell>
          <cell r="D310" t="str">
            <v>R1-Rozvod 160x40</v>
          </cell>
          <cell r="E310">
            <v>370</v>
          </cell>
        </row>
        <row r="311">
          <cell r="A311" t="str">
            <v>R121401</v>
          </cell>
          <cell r="B311" t="str">
            <v>PPK 160x40/ø100 - podlahový přechod koncový - přímý</v>
          </cell>
          <cell r="C311" t="str">
            <v>ks</v>
          </cell>
          <cell r="D311" t="str">
            <v>R1-Rozvod 160x40</v>
          </cell>
          <cell r="E311">
            <v>610</v>
          </cell>
        </row>
        <row r="312">
          <cell r="A312" t="str">
            <v>R121402</v>
          </cell>
          <cell r="B312" t="str">
            <v>PPS 160x40/100 - podlahový přechod koncový - kolmé napojení</v>
          </cell>
          <cell r="C312" t="str">
            <v>ks</v>
          </cell>
          <cell r="D312" t="str">
            <v>R1-Rozvod 160x40</v>
          </cell>
          <cell r="E312">
            <v>740</v>
          </cell>
        </row>
        <row r="313">
          <cell r="A313" t="str">
            <v>R121421</v>
          </cell>
          <cell r="B313" t="str">
            <v>PPK 160x40/ø125 - podlahový přechod koncový - přímý</v>
          </cell>
          <cell r="C313" t="str">
            <v>ks</v>
          </cell>
          <cell r="D313" t="str">
            <v>R1-Rozvod 160x40</v>
          </cell>
          <cell r="E313">
            <v>620</v>
          </cell>
        </row>
        <row r="314">
          <cell r="A314" t="str">
            <v>R121422</v>
          </cell>
          <cell r="B314" t="str">
            <v>PPS 160x40/125 - podlahový přechod koncový - kolmé napojení</v>
          </cell>
          <cell r="C314" t="str">
            <v>ks</v>
          </cell>
          <cell r="D314" t="str">
            <v>R1-Rozvod 160x40</v>
          </cell>
          <cell r="E314">
            <v>740</v>
          </cell>
        </row>
        <row r="315">
          <cell r="A315" t="str">
            <v>R121432</v>
          </cell>
          <cell r="B315" t="str">
            <v>PPS 160x40/160 - podlahový přechod koncový - kolmé napojení</v>
          </cell>
          <cell r="C315" t="str">
            <v>ks</v>
          </cell>
          <cell r="D315" t="str">
            <v>R1-Rozvod 160x40</v>
          </cell>
          <cell r="E315">
            <v>780</v>
          </cell>
        </row>
        <row r="316">
          <cell r="A316" t="str">
            <v>R121461</v>
          </cell>
          <cell r="B316" t="str">
            <v>PPK 160x40/ø160 - podlahový přechod koncový - přímý</v>
          </cell>
          <cell r="C316" t="str">
            <v>ks</v>
          </cell>
          <cell r="D316" t="str">
            <v>R1-Rozvod 160x40</v>
          </cell>
          <cell r="E316">
            <v>640</v>
          </cell>
        </row>
        <row r="317">
          <cell r="A317" t="str">
            <v>R121500</v>
          </cell>
          <cell r="B317" t="str">
            <v>PPK 200x50/90° - Podlahový přechod obloukový</v>
          </cell>
          <cell r="C317" t="str">
            <v>ks</v>
          </cell>
          <cell r="D317" t="str">
            <v>R1-Rozvod 200x50</v>
          </cell>
          <cell r="E317">
            <v>220</v>
          </cell>
        </row>
        <row r="318">
          <cell r="A318" t="str">
            <v>R121601</v>
          </cell>
          <cell r="B318" t="str">
            <v>PKS - přechodová komora stropní/stěnová 100/100</v>
          </cell>
          <cell r="C318" t="str">
            <v>ks</v>
          </cell>
          <cell r="D318" t="str">
            <v>R1-Tvarovky ATREA</v>
          </cell>
          <cell r="E318">
            <v>880</v>
          </cell>
        </row>
        <row r="319">
          <cell r="A319" t="str">
            <v>R121602</v>
          </cell>
          <cell r="B319" t="str">
            <v>PKS - přechodová komora stropní/stěnová 100/125</v>
          </cell>
          <cell r="C319" t="str">
            <v>ks</v>
          </cell>
          <cell r="D319" t="str">
            <v>R1-Tvarovky ATREA</v>
          </cell>
          <cell r="E319">
            <v>880</v>
          </cell>
        </row>
        <row r="320">
          <cell r="A320" t="str">
            <v>R121603</v>
          </cell>
          <cell r="B320" t="str">
            <v>PKS - přechodová komora stropní/stěnová 125/125</v>
          </cell>
          <cell r="C320" t="str">
            <v>ks</v>
          </cell>
          <cell r="D320" t="str">
            <v>R1-Tvarovky ATREA</v>
          </cell>
          <cell r="E320">
            <v>880</v>
          </cell>
        </row>
        <row r="321">
          <cell r="A321" t="str">
            <v>R121604</v>
          </cell>
          <cell r="B321" t="str">
            <v>PKS - přechodová komora stropní/stěnová 125/160</v>
          </cell>
          <cell r="C321" t="str">
            <v>ks</v>
          </cell>
          <cell r="D321" t="str">
            <v>R1-Tvarovky ATREA</v>
          </cell>
          <cell r="E321">
            <v>880</v>
          </cell>
        </row>
        <row r="322">
          <cell r="A322" t="str">
            <v>R121605</v>
          </cell>
          <cell r="B322" t="str">
            <v>PKS - přechodová komora stropní/stěnová 160/160</v>
          </cell>
          <cell r="C322" t="str">
            <v>ks</v>
          </cell>
          <cell r="D322" t="str">
            <v>R1-Tvarovky ATREA</v>
          </cell>
          <cell r="E322">
            <v>880</v>
          </cell>
        </row>
        <row r="323">
          <cell r="A323" t="str">
            <v>R121606</v>
          </cell>
          <cell r="B323" t="str">
            <v>PKS - přechodová komora stropní/stěnová 160/200</v>
          </cell>
          <cell r="C323" t="str">
            <v>ks</v>
          </cell>
          <cell r="D323" t="str">
            <v>R1-Tvarovky ATREA</v>
          </cell>
          <cell r="E323">
            <v>880</v>
          </cell>
        </row>
        <row r="324">
          <cell r="A324" t="str">
            <v>R121607</v>
          </cell>
          <cell r="B324" t="str">
            <v>PKS - přechodová komora stropní/stěnová 2x100/125</v>
          </cell>
          <cell r="C324" t="str">
            <v>ks</v>
          </cell>
          <cell r="D324" t="str">
            <v>R1-Tvarovky ATREA</v>
          </cell>
          <cell r="E324">
            <v>840</v>
          </cell>
        </row>
        <row r="325">
          <cell r="A325" t="str">
            <v>R121608</v>
          </cell>
          <cell r="B325" t="str">
            <v>PKS - přechodová komora stropní/stěnová 2x100/160</v>
          </cell>
          <cell r="C325" t="str">
            <v>ks</v>
          </cell>
          <cell r="D325" t="str">
            <v>R1-Tvarovky ATREA</v>
          </cell>
          <cell r="E325">
            <v>840</v>
          </cell>
        </row>
        <row r="326">
          <cell r="A326" t="str">
            <v>R121609</v>
          </cell>
          <cell r="B326" t="str">
            <v>PKS - přechodová komora stropní/stěnová 3x100/160</v>
          </cell>
          <cell r="C326" t="str">
            <v>ks</v>
          </cell>
          <cell r="D326" t="str">
            <v>R1-Tvarovky ATREA</v>
          </cell>
          <cell r="E326">
            <v>930</v>
          </cell>
        </row>
        <row r="327">
          <cell r="A327" t="str">
            <v>R121610</v>
          </cell>
          <cell r="B327" t="str">
            <v>PKS - přechodová komora stropní/stěnová 3x100/200</v>
          </cell>
          <cell r="C327" t="str">
            <v>ks</v>
          </cell>
          <cell r="D327" t="str">
            <v>R1-Tvarovky ATREA</v>
          </cell>
          <cell r="E327">
            <v>930</v>
          </cell>
        </row>
        <row r="328">
          <cell r="A328" t="str">
            <v>R130011</v>
          </cell>
          <cell r="B328" t="str">
            <v>KKC 200x50/255x100 - Krabice koncová čelní</v>
          </cell>
          <cell r="C328" t="str">
            <v>ks</v>
          </cell>
          <cell r="D328" t="str">
            <v>R1-Rozvod 200x50</v>
          </cell>
          <cell r="E328">
            <v>440</v>
          </cell>
        </row>
        <row r="329">
          <cell r="A329" t="str">
            <v>R130012</v>
          </cell>
          <cell r="B329" t="str">
            <v>KKC-Z 200x50/255x100 - Krabice koncová čelní - zvýšená</v>
          </cell>
          <cell r="C329" t="str">
            <v>ks</v>
          </cell>
          <cell r="D329" t="str">
            <v>R1-Rozvod 200x50</v>
          </cell>
          <cell r="E329">
            <v>440</v>
          </cell>
        </row>
        <row r="330">
          <cell r="A330" t="str">
            <v>R130021</v>
          </cell>
          <cell r="B330" t="str">
            <v>KKB 200x50/255x100 - Krabice koncová boční</v>
          </cell>
          <cell r="C330" t="str">
            <v>ks</v>
          </cell>
          <cell r="D330" t="str">
            <v>R1-Rozvod 200x50</v>
          </cell>
          <cell r="E330">
            <v>440</v>
          </cell>
        </row>
        <row r="331">
          <cell r="A331" t="str">
            <v>R130022</v>
          </cell>
          <cell r="B331" t="str">
            <v>KKB-Z 200x50/255x100 - Krabice koncová boční - zvýšená</v>
          </cell>
          <cell r="C331" t="str">
            <v>ks</v>
          </cell>
          <cell r="D331" t="str">
            <v>R1-Rozvod 200x50</v>
          </cell>
          <cell r="E331">
            <v>450</v>
          </cell>
        </row>
        <row r="332">
          <cell r="A332" t="str">
            <v>R130411</v>
          </cell>
          <cell r="B332" t="str">
            <v>KKC 160x40/255x100 - Krabice koncová čelní</v>
          </cell>
          <cell r="C332" t="str">
            <v>ks</v>
          </cell>
          <cell r="D332" t="str">
            <v>R1-Rozvod 160x40</v>
          </cell>
          <cell r="E332">
            <v>440</v>
          </cell>
        </row>
        <row r="333">
          <cell r="A333" t="str">
            <v>R130412</v>
          </cell>
          <cell r="B333" t="str">
            <v>KKC-Z 160x40/255x100 - Krabice koncová čelní</v>
          </cell>
          <cell r="C333" t="str">
            <v>ks</v>
          </cell>
          <cell r="D333" t="str">
            <v>R1-Rozvod 160x40</v>
          </cell>
          <cell r="E333">
            <v>440</v>
          </cell>
        </row>
        <row r="334">
          <cell r="A334" t="str">
            <v>R130421</v>
          </cell>
          <cell r="B334" t="str">
            <v>KKB 160x40/255x100 - Krabice koncová boční</v>
          </cell>
          <cell r="C334" t="str">
            <v>ks</v>
          </cell>
          <cell r="D334" t="str">
            <v>R1-Rozvod 160x40</v>
          </cell>
          <cell r="E334">
            <v>440</v>
          </cell>
        </row>
        <row r="335">
          <cell r="A335" t="str">
            <v>R130422</v>
          </cell>
          <cell r="B335" t="str">
            <v>KKB-Z 160x40/255x100 - Krabice koncová boční</v>
          </cell>
          <cell r="C335" t="str">
            <v>ks</v>
          </cell>
          <cell r="D335" t="str">
            <v>R1-Rozvod 160x40</v>
          </cell>
          <cell r="E335">
            <v>440</v>
          </cell>
        </row>
        <row r="336">
          <cell r="A336" t="str">
            <v>R131010</v>
          </cell>
          <cell r="B336" t="str">
            <v>KSB ø125/255x105 - Krabice koncová stropní boční</v>
          </cell>
          <cell r="C336" t="str">
            <v>ks</v>
          </cell>
          <cell r="D336" t="str">
            <v>R1-Tvarovky ATREA</v>
          </cell>
          <cell r="E336">
            <v>590</v>
          </cell>
        </row>
        <row r="337">
          <cell r="A337" t="str">
            <v>R131020</v>
          </cell>
          <cell r="B337" t="str">
            <v>KSB ø160/255x105 - Krabice koncová stropní boční</v>
          </cell>
          <cell r="C337" t="str">
            <v>ks</v>
          </cell>
          <cell r="D337" t="str">
            <v>R1-Tvarovky ATREA</v>
          </cell>
          <cell r="E337">
            <v>660</v>
          </cell>
        </row>
        <row r="338">
          <cell r="A338" t="str">
            <v>R131021</v>
          </cell>
          <cell r="B338" t="str">
            <v>KSC ø100/255x105 - Krabice koncová stropní čelní
</v>
          </cell>
          <cell r="C338" t="str">
            <v>ks</v>
          </cell>
          <cell r="D338" t="str">
            <v>R1-Tvarovky ATREA</v>
          </cell>
          <cell r="E338">
            <v>590</v>
          </cell>
        </row>
        <row r="339">
          <cell r="A339" t="str">
            <v>R131031</v>
          </cell>
          <cell r="B339" t="str">
            <v>KSC ø125/255x105 - Krabice koncová stropní čelní</v>
          </cell>
          <cell r="C339" t="str">
            <v>ks</v>
          </cell>
          <cell r="D339" t="str">
            <v>R1-Tvarovky ATREA</v>
          </cell>
          <cell r="E339">
            <v>590</v>
          </cell>
        </row>
        <row r="340">
          <cell r="A340" t="str">
            <v>R131041</v>
          </cell>
          <cell r="B340" t="str">
            <v>KSC ø160/255x105 - Krabice koncová stropní čelní</v>
          </cell>
          <cell r="C340" t="str">
            <v>ks</v>
          </cell>
          <cell r="D340" t="str">
            <v>R1-Tvarovky ATREA</v>
          </cell>
          <cell r="E340">
            <v>690</v>
          </cell>
        </row>
        <row r="341">
          <cell r="A341" t="str">
            <v>R131050</v>
          </cell>
          <cell r="B341" t="str">
            <v>PSB ø160/255x105/ø125 - Krabice průchozí stropní boční</v>
          </cell>
          <cell r="C341" t="str">
            <v>ks</v>
          </cell>
          <cell r="D341" t="str">
            <v>R1-Tvarovky ATREA</v>
          </cell>
          <cell r="E341">
            <v>600</v>
          </cell>
        </row>
        <row r="342">
          <cell r="A342" t="str">
            <v>R131051</v>
          </cell>
          <cell r="B342" t="str">
            <v>KSC 160x40 - Krabice koncová stropní čelní pro mřížku 255x100mm</v>
          </cell>
          <cell r="C342" t="str">
            <v>ks</v>
          </cell>
          <cell r="D342" t="str">
            <v>R1-Rozvod 160x40</v>
          </cell>
          <cell r="E342">
            <v>690</v>
          </cell>
        </row>
        <row r="343">
          <cell r="A343" t="str">
            <v>R131060</v>
          </cell>
          <cell r="B343" t="str">
            <v>KSD ø125/255x105 - Krabice koncová stropní(stěnová) dolní</v>
          </cell>
          <cell r="C343" t="str">
            <v>ks</v>
          </cell>
          <cell r="D343" t="str">
            <v>R1-Tvarovky ATREA</v>
          </cell>
          <cell r="E343">
            <v>550</v>
          </cell>
        </row>
        <row r="344">
          <cell r="A344" t="str">
            <v>R131061</v>
          </cell>
          <cell r="B344" t="str">
            <v>KSC 200x50 - Krabice koncová stropní čelní pro mřížku 255x100mm</v>
          </cell>
          <cell r="C344" t="str">
            <v>ks</v>
          </cell>
          <cell r="D344" t="str">
            <v>R1-Rozvod 200x50</v>
          </cell>
          <cell r="E344">
            <v>660</v>
          </cell>
        </row>
        <row r="345">
          <cell r="A345" t="str">
            <v>R132410</v>
          </cell>
          <cell r="B345" t="str">
            <v>DPK 450x340 - distance rozdělovací komory</v>
          </cell>
          <cell r="C345" t="str">
            <v>ks</v>
          </cell>
          <cell r="D345" t="str">
            <v>R1-Rozvod 160x40</v>
          </cell>
          <cell r="E345">
            <v>260</v>
          </cell>
        </row>
        <row r="346">
          <cell r="A346" t="str">
            <v>R132420</v>
          </cell>
          <cell r="B346" t="str">
            <v>DPK 350x290 - distance rozdělovací komory</v>
          </cell>
          <cell r="C346" t="str">
            <v>ks</v>
          </cell>
          <cell r="D346" t="str">
            <v>R1-Rozvod 160x40</v>
          </cell>
          <cell r="E346">
            <v>260</v>
          </cell>
        </row>
        <row r="347">
          <cell r="A347" t="str">
            <v>R132620</v>
          </cell>
          <cell r="B347" t="str">
            <v>DPP pr. 170 - Distance průchodu potrubí pr. 170</v>
          </cell>
          <cell r="C347" t="str">
            <v>ks</v>
          </cell>
          <cell r="D347" t="str">
            <v>R31-závěsný a těs. Mat.</v>
          </cell>
          <cell r="E347">
            <v>50</v>
          </cell>
        </row>
        <row r="348">
          <cell r="A348" t="str">
            <v>R132710</v>
          </cell>
          <cell r="B348" t="str">
            <v>DPK 570X430 - distance rozdělovací komory</v>
          </cell>
          <cell r="C348" t="str">
            <v>ks</v>
          </cell>
          <cell r="D348" t="str">
            <v>R1-Rozvod 200x50</v>
          </cell>
          <cell r="E348">
            <v>260</v>
          </cell>
        </row>
        <row r="349">
          <cell r="A349" t="str">
            <v>R132720</v>
          </cell>
          <cell r="B349" t="str">
            <v>DPK 370X430 - distance rozdělovací komory</v>
          </cell>
          <cell r="C349" t="str">
            <v>ks</v>
          </cell>
          <cell r="D349" t="str">
            <v>R1-Rozvod 200x50</v>
          </cell>
          <cell r="E349">
            <v>260</v>
          </cell>
        </row>
        <row r="350">
          <cell r="A350" t="str">
            <v>R132730</v>
          </cell>
          <cell r="B350" t="str">
            <v>DPK 790X430 - distance rozdělovací komory</v>
          </cell>
          <cell r="C350" t="str">
            <v>ks</v>
          </cell>
          <cell r="D350" t="str">
            <v>R1-Rozvod 200x50</v>
          </cell>
          <cell r="E350">
            <v>260</v>
          </cell>
        </row>
        <row r="351">
          <cell r="A351" t="str">
            <v>R141012</v>
          </cell>
          <cell r="B351" t="str">
            <v>S-VPF 350x350/ø160 - sání-výfuk přechod fasádní </v>
          </cell>
          <cell r="C351" t="str">
            <v>ks</v>
          </cell>
          <cell r="D351" t="str">
            <v>R1-Tvarovky ATREA</v>
          </cell>
          <cell r="E351">
            <v>1160</v>
          </cell>
        </row>
        <row r="352">
          <cell r="A352" t="str">
            <v>R141022</v>
          </cell>
          <cell r="B352" t="str">
            <v>S-VPF 350x350/ø200 - sání-výfuk přechod fasádní</v>
          </cell>
          <cell r="C352" t="str">
            <v>ks</v>
          </cell>
          <cell r="D352" t="str">
            <v>R1-Tvarovky ATREA</v>
          </cell>
          <cell r="E352">
            <v>1160</v>
          </cell>
        </row>
        <row r="353">
          <cell r="A353" t="str">
            <v>R141033</v>
          </cell>
          <cell r="B353" t="str">
            <v>SPF-S 350x350/ø160 - sání přechod fasádní s klapkou a servopohonem CM24GL</v>
          </cell>
          <cell r="C353" t="str">
            <v>ks</v>
          </cell>
          <cell r="D353" t="str">
            <v>R1-Tvarovky ATREA</v>
          </cell>
          <cell r="E353">
            <v>3690</v>
          </cell>
        </row>
        <row r="354">
          <cell r="A354" t="str">
            <v>R141043</v>
          </cell>
          <cell r="B354" t="str">
            <v>SPF-S 350x350/ø200 - sání přechod fasádní s klapkou a servopohonem CM24GL</v>
          </cell>
          <cell r="C354" t="str">
            <v>ks</v>
          </cell>
          <cell r="D354" t="str">
            <v>R1-Tvarovky ATREA</v>
          </cell>
          <cell r="E354">
            <v>3690</v>
          </cell>
        </row>
        <row r="355">
          <cell r="A355" t="str">
            <v>R142012</v>
          </cell>
          <cell r="B355" t="str">
            <v>S-VPF 350x350/ø250 - sání-výfuk přechod fasádní </v>
          </cell>
          <cell r="C355" t="str">
            <v>ks</v>
          </cell>
          <cell r="D355" t="str">
            <v>R1-Tvarovky ATREA</v>
          </cell>
          <cell r="E355">
            <v>1160</v>
          </cell>
        </row>
        <row r="356">
          <cell r="A356" t="str">
            <v>R142033</v>
          </cell>
          <cell r="B356" t="str">
            <v>SPF-S 350x350/ø250 - sání přechod fasádní s klapkou a servopohonem CM24GL</v>
          </cell>
          <cell r="C356" t="str">
            <v>ks</v>
          </cell>
          <cell r="D356" t="str">
            <v>R1-Tvarovky ATREA</v>
          </cell>
          <cell r="E356">
            <v>3690</v>
          </cell>
        </row>
        <row r="357">
          <cell r="A357" t="str">
            <v>R142412</v>
          </cell>
          <cell r="B357" t="str">
            <v>S-VPF 300x300/ø125 - sání-výfuk přechod fasádní</v>
          </cell>
          <cell r="C357" t="str">
            <v>ks</v>
          </cell>
          <cell r="D357" t="str">
            <v>R1-Tvarovky ATREA</v>
          </cell>
          <cell r="E357">
            <v>1070</v>
          </cell>
        </row>
        <row r="358">
          <cell r="A358" t="str">
            <v>R142422</v>
          </cell>
          <cell r="B358" t="str">
            <v>S-VPF 300x300/ø160 - sání-výfuk přechod fasádní</v>
          </cell>
          <cell r="C358" t="str">
            <v>ks</v>
          </cell>
          <cell r="D358" t="str">
            <v>R1-Tvarovky ATREA</v>
          </cell>
          <cell r="E358">
            <v>1140</v>
          </cell>
        </row>
        <row r="359">
          <cell r="A359" t="str">
            <v>R143160</v>
          </cell>
          <cell r="B359" t="str">
            <v>PMI 280x405/ø160 - Přechod mřížka interierová</v>
          </cell>
          <cell r="C359" t="str">
            <v>ks</v>
          </cell>
          <cell r="D359" t="str">
            <v>R1-Tvarovky ATREA</v>
          </cell>
          <cell r="E359">
            <v>740</v>
          </cell>
        </row>
        <row r="360">
          <cell r="A360" t="str">
            <v>R143200</v>
          </cell>
          <cell r="B360" t="str">
            <v>PMI 280x405/ø200 - Přechod mřížka interierová</v>
          </cell>
          <cell r="C360" t="str">
            <v>ks</v>
          </cell>
          <cell r="D360" t="str">
            <v>R1-Tvarovky ATREA</v>
          </cell>
          <cell r="E360">
            <v>740</v>
          </cell>
        </row>
        <row r="361">
          <cell r="A361" t="str">
            <v>R143250</v>
          </cell>
          <cell r="B361" t="str">
            <v>PMI 280x405/ø250 - Přechod mřížka interierová</v>
          </cell>
          <cell r="C361" t="str">
            <v>ks</v>
          </cell>
          <cell r="D361" t="str">
            <v>R1-Tvarovky ATREA</v>
          </cell>
          <cell r="E361">
            <v>740</v>
          </cell>
        </row>
        <row r="362">
          <cell r="A362" t="str">
            <v>R143516</v>
          </cell>
          <cell r="B362" t="str">
            <v>KMI 280x405/ø160 - Krabice mřížka interierová - elipsa</v>
          </cell>
          <cell r="C362" t="str">
            <v>ks</v>
          </cell>
          <cell r="D362" t="str">
            <v>R1-Tvarovky ATREA</v>
          </cell>
          <cell r="E362">
            <v>740</v>
          </cell>
        </row>
        <row r="363">
          <cell r="A363" t="str">
            <v>R143517</v>
          </cell>
          <cell r="B363" t="str">
            <v>KMI 280x405/ø160 - Krabice mřížka interierová</v>
          </cell>
          <cell r="C363" t="str">
            <v>ks</v>
          </cell>
          <cell r="D363" t="str">
            <v>R1-Tvarovky ATREA</v>
          </cell>
          <cell r="E363">
            <v>740</v>
          </cell>
        </row>
        <row r="364">
          <cell r="A364" t="str">
            <v>R143520</v>
          </cell>
          <cell r="B364" t="str">
            <v>KMI 280x405/ø200 - Krabice mřížka interierová - elipsa</v>
          </cell>
          <cell r="C364" t="str">
            <v>ks</v>
          </cell>
          <cell r="D364" t="str">
            <v>R1-Tvarovky ATREA</v>
          </cell>
          <cell r="E364">
            <v>740</v>
          </cell>
        </row>
        <row r="365">
          <cell r="A365" t="str">
            <v>R143525</v>
          </cell>
          <cell r="B365" t="str">
            <v>KMI 280x405/ø250 - Krabice mřížka interierová - elipsa</v>
          </cell>
          <cell r="C365" t="str">
            <v>ks</v>
          </cell>
          <cell r="D365" t="str">
            <v>R1-Tvarovky ATREA</v>
          </cell>
          <cell r="E365">
            <v>740</v>
          </cell>
        </row>
        <row r="366">
          <cell r="A366" t="str">
            <v>R144161</v>
          </cell>
          <cell r="B366" t="str">
            <v>CPK 375x375/ø160- Cirkulační přechod komora RKD</v>
          </cell>
          <cell r="C366" t="str">
            <v>ks</v>
          </cell>
          <cell r="D366" t="str">
            <v>R1-Rozvod 200x50</v>
          </cell>
          <cell r="E366">
            <v>1090</v>
          </cell>
        </row>
        <row r="367">
          <cell r="A367" t="str">
            <v>R144162</v>
          </cell>
          <cell r="B367" t="str">
            <v>CPK 370x260/ø160- Cirkulační přechod komora RKD</v>
          </cell>
          <cell r="C367" t="str">
            <v>ks</v>
          </cell>
          <cell r="D367" t="str">
            <v>R1-Rozvod 200x50</v>
          </cell>
          <cell r="E367">
            <v>730</v>
          </cell>
        </row>
        <row r="368">
          <cell r="A368" t="str">
            <v>R144163</v>
          </cell>
          <cell r="B368" t="str">
            <v>CPK BN 375x375/ø160 - Cirkulační přechod komora RKD - boční napojení</v>
          </cell>
          <cell r="C368" t="str">
            <v>ks</v>
          </cell>
          <cell r="D368" t="str">
            <v>R1-Rozvod 200x50</v>
          </cell>
          <cell r="E368">
            <v>1920</v>
          </cell>
        </row>
        <row r="369">
          <cell r="A369" t="str">
            <v>R144201</v>
          </cell>
          <cell r="B369" t="str">
            <v>CPK 375x375/ø200- Cirkulační přechod komora RKD</v>
          </cell>
          <cell r="C369" t="str">
            <v>ks</v>
          </cell>
          <cell r="D369" t="str">
            <v>R1-Rozvod 200x50</v>
          </cell>
          <cell r="E369">
            <v>1090</v>
          </cell>
        </row>
        <row r="370">
          <cell r="A370" t="str">
            <v>R144202</v>
          </cell>
          <cell r="B370" t="str">
            <v>CPK 370x260/ø200- Cirkulační přechod komora RKD</v>
          </cell>
          <cell r="C370" t="str">
            <v>ks</v>
          </cell>
          <cell r="D370" t="str">
            <v>R1-Rozvod 200x50</v>
          </cell>
          <cell r="E370">
            <v>730</v>
          </cell>
        </row>
        <row r="371">
          <cell r="A371" t="str">
            <v>R144203</v>
          </cell>
          <cell r="B371" t="str">
            <v>CPK BN 375x375/ø200 - Cirkulační přechod komora RKD - boční napojení</v>
          </cell>
          <cell r="C371" t="str">
            <v>ks</v>
          </cell>
          <cell r="D371" t="str">
            <v>R1-Rozvod 200x50</v>
          </cell>
          <cell r="E371">
            <v>1920</v>
          </cell>
        </row>
        <row r="372">
          <cell r="A372" t="str">
            <v>R144251</v>
          </cell>
          <cell r="B372" t="str">
            <v>CPK 375x375/ø250- Cirkulační přechod komora RKD</v>
          </cell>
          <cell r="C372" t="str">
            <v>ks</v>
          </cell>
          <cell r="D372" t="str">
            <v>R1-Rozvod 200x50</v>
          </cell>
          <cell r="E372">
            <v>1090</v>
          </cell>
        </row>
        <row r="373">
          <cell r="A373" t="str">
            <v>R144252</v>
          </cell>
          <cell r="B373" t="str">
            <v>CPK 370x260/ø250- Cirkulační přechod komora RKD</v>
          </cell>
          <cell r="C373" t="str">
            <v>ks</v>
          </cell>
          <cell r="D373" t="str">
            <v>R1-Rozvod 200x50</v>
          </cell>
          <cell r="E373">
            <v>730</v>
          </cell>
        </row>
        <row r="374">
          <cell r="A374" t="str">
            <v>R144253</v>
          </cell>
          <cell r="B374" t="str">
            <v>CPK BN 375x375/ø250 - Cirkulační přechod komora RKD - boční napojení</v>
          </cell>
          <cell r="C374" t="str">
            <v>ks</v>
          </cell>
          <cell r="D374" t="str">
            <v>R1-Rozvod 200x50</v>
          </cell>
          <cell r="E374">
            <v>1920</v>
          </cell>
        </row>
        <row r="375">
          <cell r="A375" t="str">
            <v>R144420</v>
          </cell>
          <cell r="B375" t="str">
            <v>CPK 285x285/ø125- Cirkulační přechod komora RKD</v>
          </cell>
          <cell r="C375" t="str">
            <v>ks</v>
          </cell>
          <cell r="D375" t="str">
            <v>R1-Rozvod 160x40</v>
          </cell>
          <cell r="E375">
            <v>610</v>
          </cell>
        </row>
        <row r="376">
          <cell r="A376" t="str">
            <v>R144423</v>
          </cell>
          <cell r="B376" t="str">
            <v>CPK BN 285x285/125 - cirkulační přechod komora - boční napojení</v>
          </cell>
          <cell r="C376" t="str">
            <v>ks</v>
          </cell>
          <cell r="D376" t="str">
            <v>R1-Rozvod 160x40</v>
          </cell>
          <cell r="E376">
            <v>1920</v>
          </cell>
        </row>
        <row r="377">
          <cell r="A377" t="str">
            <v>R144460</v>
          </cell>
          <cell r="B377" t="str">
            <v>CPK 285x285/ø160- Cirkulační přechod komora RKD</v>
          </cell>
          <cell r="C377" t="str">
            <v>ks</v>
          </cell>
          <cell r="D377" t="str">
            <v>R1-Rozvod 160x40</v>
          </cell>
          <cell r="E377">
            <v>610</v>
          </cell>
        </row>
        <row r="378">
          <cell r="A378" t="str">
            <v>R144463</v>
          </cell>
          <cell r="B378" t="str">
            <v>CPK BN 285x285/160 - cirkulační přechod komora - boční napojení</v>
          </cell>
          <cell r="C378" t="str">
            <v>ks</v>
          </cell>
          <cell r="D378" t="str">
            <v>R1-Rozvod 160x40</v>
          </cell>
          <cell r="E378">
            <v>1920</v>
          </cell>
        </row>
        <row r="379">
          <cell r="A379" t="str">
            <v>R145100</v>
          </cell>
          <cell r="B379" t="str">
            <v>NG ø100 - nákružek sádrokartonový</v>
          </cell>
          <cell r="C379" t="str">
            <v>ks</v>
          </cell>
          <cell r="D379" t="str">
            <v>R1-Tvarovky ATREA</v>
          </cell>
          <cell r="E379">
            <v>220</v>
          </cell>
        </row>
        <row r="380">
          <cell r="A380" t="str">
            <v>R145101</v>
          </cell>
          <cell r="B380" t="str">
            <v>NG-E ø100 - Nákružek sádrokartonový elipsa</v>
          </cell>
          <cell r="C380" t="str">
            <v>ks</v>
          </cell>
          <cell r="D380" t="str">
            <v>R1-Tvarovky ATREA</v>
          </cell>
          <cell r="E380">
            <v>230</v>
          </cell>
        </row>
        <row r="381">
          <cell r="A381" t="str">
            <v>R145125</v>
          </cell>
          <cell r="B381" t="str">
            <v>NG ø125 - Nákružek sádrokartonový</v>
          </cell>
          <cell r="C381" t="str">
            <v>ks</v>
          </cell>
          <cell r="D381" t="str">
            <v>R1-Tvarovky ATREA</v>
          </cell>
          <cell r="E381">
            <v>230</v>
          </cell>
        </row>
        <row r="382">
          <cell r="A382" t="str">
            <v>R145126</v>
          </cell>
          <cell r="B382" t="str">
            <v>NG-E ø125 - Nákružek sádrokartonový elipsa</v>
          </cell>
          <cell r="C382" t="str">
            <v>ks</v>
          </cell>
          <cell r="D382" t="str">
            <v>R1-Tvarovky ATREA</v>
          </cell>
          <cell r="E382">
            <v>240</v>
          </cell>
        </row>
        <row r="383">
          <cell r="A383" t="str">
            <v>R145160</v>
          </cell>
          <cell r="B383" t="str">
            <v>NG ø160 - Nákružek sádrokartonový</v>
          </cell>
          <cell r="C383" t="str">
            <v>ks</v>
          </cell>
          <cell r="D383" t="str">
            <v>R1-Tvarovky ATREA</v>
          </cell>
          <cell r="E383">
            <v>240</v>
          </cell>
        </row>
        <row r="384">
          <cell r="A384" t="str">
            <v>R145161</v>
          </cell>
          <cell r="B384" t="str">
            <v>NG-E ø160 - Nákružek sádrokartonový elipsa</v>
          </cell>
          <cell r="C384" t="str">
            <v>ks</v>
          </cell>
          <cell r="D384" t="str">
            <v>R1-Tvarovky ATREA</v>
          </cell>
          <cell r="E384">
            <v>250</v>
          </cell>
        </row>
        <row r="385">
          <cell r="A385" t="str">
            <v>R145200</v>
          </cell>
          <cell r="B385" t="str">
            <v>NG ø200 - Nákružek sádrokartonový</v>
          </cell>
          <cell r="C385" t="str">
            <v>ks</v>
          </cell>
          <cell r="D385" t="str">
            <v>R1-Tvarovky ATREA</v>
          </cell>
          <cell r="E385">
            <v>250</v>
          </cell>
        </row>
        <row r="386">
          <cell r="A386" t="str">
            <v>R145201</v>
          </cell>
          <cell r="B386" t="str">
            <v>NG-E ø200 - Nákružek sádrokartonový elipsa</v>
          </cell>
          <cell r="C386" t="str">
            <v>ks</v>
          </cell>
          <cell r="D386" t="str">
            <v>R1-Tvarovky ATREA</v>
          </cell>
          <cell r="E386">
            <v>260</v>
          </cell>
        </row>
        <row r="387">
          <cell r="A387" t="str">
            <v>R145250</v>
          </cell>
          <cell r="B387" t="str">
            <v>NG ø250 - Nákružek sádrokartonový</v>
          </cell>
          <cell r="C387" t="str">
            <v>ks</v>
          </cell>
          <cell r="D387" t="str">
            <v>R1-Tvarovky ATREA</v>
          </cell>
          <cell r="E387">
            <v>260</v>
          </cell>
        </row>
        <row r="388">
          <cell r="A388" t="str">
            <v>R145251</v>
          </cell>
          <cell r="B388" t="str">
            <v>NG-E ø250 - Nákružek sádrokartonový elipsa</v>
          </cell>
          <cell r="C388" t="str">
            <v>ks</v>
          </cell>
          <cell r="D388" t="str">
            <v>R1-Tvarovky ATREA</v>
          </cell>
          <cell r="E388">
            <v>280</v>
          </cell>
        </row>
        <row r="389">
          <cell r="A389" t="str">
            <v>R146016</v>
          </cell>
          <cell r="B389" t="str">
            <v>PKJ 628x476/160 pravý - Přechod komora k RKJ</v>
          </cell>
          <cell r="C389" t="str">
            <v>ks</v>
          </cell>
          <cell r="D389" t="str">
            <v>R1-Rozvod 200x50</v>
          </cell>
          <cell r="E389">
            <v>2550</v>
          </cell>
        </row>
        <row r="390">
          <cell r="A390" t="str">
            <v>R146017</v>
          </cell>
          <cell r="B390" t="str">
            <v>PKJ 628x476/160 levý- Přechod komora k RKJ</v>
          </cell>
          <cell r="C390" t="str">
            <v>ks</v>
          </cell>
          <cell r="D390" t="str">
            <v>R1-Rozvod 200x50</v>
          </cell>
          <cell r="E390">
            <v>2550</v>
          </cell>
        </row>
        <row r="391">
          <cell r="A391" t="str">
            <v>R146020</v>
          </cell>
          <cell r="B391" t="str">
            <v>PKJ 628x476/200 pravý - Přechod komora k RKJ</v>
          </cell>
          <cell r="C391" t="str">
            <v>ks</v>
          </cell>
          <cell r="D391" t="str">
            <v>R1-Rozvod 200x50</v>
          </cell>
          <cell r="E391">
            <v>2550</v>
          </cell>
        </row>
        <row r="392">
          <cell r="A392" t="str">
            <v>R146021</v>
          </cell>
          <cell r="B392" t="str">
            <v>PKJ 628x476/200 levý - Přechod komora k RKJ</v>
          </cell>
          <cell r="C392" t="str">
            <v>ks</v>
          </cell>
          <cell r="D392" t="str">
            <v>R1-Rozvod 200x50</v>
          </cell>
          <cell r="E392">
            <v>2550</v>
          </cell>
        </row>
        <row r="393">
          <cell r="A393" t="str">
            <v>R146025</v>
          </cell>
          <cell r="B393" t="str">
            <v>PKJ 628x476/250 pravý - Přechod komora k RKJ</v>
          </cell>
          <cell r="C393" t="str">
            <v>ks</v>
          </cell>
          <cell r="D393" t="str">
            <v>R1-Rozvod 200x50</v>
          </cell>
          <cell r="E393">
            <v>2550</v>
          </cell>
        </row>
        <row r="394">
          <cell r="A394" t="str">
            <v>R146026</v>
          </cell>
          <cell r="B394" t="str">
            <v>PKJ 628x476/250 levý - Přechod komora k RKJ</v>
          </cell>
          <cell r="C394" t="str">
            <v>ks</v>
          </cell>
          <cell r="D394" t="str">
            <v>R1-Rozvod 200x50</v>
          </cell>
          <cell r="E394">
            <v>2550</v>
          </cell>
        </row>
        <row r="395">
          <cell r="A395" t="str">
            <v>R146046</v>
          </cell>
          <cell r="B395" t="str">
            <v>PKJ 500x400/160 - Přechod komora RKJ</v>
          </cell>
          <cell r="C395" t="str">
            <v>ks</v>
          </cell>
          <cell r="D395" t="str">
            <v>R1-Rozvod 160x40</v>
          </cell>
          <cell r="E395">
            <v>2380</v>
          </cell>
        </row>
        <row r="396">
          <cell r="A396" t="str">
            <v>R146426</v>
          </cell>
          <cell r="B396" t="str">
            <v>PKJ 340x400/125 - Přechod komora k RKJ</v>
          </cell>
          <cell r="C396" t="str">
            <v>ks</v>
          </cell>
          <cell r="D396" t="str">
            <v>R1-Rozvod 160x40</v>
          </cell>
          <cell r="E396">
            <v>2380</v>
          </cell>
        </row>
        <row r="397">
          <cell r="A397" t="str">
            <v>R146446</v>
          </cell>
          <cell r="B397" t="str">
            <v>PKJ 340x400/160 - Přechod komora k RKJ</v>
          </cell>
          <cell r="C397" t="str">
            <v>ks</v>
          </cell>
          <cell r="D397" t="str">
            <v>R1-Rozvod 160x40</v>
          </cell>
          <cell r="E397">
            <v>2380</v>
          </cell>
        </row>
        <row r="398">
          <cell r="A398" t="str">
            <v>R146516</v>
          </cell>
          <cell r="B398" t="str">
            <v>PKJ 420x476/160 - Přechod komora k RKJ</v>
          </cell>
          <cell r="C398" t="str">
            <v>ks</v>
          </cell>
          <cell r="D398" t="str">
            <v>R1-Rozvod 200x50</v>
          </cell>
          <cell r="E398">
            <v>2380</v>
          </cell>
        </row>
        <row r="399">
          <cell r="A399" t="str">
            <v>R146520</v>
          </cell>
          <cell r="B399" t="str">
            <v>PKJ 420x476/200 - Přechod komora k RKJ</v>
          </cell>
          <cell r="C399" t="str">
            <v>ks</v>
          </cell>
          <cell r="D399" t="str">
            <v>R1-Rozvod 200x50</v>
          </cell>
          <cell r="E399">
            <v>2380</v>
          </cell>
        </row>
        <row r="400">
          <cell r="A400" t="str">
            <v>R146525</v>
          </cell>
          <cell r="B400" t="str">
            <v>PKJ 420x476/250 - Přechod komora k RKJ</v>
          </cell>
          <cell r="C400" t="str">
            <v>ks</v>
          </cell>
          <cell r="D400" t="str">
            <v>R1-Rozvod 200x50</v>
          </cell>
          <cell r="E400">
            <v>2380</v>
          </cell>
        </row>
        <row r="401">
          <cell r="A401" t="str">
            <v>R147112</v>
          </cell>
          <cell r="B401" t="str">
            <v>NOK 125 - nástavec odtoku kondenzátu ø 125mm</v>
          </cell>
          <cell r="C401" t="str">
            <v>ks</v>
          </cell>
          <cell r="D401" t="str">
            <v>R1-Tvarovky ATREA</v>
          </cell>
          <cell r="E401">
            <v>820</v>
          </cell>
        </row>
        <row r="402">
          <cell r="A402" t="str">
            <v>R147116</v>
          </cell>
          <cell r="B402" t="str">
            <v>NOK 160 - nástavec odtoku kondenzátu ø 160mm</v>
          </cell>
          <cell r="C402" t="str">
            <v>ks</v>
          </cell>
          <cell r="D402" t="str">
            <v>R1-Tvarovky ATREA</v>
          </cell>
          <cell r="E402">
            <v>820</v>
          </cell>
        </row>
        <row r="403">
          <cell r="A403" t="str">
            <v>R150012</v>
          </cell>
          <cell r="B403" t="str">
            <v>TKR 250/250/250 P LM24 - T kus pro ZVT</v>
          </cell>
          <cell r="C403" t="str">
            <v>ks</v>
          </cell>
          <cell r="D403" t="str">
            <v>R1-Tvarovky ATREA</v>
          </cell>
          <cell r="E403">
            <v>3900</v>
          </cell>
        </row>
        <row r="404">
          <cell r="A404" t="str">
            <v>R150013</v>
          </cell>
          <cell r="B404" t="str">
            <v>TKS 250/250/250 P LM24 - T kus pro ZVT-S</v>
          </cell>
          <cell r="C404" t="str">
            <v>ks</v>
          </cell>
          <cell r="D404" t="str">
            <v>R1-Tvarovky ATREA</v>
          </cell>
          <cell r="E404">
            <v>5530</v>
          </cell>
        </row>
        <row r="405">
          <cell r="A405" t="str">
            <v>R150017</v>
          </cell>
          <cell r="B405" t="str">
            <v>TKS 200/200/200 P LM24 - T kus pro ZVT-S</v>
          </cell>
          <cell r="C405" t="str">
            <v>ks</v>
          </cell>
          <cell r="D405" t="str">
            <v>R1-Tvarovky ATREA</v>
          </cell>
          <cell r="E405">
            <v>5410</v>
          </cell>
        </row>
        <row r="406">
          <cell r="A406" t="str">
            <v>R150018</v>
          </cell>
          <cell r="B406" t="str">
            <v>TKR 200/200/200 P LM24 - T kus pro ZVT</v>
          </cell>
          <cell r="C406" t="str">
            <v>ks</v>
          </cell>
          <cell r="D406" t="str">
            <v>R1-Tvarovky ATREA</v>
          </cell>
          <cell r="E406">
            <v>3850</v>
          </cell>
        </row>
        <row r="407">
          <cell r="A407" t="str">
            <v>R150019</v>
          </cell>
          <cell r="B407" t="str">
            <v>TKR 160/160/160 P LM24 - T kus pro ZVT</v>
          </cell>
          <cell r="C407" t="str">
            <v>ks</v>
          </cell>
          <cell r="D407" t="str">
            <v>R1-Tvarovky ATREA</v>
          </cell>
          <cell r="E407">
            <v>3790</v>
          </cell>
        </row>
        <row r="408">
          <cell r="A408" t="str">
            <v>R150022</v>
          </cell>
          <cell r="B408" t="str">
            <v>TKR 250/250/250 L LM24 - T kus pro ZVT</v>
          </cell>
          <cell r="C408" t="str">
            <v>ks</v>
          </cell>
          <cell r="D408" t="str">
            <v>R1-Tvarovky ATREA</v>
          </cell>
          <cell r="E408">
            <v>3880</v>
          </cell>
        </row>
        <row r="409">
          <cell r="A409" t="str">
            <v>R150023</v>
          </cell>
          <cell r="B409" t="str">
            <v>TKS 250/250/250 L LM24 - T kus pro ZVT-S</v>
          </cell>
          <cell r="C409" t="str">
            <v>ks</v>
          </cell>
          <cell r="D409" t="str">
            <v>R1-Tvarovky ATREA</v>
          </cell>
          <cell r="E409">
            <v>5530</v>
          </cell>
        </row>
        <row r="410">
          <cell r="A410" t="str">
            <v>R150027</v>
          </cell>
          <cell r="B410" t="str">
            <v>TKS 200/200/200 L LM24 - T kus pro ZVT-S</v>
          </cell>
          <cell r="C410" t="str">
            <v>ks</v>
          </cell>
          <cell r="D410" t="str">
            <v>R1-Tvarovky ATREA</v>
          </cell>
          <cell r="E410">
            <v>5410</v>
          </cell>
        </row>
        <row r="411">
          <cell r="A411" t="str">
            <v>R150028</v>
          </cell>
          <cell r="B411" t="str">
            <v>TKR 200/200/200 L LM24 - T kus pro ZVT</v>
          </cell>
          <cell r="C411" t="str">
            <v>ks</v>
          </cell>
          <cell r="D411" t="str">
            <v>R1-Tvarovky ATREA</v>
          </cell>
          <cell r="E411">
            <v>3850</v>
          </cell>
        </row>
        <row r="412">
          <cell r="A412" t="str">
            <v>R150029</v>
          </cell>
          <cell r="B412" t="str">
            <v>TKR 160/160/160 L LM24 - T kus pro ZVT</v>
          </cell>
          <cell r="C412" t="str">
            <v>ks</v>
          </cell>
          <cell r="D412" t="str">
            <v>R1-Tvarovky ATREA</v>
          </cell>
          <cell r="E412">
            <v>3790</v>
          </cell>
        </row>
        <row r="413">
          <cell r="A413" t="str">
            <v>R150032</v>
          </cell>
          <cell r="B413" t="str">
            <v>TKR 250/250/250 Protilehla LM24 - T kus pro ZVT</v>
          </cell>
          <cell r="C413" t="str">
            <v>ks</v>
          </cell>
          <cell r="D413" t="str">
            <v>R1-Tvarovky ATREA</v>
          </cell>
          <cell r="E413">
            <v>3880</v>
          </cell>
        </row>
        <row r="414">
          <cell r="A414" t="str">
            <v>R150033</v>
          </cell>
          <cell r="B414" t="str">
            <v>TKS 250/250/250 Protilehla LM24 - T kus pro ZVT-S</v>
          </cell>
          <cell r="C414" t="str">
            <v>ks</v>
          </cell>
          <cell r="D414" t="str">
            <v>R1-Tvarovky ATREA</v>
          </cell>
          <cell r="E414">
            <v>5530</v>
          </cell>
        </row>
        <row r="415">
          <cell r="A415" t="str">
            <v>R150037</v>
          </cell>
          <cell r="B415" t="str">
            <v>TKS 200/200/200 Protilehla LM24 - T kus pro ZVT-S</v>
          </cell>
          <cell r="C415" t="str">
            <v>ks</v>
          </cell>
          <cell r="D415" t="str">
            <v>R1-Tvarovky ATREA</v>
          </cell>
          <cell r="E415">
            <v>5410</v>
          </cell>
        </row>
        <row r="416">
          <cell r="A416" t="str">
            <v>R150038</v>
          </cell>
          <cell r="B416" t="str">
            <v>TKR 200/200/200 Protilehla LM24 - T kus pro ZVT</v>
          </cell>
          <cell r="C416" t="str">
            <v>ks</v>
          </cell>
          <cell r="D416" t="str">
            <v>R1-Tvarovky ATREA</v>
          </cell>
          <cell r="E416">
            <v>3850</v>
          </cell>
        </row>
        <row r="417">
          <cell r="A417" t="str">
            <v>R150039</v>
          </cell>
          <cell r="B417" t="str">
            <v>TKR 160/160/160 Protilehla LM24 - T kus pro ZVT</v>
          </cell>
          <cell r="C417" t="str">
            <v>ks</v>
          </cell>
          <cell r="D417" t="str">
            <v>R1-Tvarovky ATREA</v>
          </cell>
          <cell r="E417">
            <v>3790</v>
          </cell>
        </row>
        <row r="418">
          <cell r="A418" t="str">
            <v>R150040</v>
          </cell>
          <cell r="B418" t="str">
            <v>Zónová tvarovka s jedním servopohonem a klapkou (Při objednání nutná specifikace)</v>
          </cell>
          <cell r="C418" t="str">
            <v>ks</v>
          </cell>
          <cell r="D418" t="str">
            <v>R1-Tvarovky ATREA</v>
          </cell>
          <cell r="E418">
            <v>0</v>
          </cell>
        </row>
        <row r="419">
          <cell r="A419" t="str">
            <v>R150041</v>
          </cell>
          <cell r="B419" t="str">
            <v>Zónová tvarovka se dvěma servopohony a klapkami (Při objednání nutná specifikace)</v>
          </cell>
          <cell r="C419" t="str">
            <v>ks</v>
          </cell>
          <cell r="D419" t="str">
            <v>R1-Tvarovky ATREA</v>
          </cell>
          <cell r="E419">
            <v>0</v>
          </cell>
        </row>
        <row r="420">
          <cell r="A420" t="str">
            <v>R150090</v>
          </cell>
          <cell r="B420" t="str">
            <v>Filtrační komora stropní FKS _2x100</v>
          </cell>
          <cell r="C420" t="str">
            <v>ks</v>
          </cell>
          <cell r="D420" t="str">
            <v>R15 -filtrační boxy</v>
          </cell>
          <cell r="E420">
            <v>4230</v>
          </cell>
        </row>
        <row r="421">
          <cell r="A421" t="str">
            <v>R150125</v>
          </cell>
          <cell r="B421" t="str">
            <v>Filtrační komora stropní FKS _125</v>
          </cell>
          <cell r="C421" t="str">
            <v>ks</v>
          </cell>
          <cell r="D421" t="str">
            <v>R15 -filtrační boxy</v>
          </cell>
          <cell r="E421">
            <v>4230</v>
          </cell>
        </row>
        <row r="422">
          <cell r="A422" t="str">
            <v>R150160</v>
          </cell>
          <cell r="B422" t="str">
            <v>Filtrační komora stropní FKS _160</v>
          </cell>
          <cell r="C422" t="str">
            <v>ks</v>
          </cell>
          <cell r="D422" t="str">
            <v>R15 -filtrační boxy</v>
          </cell>
          <cell r="E422">
            <v>4450</v>
          </cell>
        </row>
        <row r="423">
          <cell r="A423" t="str">
            <v>R151006</v>
          </cell>
          <cell r="B423" t="str">
            <v>Klapka škrtící KEL 160 LM24 servopohon </v>
          </cell>
          <cell r="C423" t="str">
            <v>ks</v>
          </cell>
          <cell r="D423" t="str">
            <v>R1-Tvarovky ATREA</v>
          </cell>
          <cell r="E423">
            <v>2930</v>
          </cell>
        </row>
        <row r="424">
          <cell r="A424" t="str">
            <v>R151011</v>
          </cell>
          <cell r="B424" t="str">
            <v>Klapka škrtící KEL 200 LM24 servopohon </v>
          </cell>
          <cell r="C424" t="str">
            <v>ks</v>
          </cell>
          <cell r="D424" t="str">
            <v>R1-Tvarovky ATREA</v>
          </cell>
          <cell r="E424">
            <v>3040</v>
          </cell>
        </row>
        <row r="425">
          <cell r="A425" t="str">
            <v>R151021</v>
          </cell>
          <cell r="B425" t="str">
            <v>Klapka škrtící KEL 250 LM24 servopohon</v>
          </cell>
          <cell r="C425" t="str">
            <v>ks</v>
          </cell>
          <cell r="D425" t="str">
            <v>R1-Tvarovky ATREA</v>
          </cell>
          <cell r="E425">
            <v>3150</v>
          </cell>
        </row>
        <row r="426">
          <cell r="A426" t="str">
            <v>R151023</v>
          </cell>
          <cell r="B426" t="str">
            <v>Klapka škrtící KEL 315 LM24 servopohon</v>
          </cell>
          <cell r="C426" t="str">
            <v>ks</v>
          </cell>
          <cell r="D426" t="str">
            <v>R1-Tvarovky ATREA</v>
          </cell>
          <cell r="E426">
            <v>3250</v>
          </cell>
        </row>
        <row r="427">
          <cell r="A427" t="str">
            <v>R151026</v>
          </cell>
          <cell r="B427" t="str">
            <v>Klapka škrtící KEL 160 LF24 servopohon </v>
          </cell>
          <cell r="C427" t="str">
            <v>ks</v>
          </cell>
          <cell r="D427" t="str">
            <v>R1-Tvarovky ATREA</v>
          </cell>
          <cell r="E427">
            <v>4120</v>
          </cell>
        </row>
        <row r="428">
          <cell r="A428" t="str">
            <v>R151031</v>
          </cell>
          <cell r="B428" t="str">
            <v>Klapka škrtící KEL 200 LF24 servopohon </v>
          </cell>
          <cell r="C428" t="str">
            <v>ks</v>
          </cell>
          <cell r="D428" t="str">
            <v>R1-Tvarovky ATREA</v>
          </cell>
          <cell r="E428">
            <v>4230</v>
          </cell>
        </row>
        <row r="429">
          <cell r="A429" t="str">
            <v>R151036</v>
          </cell>
          <cell r="B429" t="str">
            <v>Klapka škrtící KEL 250 LF24 servopohon</v>
          </cell>
          <cell r="C429" t="str">
            <v>ks</v>
          </cell>
          <cell r="D429" t="str">
            <v>R1-Tvarovky ATREA</v>
          </cell>
          <cell r="E429">
            <v>4320</v>
          </cell>
        </row>
        <row r="430">
          <cell r="A430" t="str">
            <v>R151037</v>
          </cell>
          <cell r="B430" t="str">
            <v>Klapka škrtící KEL 315 LF24 servopohon</v>
          </cell>
          <cell r="C430" t="str">
            <v>ks</v>
          </cell>
          <cell r="D430" t="str">
            <v>R1-Tvarovky ATREA</v>
          </cell>
          <cell r="E430">
            <v>4540</v>
          </cell>
        </row>
        <row r="431">
          <cell r="A431" t="str">
            <v>R151406</v>
          </cell>
          <cell r="B431" t="str">
            <v>Klapka škrtící KEL 125 LM24 servopohon</v>
          </cell>
          <cell r="C431" t="str">
            <v>ks</v>
          </cell>
          <cell r="D431" t="str">
            <v>R1-Tvarovky ATREA</v>
          </cell>
          <cell r="E431">
            <v>2890</v>
          </cell>
        </row>
        <row r="432">
          <cell r="A432" t="str">
            <v>R152160</v>
          </cell>
          <cell r="B432" t="str">
            <v>TKN 160 - Tkus náběhový</v>
          </cell>
          <cell r="C432" t="str">
            <v>ks</v>
          </cell>
          <cell r="D432" t="str">
            <v>R1-Tvarovky ATREA</v>
          </cell>
          <cell r="E432">
            <v>1900</v>
          </cell>
        </row>
        <row r="433">
          <cell r="A433" t="str">
            <v>R152200</v>
          </cell>
          <cell r="B433" t="str">
            <v>TKN 200 - Tkus náběhový</v>
          </cell>
          <cell r="C433" t="str">
            <v>ks</v>
          </cell>
          <cell r="D433" t="str">
            <v>R1-Tvarovky ATREA</v>
          </cell>
          <cell r="E433">
            <v>1960</v>
          </cell>
        </row>
        <row r="434">
          <cell r="A434" t="str">
            <v>R152250</v>
          </cell>
          <cell r="B434" t="str">
            <v>TKN 250 - Tkus náběhový</v>
          </cell>
          <cell r="C434" t="str">
            <v>ks</v>
          </cell>
          <cell r="D434" t="str">
            <v>R1-Tvarovky ATREA</v>
          </cell>
          <cell r="E434">
            <v>2060</v>
          </cell>
        </row>
        <row r="435">
          <cell r="A435" t="str">
            <v>R153001</v>
          </cell>
          <cell r="B435" t="str">
            <v>SVA 100 - spojka vnitřní ø100mm</v>
          </cell>
          <cell r="C435" t="str">
            <v>ks</v>
          </cell>
          <cell r="D435" t="str">
            <v>R22-Kruhové tvarovky - běžné</v>
          </cell>
          <cell r="E435">
            <v>110</v>
          </cell>
        </row>
        <row r="436">
          <cell r="A436" t="str">
            <v>R153002</v>
          </cell>
          <cell r="B436" t="str">
            <v>SVA 125 - spojka vnitřní ø125mm</v>
          </cell>
          <cell r="C436" t="str">
            <v>ks</v>
          </cell>
          <cell r="D436" t="str">
            <v>R22-Kruhové tvarovky - běžné</v>
          </cell>
          <cell r="E436">
            <v>110</v>
          </cell>
        </row>
        <row r="437">
          <cell r="A437" t="str">
            <v>R153003</v>
          </cell>
          <cell r="B437" t="str">
            <v>SVA 160 - spojka vnitřní ø160mm</v>
          </cell>
          <cell r="C437" t="str">
            <v>ks</v>
          </cell>
          <cell r="D437" t="str">
            <v>R22-Kruhové tvarovky - běžné</v>
          </cell>
          <cell r="E437">
            <v>120</v>
          </cell>
        </row>
        <row r="438">
          <cell r="A438" t="str">
            <v>R153004</v>
          </cell>
          <cell r="B438" t="str">
            <v>SVA 200 - spojka vnitřní ø200mm</v>
          </cell>
          <cell r="C438" t="str">
            <v>ks</v>
          </cell>
          <cell r="D438" t="str">
            <v>R22-Kruhové tvarovky - běžné</v>
          </cell>
          <cell r="E438">
            <v>130</v>
          </cell>
        </row>
        <row r="439">
          <cell r="A439" t="str">
            <v>R153005</v>
          </cell>
          <cell r="B439" t="str">
            <v>SVA 250 - spojka vnitřní ø250mm</v>
          </cell>
          <cell r="C439" t="str">
            <v>ks</v>
          </cell>
          <cell r="D439" t="str">
            <v>R22-Kruhové tvarovky - běžné</v>
          </cell>
          <cell r="E439">
            <v>160</v>
          </cell>
        </row>
        <row r="440">
          <cell r="A440" t="str">
            <v>R153006</v>
          </cell>
          <cell r="B440" t="str">
            <v>SVA 315 - spojka vnitřní ø315mm</v>
          </cell>
          <cell r="C440" t="str">
            <v>ks</v>
          </cell>
          <cell r="D440" t="str">
            <v>R22-Kruhové tvarovky - běžné</v>
          </cell>
          <cell r="E440">
            <v>170</v>
          </cell>
        </row>
        <row r="441">
          <cell r="A441" t="str">
            <v>R160010</v>
          </cell>
          <cell r="B441" t="str">
            <v>PMK 4"-10" 250x97 mosaz- Podlahová mřížka kovová</v>
          </cell>
          <cell r="C441" t="str">
            <v>ks</v>
          </cell>
          <cell r="D441" t="str">
            <v>R23-mřížky,stříšky a výfukové prvky</v>
          </cell>
          <cell r="E441">
            <v>660</v>
          </cell>
        </row>
        <row r="442">
          <cell r="A442" t="str">
            <v>R160011</v>
          </cell>
          <cell r="B442" t="str">
            <v>PMK 4"-10" 250x97 chrom - Podlahová mřížka kovová</v>
          </cell>
          <cell r="C442" t="str">
            <v>ks</v>
          </cell>
          <cell r="D442" t="str">
            <v>R23-mřížky,stříšky a výfukové prvky</v>
          </cell>
          <cell r="E442">
            <v>1030</v>
          </cell>
        </row>
        <row r="443">
          <cell r="A443" t="str">
            <v>R160105</v>
          </cell>
          <cell r="B443" t="str">
            <v>PMD 250x97 - buk - lak ( světlý dekor )</v>
          </cell>
          <cell r="C443" t="str">
            <v>ks</v>
          </cell>
          <cell r="D443" t="str">
            <v>R23-mřížky,stříšky a výfukové prvky</v>
          </cell>
          <cell r="E443">
            <v>1360</v>
          </cell>
        </row>
        <row r="444">
          <cell r="A444" t="str">
            <v>R160110</v>
          </cell>
          <cell r="B444" t="str">
            <v>PMD 250x97 - buk - lak ( tmavý dekor )</v>
          </cell>
          <cell r="C444" t="str">
            <v>ks</v>
          </cell>
          <cell r="D444" t="str">
            <v>R23-mřížky,stříšky a výfukové prvky</v>
          </cell>
          <cell r="E444">
            <v>1360</v>
          </cell>
        </row>
        <row r="445">
          <cell r="A445" t="str">
            <v>R160120</v>
          </cell>
          <cell r="B445" t="str">
            <v>PMD 250x97 - buk - bez povrchové úpravy</v>
          </cell>
          <cell r="C445" t="str">
            <v>ks</v>
          </cell>
          <cell r="D445" t="str">
            <v>R23-mřížky,stříšky a výfukové prvky</v>
          </cell>
          <cell r="E445">
            <v>1200</v>
          </cell>
        </row>
        <row r="446">
          <cell r="A446" t="str">
            <v>R160201</v>
          </cell>
          <cell r="B446" t="str">
            <v>PMP 257x97 - podlahová mřížka plastová - antik mosaz</v>
          </cell>
          <cell r="C446" t="str">
            <v>ks</v>
          </cell>
          <cell r="D446" t="str">
            <v>R23-mřížky,stříšky a výfukové prvky</v>
          </cell>
          <cell r="E446">
            <v>610</v>
          </cell>
        </row>
        <row r="447">
          <cell r="A447" t="str">
            <v>R160202</v>
          </cell>
          <cell r="B447" t="str">
            <v>PMP 257x97 - podlahová mřížka plastová - leštěný mosaz</v>
          </cell>
          <cell r="C447" t="str">
            <v>ks</v>
          </cell>
          <cell r="D447" t="str">
            <v>R23-mřížky,stříšky a výfukové prvky</v>
          </cell>
          <cell r="E447">
            <v>610</v>
          </cell>
        </row>
        <row r="448">
          <cell r="A448" t="str">
            <v>R160203</v>
          </cell>
          <cell r="B448" t="str">
            <v>PMP 257x97 - podlahová mřížka plastová - rain forrest mocca/mosaz</v>
          </cell>
          <cell r="C448" t="str">
            <v>ks</v>
          </cell>
          <cell r="D448" t="str">
            <v>R23-mřížky,stříšky a výfukové prvky</v>
          </cell>
          <cell r="E448">
            <v>820</v>
          </cell>
        </row>
        <row r="449">
          <cell r="A449" t="str">
            <v>R160204</v>
          </cell>
          <cell r="B449" t="str">
            <v>PMP 257x97 - podlahová mřížka plastová - rain forrest mocca/nikl</v>
          </cell>
          <cell r="C449" t="str">
            <v>ks</v>
          </cell>
          <cell r="D449" t="str">
            <v>R23-mřížky,stříšky a výfukové prvky</v>
          </cell>
          <cell r="E449">
            <v>820</v>
          </cell>
        </row>
        <row r="450">
          <cell r="A450" t="str">
            <v>R160205</v>
          </cell>
          <cell r="B450" t="str">
            <v>PMP 257x97 - podlahová mřížka plastová - javor</v>
          </cell>
          <cell r="C450" t="str">
            <v>ks</v>
          </cell>
          <cell r="D450" t="str">
            <v>R23-mřížky,stříšky a výfukové prvky</v>
          </cell>
          <cell r="E450">
            <v>550</v>
          </cell>
        </row>
        <row r="451">
          <cell r="A451" t="str">
            <v>R160206</v>
          </cell>
          <cell r="B451" t="str">
            <v>PMP 257x97 - podlahová mřížka plastová - dub</v>
          </cell>
          <cell r="C451" t="str">
            <v>ks</v>
          </cell>
          <cell r="D451" t="str">
            <v>R23-mřížky,stříšky a výfukové prvky</v>
          </cell>
          <cell r="E451">
            <v>550</v>
          </cell>
        </row>
        <row r="452">
          <cell r="A452" t="str">
            <v>R160207</v>
          </cell>
          <cell r="B452" t="str">
            <v>PMP 257x97 - podlahová mřížka plastová - orient, nikl</v>
          </cell>
          <cell r="C452" t="str">
            <v>ks</v>
          </cell>
          <cell r="D452" t="str">
            <v>R23-mřížky,stříšky a výfukové prvky</v>
          </cell>
          <cell r="E452">
            <v>660</v>
          </cell>
        </row>
        <row r="453">
          <cell r="A453" t="str">
            <v>R160208</v>
          </cell>
          <cell r="B453" t="str">
            <v>PMP 257x97 - podlahová mřížka plastová - viktoriánský, nikl</v>
          </cell>
          <cell r="C453" t="str">
            <v>ks</v>
          </cell>
          <cell r="D453" t="str">
            <v>R23-mřížky,stříšky a výfukové prvky</v>
          </cell>
          <cell r="E453">
            <v>660</v>
          </cell>
        </row>
        <row r="454">
          <cell r="A454" t="str">
            <v>R160209</v>
          </cell>
          <cell r="B454" t="str">
            <v>PMP 257x97 - podlahová mřížka plastová - javor/bronz</v>
          </cell>
          <cell r="C454" t="str">
            <v>ks</v>
          </cell>
          <cell r="D454" t="str">
            <v>R23-mřížky,stříšky a výfukové prvky</v>
          </cell>
          <cell r="E454">
            <v>820</v>
          </cell>
        </row>
        <row r="455">
          <cell r="A455" t="str">
            <v>R160210</v>
          </cell>
          <cell r="B455" t="str">
            <v>PMP 257x97 - podlahová mřížka plastová - mocca/bronz</v>
          </cell>
          <cell r="C455" t="str">
            <v>ks</v>
          </cell>
          <cell r="D455" t="str">
            <v>R23-mřížky,stříšky a výfukové prvky</v>
          </cell>
          <cell r="E455">
            <v>820</v>
          </cell>
        </row>
        <row r="456">
          <cell r="A456" t="str">
            <v>R160211</v>
          </cell>
          <cell r="B456" t="str">
            <v>PMK 4"-10" 250x97 cín- Podlahová mřížka kovová</v>
          </cell>
          <cell r="C456" t="str">
            <v>ks</v>
          </cell>
          <cell r="D456" t="str">
            <v>R23-mřížky,stříšky a výfukové prvky</v>
          </cell>
          <cell r="E456">
            <v>820</v>
          </cell>
        </row>
        <row r="457">
          <cell r="A457" t="str">
            <v>R161010</v>
          </cell>
          <cell r="B457" t="str">
            <v>SMD 280x405 S bor- Stěnová mřížka dřevěná  borovice - lak</v>
          </cell>
          <cell r="C457" t="str">
            <v>ks</v>
          </cell>
          <cell r="D457" t="str">
            <v>R23-mřížky,stříšky a výfukové prvky</v>
          </cell>
          <cell r="E457">
            <v>1060</v>
          </cell>
        </row>
        <row r="458">
          <cell r="A458" t="str">
            <v>R161015</v>
          </cell>
          <cell r="B458" t="str">
            <v>SMD 280x405 V bor- Stěnová mřížka dřevěná  borovice - lak</v>
          </cell>
          <cell r="C458" t="str">
            <v>ks</v>
          </cell>
          <cell r="D458" t="str">
            <v>R23-mřížky,stříšky a výfukové prvky</v>
          </cell>
          <cell r="E458">
            <v>1060</v>
          </cell>
        </row>
        <row r="459">
          <cell r="A459" t="str">
            <v>R161020</v>
          </cell>
          <cell r="B459" t="str">
            <v>SMD 280x405 S buk- Stěnová mřížka dřevěná buk - lak</v>
          </cell>
          <cell r="C459" t="str">
            <v>ks</v>
          </cell>
          <cell r="D459" t="str">
            <v>R23-mřížky,stříšky a výfukové prvky</v>
          </cell>
          <cell r="E459">
            <v>1120</v>
          </cell>
        </row>
        <row r="460">
          <cell r="A460" t="str">
            <v>R161025</v>
          </cell>
          <cell r="B460" t="str">
            <v>SMD 280x405 V buk- Stěnová mřížka dřevěná buk - lak</v>
          </cell>
          <cell r="C460" t="str">
            <v>ks</v>
          </cell>
          <cell r="D460" t="str">
            <v>R23-mřížky,stříšky a výfukové prvky</v>
          </cell>
          <cell r="E460">
            <v>1120</v>
          </cell>
        </row>
        <row r="461">
          <cell r="A461" t="str">
            <v>R161040</v>
          </cell>
          <cell r="B461" t="str">
            <v>SMD 280x405 S buk bez úpravy- Stěnová mřížka dřevěná buk bez povrchové úpravy</v>
          </cell>
          <cell r="C461" t="str">
            <v>ks</v>
          </cell>
          <cell r="D461" t="str">
            <v>R23-mřížky,stříšky a výfukové prvky</v>
          </cell>
          <cell r="E461">
            <v>1020</v>
          </cell>
        </row>
        <row r="462">
          <cell r="A462" t="str">
            <v>R161045</v>
          </cell>
          <cell r="B462" t="str">
            <v>SMD 280x405 V buk bez úpravy- Stěnová mřížka dřevěná buk bez povrchové úpravy</v>
          </cell>
          <cell r="C462" t="str">
            <v>ks</v>
          </cell>
          <cell r="D462" t="str">
            <v>R23-mřížky,stříšky a výfukové prvky</v>
          </cell>
          <cell r="E462">
            <v>1020</v>
          </cell>
        </row>
        <row r="463">
          <cell r="A463" t="str">
            <v>R161110</v>
          </cell>
          <cell r="B463" t="str">
            <v>SMU 275x400 S - stěnová mřížka AL, svislá</v>
          </cell>
          <cell r="C463" t="str">
            <v>ks</v>
          </cell>
          <cell r="D463" t="str">
            <v>R23-mřížky,stříšky a výfukové prvky</v>
          </cell>
          <cell r="E463">
            <v>1200</v>
          </cell>
        </row>
        <row r="464">
          <cell r="A464" t="str">
            <v>R161115</v>
          </cell>
          <cell r="B464" t="str">
            <v>SMU 275x400 S - stěnová mřížka AL, vodorovná</v>
          </cell>
          <cell r="C464" t="str">
            <v>ks</v>
          </cell>
          <cell r="D464" t="str">
            <v>R23-mřížky,stříšky a výfukové prvky</v>
          </cell>
          <cell r="E464">
            <v>1200</v>
          </cell>
        </row>
        <row r="465">
          <cell r="A465" t="str">
            <v>R162015</v>
          </cell>
          <cell r="B465" t="str">
            <v>PZ 343x343 Al - protidešťová žaluzie elox hliník</v>
          </cell>
          <cell r="C465" t="str">
            <v>ks</v>
          </cell>
          <cell r="D465" t="str">
            <v>R1-Tvarovky ATREA</v>
          </cell>
          <cell r="E465">
            <v>1900</v>
          </cell>
        </row>
        <row r="466">
          <cell r="A466" t="str">
            <v>R162016</v>
          </cell>
          <cell r="B466" t="str">
            <v>PZ 595x455 Al V - protidešťová žaluzie pro SPF ZVT-C </v>
          </cell>
          <cell r="C466" t="str">
            <v>ks</v>
          </cell>
          <cell r="D466" t="str">
            <v>R1-Tvarovky ATREA</v>
          </cell>
          <cell r="E466">
            <v>3220</v>
          </cell>
        </row>
        <row r="467">
          <cell r="A467" t="str">
            <v>R162017</v>
          </cell>
          <cell r="B467" t="str">
            <v>PZ 455x595 Al S - protidešťová žaluzie pro SPF ZVT-C </v>
          </cell>
          <cell r="C467" t="str">
            <v>ks</v>
          </cell>
          <cell r="D467" t="str">
            <v>R1-Tvarovky ATREA</v>
          </cell>
          <cell r="E467">
            <v>3230</v>
          </cell>
        </row>
        <row r="468">
          <cell r="A468" t="str">
            <v>R162025</v>
          </cell>
          <cell r="B468" t="str">
            <v>PZ 343x343 Al - protidešťová žaluzie hliník - bílý komax 0100</v>
          </cell>
          <cell r="C468" t="str">
            <v>ks</v>
          </cell>
          <cell r="D468" t="str">
            <v>R1-Tvarovky ATREA</v>
          </cell>
          <cell r="E468">
            <v>2440</v>
          </cell>
        </row>
        <row r="469">
          <cell r="A469" t="str">
            <v>R162026</v>
          </cell>
          <cell r="B469" t="str">
            <v>PZ 595x455 Al V - protidešťová žaluzie pro SPF ZVT-C - bílá</v>
          </cell>
          <cell r="C469" t="str">
            <v>ks</v>
          </cell>
          <cell r="D469" t="str">
            <v>R1-Tvarovky ATREA</v>
          </cell>
          <cell r="E469">
            <v>4180</v>
          </cell>
        </row>
        <row r="470">
          <cell r="A470" t="str">
            <v>R162027</v>
          </cell>
          <cell r="B470" t="str">
            <v>PZ 455x595 Al S - protidešťová žaluzie pro SPF ZVT-C - bílá</v>
          </cell>
          <cell r="C470" t="str">
            <v>ks</v>
          </cell>
          <cell r="D470" t="str">
            <v>R1-Tvarovky ATREA</v>
          </cell>
          <cell r="E470">
            <v>4180</v>
          </cell>
        </row>
        <row r="471">
          <cell r="A471" t="str">
            <v>R162035</v>
          </cell>
          <cell r="B471" t="str">
            <v>PZ 343x343 Al - protidešťová žaluzie hliník- hnědý komax 8016</v>
          </cell>
          <cell r="C471" t="str">
            <v>ks</v>
          </cell>
          <cell r="D471" t="str">
            <v>R1-Tvarovky ATREA</v>
          </cell>
          <cell r="E471">
            <v>2440</v>
          </cell>
        </row>
        <row r="472">
          <cell r="A472" t="str">
            <v>R162036</v>
          </cell>
          <cell r="B472" t="str">
            <v>PZ 595x455 Al V - protidešťová žaluzie pro SPF ZVT-C - hnědá</v>
          </cell>
          <cell r="C472" t="str">
            <v>ks</v>
          </cell>
          <cell r="D472" t="str">
            <v>R1-Tvarovky ATREA</v>
          </cell>
          <cell r="E472">
            <v>4180</v>
          </cell>
        </row>
        <row r="473">
          <cell r="A473" t="str">
            <v>R162037</v>
          </cell>
          <cell r="B473" t="str">
            <v>PZ 455x595 Al S - protidešťová žaluzie pro SPF ZVT-C - hnědá</v>
          </cell>
          <cell r="C473" t="str">
            <v>ks</v>
          </cell>
          <cell r="D473" t="str">
            <v>R1-Tvarovky ATREA</v>
          </cell>
          <cell r="E473">
            <v>4180</v>
          </cell>
        </row>
        <row r="474">
          <cell r="A474" t="str">
            <v>R162415</v>
          </cell>
          <cell r="B474" t="str">
            <v>PZ 300x300 Al - protidešťová žaluzie - Al elox</v>
          </cell>
          <cell r="C474" t="str">
            <v>ks</v>
          </cell>
          <cell r="D474" t="str">
            <v>R1-Tvarovky ATREA</v>
          </cell>
          <cell r="E474">
            <v>1630</v>
          </cell>
        </row>
        <row r="475">
          <cell r="A475" t="str">
            <v>R162425</v>
          </cell>
          <cell r="B475" t="str">
            <v>PZ 300x300 Al - protidešťová žaluzie - bílá</v>
          </cell>
          <cell r="C475" t="str">
            <v>ks</v>
          </cell>
          <cell r="D475" t="str">
            <v>R1-Tvarovky ATREA</v>
          </cell>
          <cell r="E475">
            <v>2120</v>
          </cell>
        </row>
        <row r="476">
          <cell r="A476" t="str">
            <v>R162435</v>
          </cell>
          <cell r="B476" t="str">
            <v>PZ 300x300 Al - protidešťová žaluzie - hnědá</v>
          </cell>
          <cell r="C476" t="str">
            <v>ks</v>
          </cell>
          <cell r="D476" t="str">
            <v>R1-Tvarovky ATREA</v>
          </cell>
          <cell r="E476">
            <v>2120</v>
          </cell>
        </row>
        <row r="477">
          <cell r="A477" t="str">
            <v>R163405</v>
          </cell>
          <cell r="B477" t="str">
            <v>DA 100 - dýza pro přívod vzduchu</v>
          </cell>
          <cell r="C477" t="str">
            <v>ks</v>
          </cell>
          <cell r="D477" t="str">
            <v>R23-mřížky,stříšky a výfukové prvky</v>
          </cell>
          <cell r="E477">
            <v>610</v>
          </cell>
        </row>
        <row r="478">
          <cell r="A478" t="str">
            <v>R163406</v>
          </cell>
          <cell r="B478" t="str">
            <v>DA 100 45° - dýza pro přívod vzduchu</v>
          </cell>
          <cell r="C478" t="str">
            <v>ks</v>
          </cell>
          <cell r="D478" t="str">
            <v>R23-mřížky,stříšky a výfukové prvky</v>
          </cell>
          <cell r="E478">
            <v>640</v>
          </cell>
        </row>
        <row r="479">
          <cell r="A479" t="str">
            <v>R163407</v>
          </cell>
          <cell r="B479" t="str">
            <v>DARS 100 - dýza ATREA regulační, směrová</v>
          </cell>
          <cell r="C479" t="str">
            <v>ks</v>
          </cell>
          <cell r="D479" t="str">
            <v>R23-mřížky,stříšky a výfukové prvky</v>
          </cell>
          <cell r="E479">
            <v>1080</v>
          </cell>
        </row>
        <row r="480">
          <cell r="A480" t="str">
            <v>R163425</v>
          </cell>
          <cell r="B480" t="str">
            <v>DA 125 - dýza pro přívod vzduchu</v>
          </cell>
          <cell r="C480" t="str">
            <v>ks</v>
          </cell>
          <cell r="D480" t="str">
            <v>R23-mřížky,stříšky a výfukové prvky</v>
          </cell>
          <cell r="E480">
            <v>610</v>
          </cell>
        </row>
        <row r="481">
          <cell r="A481" t="str">
            <v>R163426</v>
          </cell>
          <cell r="B481" t="str">
            <v>DA 125 45°- dýza pro přívod vzduchu</v>
          </cell>
          <cell r="C481" t="str">
            <v>ks</v>
          </cell>
          <cell r="D481" t="str">
            <v>R23-mřížky,stříšky a výfukové prvky</v>
          </cell>
          <cell r="E481">
            <v>640</v>
          </cell>
        </row>
        <row r="482">
          <cell r="A482" t="str">
            <v>R163507</v>
          </cell>
          <cell r="B482" t="str">
            <v>Montážní rámeček dýzy DARS 100</v>
          </cell>
          <cell r="C482" t="str">
            <v>ks</v>
          </cell>
          <cell r="D482" t="str">
            <v>R1-Tvarovky ATREA</v>
          </cell>
          <cell r="E482">
            <v>100</v>
          </cell>
        </row>
        <row r="483">
          <cell r="A483" t="str">
            <v>R210010</v>
          </cell>
          <cell r="B483" t="str">
            <v>Plastové potrubí ATREA GP 95/75</v>
          </cell>
          <cell r="C483" t="str">
            <v>m</v>
          </cell>
          <cell r="D483" t="str">
            <v>R212-potrubí GP</v>
          </cell>
          <cell r="E483">
            <v>110</v>
          </cell>
        </row>
        <row r="484">
          <cell r="A484" t="str">
            <v>R211025</v>
          </cell>
          <cell r="B484" t="str">
            <v>ohebné hadice se zvuk. izolací Sonopipe Ø 102</v>
          </cell>
          <cell r="C484" t="str">
            <v>m</v>
          </cell>
          <cell r="D484" t="str">
            <v>R211-potrubí SONO,ALU,Thermo,Trouby</v>
          </cell>
          <cell r="E484">
            <v>80</v>
          </cell>
        </row>
        <row r="485">
          <cell r="A485" t="str">
            <v>R211026</v>
          </cell>
          <cell r="B485" t="str">
            <v>ohebné hadice se zvuk. izolací Sonopipe Ø 127</v>
          </cell>
          <cell r="C485" t="str">
            <v>m</v>
          </cell>
          <cell r="D485" t="str">
            <v>R211-potrubí SONO,ALU,Thermo,Trouby</v>
          </cell>
          <cell r="E485">
            <v>90</v>
          </cell>
        </row>
        <row r="486">
          <cell r="A486" t="str">
            <v>R211028</v>
          </cell>
          <cell r="B486" t="str">
            <v>ohebné hadice se zvuk. izolací Sonopipe Ø 160</v>
          </cell>
          <cell r="C486" t="str">
            <v>m</v>
          </cell>
          <cell r="D486" t="str">
            <v>R211-potrubí SONO,ALU,Thermo,Trouby</v>
          </cell>
          <cell r="E486">
            <v>100</v>
          </cell>
        </row>
        <row r="487">
          <cell r="A487" t="str">
            <v>R211030</v>
          </cell>
          <cell r="B487" t="str">
            <v>ohebné hadice se zvuk. izolací Sonopipe Ø 203</v>
          </cell>
          <cell r="C487" t="str">
            <v>m</v>
          </cell>
          <cell r="D487" t="str">
            <v>R211-potrubí SONO,ALU,Thermo,Trouby</v>
          </cell>
          <cell r="E487">
            <v>110</v>
          </cell>
        </row>
        <row r="488">
          <cell r="A488" t="str">
            <v>R211032</v>
          </cell>
          <cell r="B488" t="str">
            <v>ohebné hadice se zvuk. izolací Sonopipe Ø 254</v>
          </cell>
          <cell r="C488" t="str">
            <v>m</v>
          </cell>
          <cell r="D488" t="str">
            <v>R211-potrubí SONO,ALU,Thermo,Trouby</v>
          </cell>
          <cell r="E488">
            <v>140</v>
          </cell>
        </row>
        <row r="489">
          <cell r="A489" t="str">
            <v>R211034</v>
          </cell>
          <cell r="B489" t="str">
            <v>ohebné hadice se zvuk. izolací Sonopipe Ø 315</v>
          </cell>
          <cell r="C489" t="str">
            <v>m</v>
          </cell>
          <cell r="D489" t="str">
            <v>R211-potrubí SONO,ALU,Thermo,Trouby</v>
          </cell>
          <cell r="E489">
            <v>160</v>
          </cell>
        </row>
        <row r="490">
          <cell r="A490" t="str">
            <v>R211052</v>
          </cell>
          <cell r="B490" t="str">
            <v>hadice s tep. a zvuk. izolací Sonopipe Ø127 (tl. iz. 50mm)</v>
          </cell>
          <cell r="C490" t="str">
            <v>m</v>
          </cell>
          <cell r="D490" t="str">
            <v>R211-potrubí SONO,ALU,Thermo,Trouby</v>
          </cell>
          <cell r="E490">
            <v>330</v>
          </cell>
        </row>
        <row r="491">
          <cell r="A491" t="str">
            <v>R211054</v>
          </cell>
          <cell r="B491" t="str">
            <v>hadice s tep. a zvuk. izolací Sonopipe Ø160 (tl. iz. 50mm)</v>
          </cell>
          <cell r="C491" t="str">
            <v>m</v>
          </cell>
          <cell r="D491" t="str">
            <v>R211-potrubí SONO,ALU,Thermo,Trouby</v>
          </cell>
          <cell r="E491">
            <v>370</v>
          </cell>
        </row>
        <row r="492">
          <cell r="A492" t="str">
            <v>R211056</v>
          </cell>
          <cell r="B492" t="str">
            <v>hadice s tep. a zvuk. izolací Sonopipe Ø203 (tl. iz. 50mm)</v>
          </cell>
          <cell r="C492" t="str">
            <v>m</v>
          </cell>
          <cell r="D492" t="str">
            <v>R211-potrubí SONO,ALU,Thermo,Trouby</v>
          </cell>
          <cell r="E492">
            <v>410</v>
          </cell>
        </row>
        <row r="493">
          <cell r="A493" t="str">
            <v>R211058</v>
          </cell>
          <cell r="B493" t="str">
            <v>hadice s tep. a zvuk. izolací Sonopipe Ø254 (tl. iz. 50mm)</v>
          </cell>
          <cell r="C493" t="str">
            <v>m</v>
          </cell>
          <cell r="D493" t="str">
            <v>R211-potrubí SONO,ALU,Thermo,Trouby</v>
          </cell>
          <cell r="E493">
            <v>490</v>
          </cell>
        </row>
        <row r="494">
          <cell r="A494" t="str">
            <v>R212022</v>
          </cell>
          <cell r="B494" t="str">
            <v>ohebné hadice Alupipe Ø 102</v>
          </cell>
          <cell r="C494" t="str">
            <v>m</v>
          </cell>
          <cell r="D494" t="str">
            <v>R211-potrubí SONO,ALU,Thermo,Trouby</v>
          </cell>
          <cell r="E494">
            <v>30</v>
          </cell>
        </row>
        <row r="495">
          <cell r="A495" t="str">
            <v>R212023</v>
          </cell>
          <cell r="B495" t="str">
            <v>ohebné hadice Alupipe Ø 127</v>
          </cell>
          <cell r="C495" t="str">
            <v>m</v>
          </cell>
          <cell r="D495" t="str">
            <v>R211-potrubí SONO,ALU,Thermo,Trouby</v>
          </cell>
          <cell r="E495">
            <v>30</v>
          </cell>
        </row>
        <row r="496">
          <cell r="A496" t="str">
            <v>R212025</v>
          </cell>
          <cell r="B496" t="str">
            <v>ohebné hadice Alupipe Ø 160</v>
          </cell>
          <cell r="C496" t="str">
            <v>m</v>
          </cell>
          <cell r="D496" t="str">
            <v>R211-potrubí SONO,ALU,Thermo,Trouby</v>
          </cell>
          <cell r="E496">
            <v>40</v>
          </cell>
        </row>
        <row r="497">
          <cell r="A497" t="str">
            <v>R212027</v>
          </cell>
          <cell r="B497" t="str">
            <v>ohebné hadice Alupipe Ø 203</v>
          </cell>
          <cell r="C497" t="str">
            <v>m</v>
          </cell>
          <cell r="D497" t="str">
            <v>R211-potrubí SONO,ALU,Thermo,Trouby</v>
          </cell>
          <cell r="E497">
            <v>50</v>
          </cell>
        </row>
        <row r="498">
          <cell r="A498" t="str">
            <v>R212029</v>
          </cell>
          <cell r="B498" t="str">
            <v>ohebné hadice Alupipe Ø 254</v>
          </cell>
          <cell r="C498" t="str">
            <v>m</v>
          </cell>
          <cell r="D498" t="str">
            <v>R211-potrubí SONO,ALU,Thermo,Trouby</v>
          </cell>
          <cell r="E498">
            <v>60</v>
          </cell>
        </row>
        <row r="499">
          <cell r="A499" t="str">
            <v>R212031</v>
          </cell>
          <cell r="B499" t="str">
            <v>ohebné hadice Alupipe Ø 315</v>
          </cell>
          <cell r="C499" t="str">
            <v>m</v>
          </cell>
          <cell r="D499" t="str">
            <v>R211-potrubí SONO,ALU,Thermo,Trouby</v>
          </cell>
          <cell r="E499">
            <v>70</v>
          </cell>
        </row>
        <row r="500">
          <cell r="A500" t="str">
            <v>R214022</v>
          </cell>
          <cell r="B500" t="str">
            <v>ohebné hadice Mastersan SA10-THERM Ø 102</v>
          </cell>
          <cell r="C500" t="str">
            <v>m</v>
          </cell>
          <cell r="D500" t="str">
            <v>R211-potrubí SONO,ALU,Thermo,Trouby</v>
          </cell>
          <cell r="E500">
            <v>200</v>
          </cell>
        </row>
        <row r="501">
          <cell r="A501" t="str">
            <v>R214023</v>
          </cell>
          <cell r="B501" t="str">
            <v>ohebné hadice Mastersan SA10-THERM Ø 127</v>
          </cell>
          <cell r="C501" t="str">
            <v>m</v>
          </cell>
          <cell r="D501" t="str">
            <v>R211-potrubí SONO,ALU,Thermo,Trouby</v>
          </cell>
          <cell r="E501">
            <v>220</v>
          </cell>
        </row>
        <row r="502">
          <cell r="A502" t="str">
            <v>R214025</v>
          </cell>
          <cell r="B502" t="str">
            <v>ohebné hadice Mastersan SA10-THERM Ø 160</v>
          </cell>
          <cell r="C502" t="str">
            <v>m</v>
          </cell>
          <cell r="D502" t="str">
            <v>R211-potrubí SONO,ALU,Thermo,Trouby</v>
          </cell>
          <cell r="E502">
            <v>260</v>
          </cell>
        </row>
        <row r="503">
          <cell r="A503" t="str">
            <v>R214027</v>
          </cell>
          <cell r="B503" t="str">
            <v>ohebné hadice Mastersan SA10-THERM Ø 203</v>
          </cell>
          <cell r="C503" t="str">
            <v>m</v>
          </cell>
          <cell r="D503" t="str">
            <v>R211-potrubí SONO,ALU,Thermo,Trouby</v>
          </cell>
          <cell r="E503">
            <v>320</v>
          </cell>
        </row>
        <row r="504">
          <cell r="A504" t="str">
            <v>R214029</v>
          </cell>
          <cell r="B504" t="str">
            <v>ohebné hadice Mastersan SA10-THERM Ø 254</v>
          </cell>
          <cell r="C504" t="str">
            <v>m</v>
          </cell>
          <cell r="D504" t="str">
            <v>R211-potrubí SONO,ALU,Thermo,Trouby</v>
          </cell>
          <cell r="E504">
            <v>420</v>
          </cell>
        </row>
        <row r="505">
          <cell r="A505" t="str">
            <v>R214052</v>
          </cell>
          <cell r="B505" t="str">
            <v>ohebné hadice Mastersan SA10-THERM50 Ø 102 (tl. iz. 50mm)</v>
          </cell>
          <cell r="C505" t="str">
            <v>m</v>
          </cell>
          <cell r="D505" t="str">
            <v>R211-potrubí SONO,ALU,Thermo,Trouby</v>
          </cell>
          <cell r="E505">
            <v>350</v>
          </cell>
        </row>
        <row r="506">
          <cell r="A506" t="str">
            <v>R214054</v>
          </cell>
          <cell r="B506" t="str">
            <v>ohebné hadice Mastersan SA10-THERM50 Ø 127 (tl. iz. 50mm)</v>
          </cell>
          <cell r="C506" t="str">
            <v>m</v>
          </cell>
          <cell r="D506" t="str">
            <v>R211-potrubí SONO,ALU,Thermo,Trouby</v>
          </cell>
          <cell r="E506">
            <v>410</v>
          </cell>
        </row>
        <row r="507">
          <cell r="A507" t="str">
            <v>R214056</v>
          </cell>
          <cell r="B507" t="str">
            <v>ohebné hadice Mastersan SA10-THERM50 Ø 160 (tl. iz. 50mm)</v>
          </cell>
          <cell r="C507" t="str">
            <v>m</v>
          </cell>
          <cell r="D507" t="str">
            <v>R211-potrubí SONO,ALU,Thermo,Trouby</v>
          </cell>
          <cell r="E507">
            <v>470</v>
          </cell>
        </row>
        <row r="508">
          <cell r="A508" t="str">
            <v>R214058</v>
          </cell>
          <cell r="B508" t="str">
            <v>ohebné hadice Mastersan SA10-THERM50 Ø 203 (tl. iz. 50mm)</v>
          </cell>
          <cell r="C508" t="str">
            <v>m</v>
          </cell>
          <cell r="D508" t="str">
            <v>R211-potrubí SONO,ALU,Thermo,Trouby</v>
          </cell>
          <cell r="E508">
            <v>520</v>
          </cell>
        </row>
        <row r="509">
          <cell r="A509" t="str">
            <v>R214060</v>
          </cell>
          <cell r="B509" t="str">
            <v>ohebné hadice Mastersan SA10-THERM50 Ø 254 (tl. iz. 50mm)</v>
          </cell>
          <cell r="C509" t="str">
            <v>m</v>
          </cell>
          <cell r="D509" t="str">
            <v>R211-potrubí SONO,ALU,Thermo,Trouby</v>
          </cell>
          <cell r="E509">
            <v>640</v>
          </cell>
        </row>
        <row r="510">
          <cell r="A510" t="str">
            <v>R216022</v>
          </cell>
          <cell r="B510" t="str">
            <v>ohebné hadice s tepl. izolací Thermopipe Ø 102</v>
          </cell>
          <cell r="C510" t="str">
            <v>m</v>
          </cell>
          <cell r="D510" t="str">
            <v>R211-potrubí SONO,ALU,Thermo,Trouby</v>
          </cell>
          <cell r="E510">
            <v>110</v>
          </cell>
        </row>
        <row r="511">
          <cell r="A511" t="str">
            <v>R216023</v>
          </cell>
          <cell r="B511" t="str">
            <v>ohebné hadice s tepl. izolací Thermopipe Ø 127</v>
          </cell>
          <cell r="C511" t="str">
            <v>m</v>
          </cell>
          <cell r="D511" t="str">
            <v>R211-potrubí SONO,ALU,Thermo,Trouby</v>
          </cell>
          <cell r="E511">
            <v>120</v>
          </cell>
        </row>
        <row r="512">
          <cell r="A512" t="str">
            <v>R216025</v>
          </cell>
          <cell r="B512" t="str">
            <v>ohebné hadice s tepl. izolací Thermopipe Ø 160</v>
          </cell>
          <cell r="C512" t="str">
            <v>m</v>
          </cell>
          <cell r="D512" t="str">
            <v>R211-potrubí SONO,ALU,Thermo,Trouby</v>
          </cell>
          <cell r="E512">
            <v>130</v>
          </cell>
        </row>
        <row r="513">
          <cell r="A513" t="str">
            <v>R216027</v>
          </cell>
          <cell r="B513" t="str">
            <v>ohebné hadice s tepl. izolací Thermopipe Ø 203</v>
          </cell>
          <cell r="C513" t="str">
            <v>m</v>
          </cell>
          <cell r="D513" t="str">
            <v>R211-potrubí SONO,ALU,Thermo,Trouby</v>
          </cell>
          <cell r="E513">
            <v>160</v>
          </cell>
        </row>
        <row r="514">
          <cell r="A514" t="str">
            <v>R216029</v>
          </cell>
          <cell r="B514" t="str">
            <v>ohebné hadice s tepl. izolací Thermopipe Ø 254</v>
          </cell>
          <cell r="C514" t="str">
            <v>m</v>
          </cell>
          <cell r="D514" t="str">
            <v>R211-potrubí SONO,ALU,Thermo,Trouby</v>
          </cell>
          <cell r="E514">
            <v>190</v>
          </cell>
        </row>
        <row r="515">
          <cell r="A515" t="str">
            <v>R216031</v>
          </cell>
          <cell r="B515" t="str">
            <v>ohebné hadice s tepl. izolací Thermopipe Ø 315</v>
          </cell>
          <cell r="C515" t="str">
            <v>m</v>
          </cell>
          <cell r="D515" t="str">
            <v>R211-potrubí SONO,ALU,Thermo,Trouby</v>
          </cell>
          <cell r="E515">
            <v>230</v>
          </cell>
        </row>
        <row r="516">
          <cell r="A516" t="str">
            <v>R216050</v>
          </cell>
          <cell r="B516" t="str">
            <v>hadice s tep. izolací Thermopipe Ø102 (tl. iz. 50mm)</v>
          </cell>
          <cell r="C516" t="str">
            <v>m</v>
          </cell>
          <cell r="D516" t="str">
            <v>R211-potrubí SONO,ALU,Thermo,Trouby</v>
          </cell>
          <cell r="E516">
            <v>290</v>
          </cell>
        </row>
        <row r="517">
          <cell r="A517" t="str">
            <v>R216052</v>
          </cell>
          <cell r="B517" t="str">
            <v>hadice s tep. izolací Thermopipe Ø127 (tl. iz. 50mm)</v>
          </cell>
          <cell r="C517" t="str">
            <v>m</v>
          </cell>
          <cell r="D517" t="str">
            <v>R211-potrubí SONO,ALU,Thermo,Trouby</v>
          </cell>
          <cell r="E517">
            <v>330</v>
          </cell>
        </row>
        <row r="518">
          <cell r="A518" t="str">
            <v>R216054</v>
          </cell>
          <cell r="B518" t="str">
            <v>hadice s tep. izolací Thermopipe Ø160 (tl. iz. 50mm)</v>
          </cell>
          <cell r="C518" t="str">
            <v>m</v>
          </cell>
          <cell r="D518" t="str">
            <v>R211-potrubí SONO,ALU,Thermo,Trouby</v>
          </cell>
          <cell r="E518">
            <v>370</v>
          </cell>
        </row>
        <row r="519">
          <cell r="A519" t="str">
            <v>R216056</v>
          </cell>
          <cell r="B519" t="str">
            <v>hadice s tep. izolací Thermopipe Ø203 (tl. iz. 50mm)</v>
          </cell>
          <cell r="C519" t="str">
            <v>m</v>
          </cell>
          <cell r="D519" t="str">
            <v>R211-potrubí SONO,ALU,Thermo,Trouby</v>
          </cell>
          <cell r="E519">
            <v>410</v>
          </cell>
        </row>
        <row r="520">
          <cell r="A520" t="str">
            <v>R216058</v>
          </cell>
          <cell r="B520" t="str">
            <v>hadice s tep. izolací Thermopipe Ø254 (tl. iz. 50mm)</v>
          </cell>
          <cell r="C520" t="str">
            <v>m</v>
          </cell>
          <cell r="D520" t="str">
            <v>R211-potrubí SONO,ALU,Thermo,Trouby</v>
          </cell>
          <cell r="E520">
            <v>490</v>
          </cell>
        </row>
        <row r="521">
          <cell r="A521" t="str">
            <v>R217112</v>
          </cell>
          <cell r="B521" t="str">
            <v>ATREA-125-1000-ST, kruhový tlumič hluku neomyvatelný</v>
          </cell>
          <cell r="C521" t="str">
            <v>ks</v>
          </cell>
          <cell r="D521" t="str">
            <v>R21-tlumiče hluku </v>
          </cell>
          <cell r="E521">
            <v>1610</v>
          </cell>
        </row>
        <row r="522">
          <cell r="A522" t="str">
            <v>R217116</v>
          </cell>
          <cell r="B522" t="str">
            <v>ATREA-160-1000-ST, kruhový tlumič hluku neomyvatelný</v>
          </cell>
          <cell r="C522" t="str">
            <v>ks</v>
          </cell>
          <cell r="D522" t="str">
            <v>R21-tlumiče hluku </v>
          </cell>
          <cell r="E522">
            <v>1840</v>
          </cell>
        </row>
        <row r="523">
          <cell r="A523" t="str">
            <v>R217120</v>
          </cell>
          <cell r="B523" t="str">
            <v>ATREA-200-1000-ST, kruhový tlumič hluku neomyvatelný</v>
          </cell>
          <cell r="C523" t="str">
            <v>ks</v>
          </cell>
          <cell r="D523" t="str">
            <v>R21-tlumiče hluku </v>
          </cell>
          <cell r="E523">
            <v>2100</v>
          </cell>
        </row>
        <row r="524">
          <cell r="A524" t="str">
            <v>R217125</v>
          </cell>
          <cell r="B524" t="str">
            <v>ATREA-250-1000-ST, kruhový tlumič hluku neomyvatelný</v>
          </cell>
          <cell r="C524" t="str">
            <v>ks</v>
          </cell>
          <cell r="D524" t="str">
            <v>R21-tlumiče hluku </v>
          </cell>
          <cell r="E524">
            <v>2430</v>
          </cell>
        </row>
        <row r="525">
          <cell r="A525" t="str">
            <v>R217131</v>
          </cell>
          <cell r="B525" t="str">
            <v>ATREA-315-1000-ST, kruhový tlumič hluku neomyvatelný</v>
          </cell>
          <cell r="C525" t="str">
            <v>ks</v>
          </cell>
          <cell r="D525" t="str">
            <v>R21-tlumiče hluku </v>
          </cell>
          <cell r="E525">
            <v>2880</v>
          </cell>
        </row>
        <row r="526">
          <cell r="A526" t="str">
            <v>R217612</v>
          </cell>
          <cell r="B526" t="str">
            <v>ATREA-125-600-ST, kruhový tlumič hluku neomyvatelný</v>
          </cell>
          <cell r="C526" t="str">
            <v>ks</v>
          </cell>
          <cell r="D526" t="str">
            <v>R21-tlumiče hluku </v>
          </cell>
          <cell r="E526">
            <v>1290</v>
          </cell>
        </row>
        <row r="527">
          <cell r="A527" t="str">
            <v>R217616</v>
          </cell>
          <cell r="B527" t="str">
            <v>ATREA-160-600-ST, kruhový tlumič hluku neomyvatelný</v>
          </cell>
          <cell r="C527" t="str">
            <v>ks</v>
          </cell>
          <cell r="D527" t="str">
            <v>R21-tlumiče hluku </v>
          </cell>
          <cell r="E527">
            <v>1480</v>
          </cell>
        </row>
        <row r="528">
          <cell r="A528" t="str">
            <v>R217620</v>
          </cell>
          <cell r="B528" t="str">
            <v>ATREA-200-600-ST, kruhový tlumič hluku neomyvatelný</v>
          </cell>
          <cell r="C528" t="str">
            <v>ks</v>
          </cell>
          <cell r="D528" t="str">
            <v>R21-tlumiče hluku </v>
          </cell>
          <cell r="E528">
            <v>1680</v>
          </cell>
        </row>
        <row r="529">
          <cell r="A529" t="str">
            <v>R217625</v>
          </cell>
          <cell r="B529" t="str">
            <v>ATREA-250-600-ST, kruhový tlumič hluku neomyvatelný</v>
          </cell>
          <cell r="C529" t="str">
            <v>ks</v>
          </cell>
          <cell r="D529" t="str">
            <v>R21-tlumiče hluku </v>
          </cell>
          <cell r="E529">
            <v>1880</v>
          </cell>
        </row>
        <row r="530">
          <cell r="A530" t="str">
            <v>R217631</v>
          </cell>
          <cell r="B530" t="str">
            <v>ATREA-315-600-ST, kruhový tlumič hluku neomyvatelný</v>
          </cell>
          <cell r="C530" t="str">
            <v>ks</v>
          </cell>
          <cell r="D530" t="str">
            <v>R21-tlumiče hluku </v>
          </cell>
          <cell r="E530">
            <v>2190</v>
          </cell>
        </row>
        <row r="531">
          <cell r="A531" t="str">
            <v>R218100</v>
          </cell>
          <cell r="B531" t="str">
            <v>Trouba hladká Ø 100 ( l=1 bm) </v>
          </cell>
          <cell r="C531" t="str">
            <v>m</v>
          </cell>
          <cell r="D531" t="str">
            <v>R211-potrubí SONO,ALU,Thermo,Trouby</v>
          </cell>
          <cell r="E531">
            <v>200</v>
          </cell>
        </row>
        <row r="532">
          <cell r="A532" t="str">
            <v>R218125</v>
          </cell>
          <cell r="B532" t="str">
            <v>Trouba hladká Ø 125 ( l=1 bm) </v>
          </cell>
          <cell r="C532" t="str">
            <v>m</v>
          </cell>
          <cell r="D532" t="str">
            <v>R211-potrubí SONO,ALU,Thermo,Trouby</v>
          </cell>
          <cell r="E532">
            <v>230</v>
          </cell>
        </row>
        <row r="533">
          <cell r="A533" t="str">
            <v>R218160</v>
          </cell>
          <cell r="B533" t="str">
            <v>Trouba hladká Ø 160 ( l=1,5 bm) </v>
          </cell>
          <cell r="C533" t="str">
            <v>m</v>
          </cell>
          <cell r="D533" t="str">
            <v>R211-potrubí SONO,ALU,Thermo,Trouby</v>
          </cell>
          <cell r="E533">
            <v>190</v>
          </cell>
        </row>
        <row r="534">
          <cell r="A534" t="str">
            <v>R218161</v>
          </cell>
          <cell r="B534" t="str">
            <v>Trouba DN 160 - nerez</v>
          </cell>
          <cell r="C534" t="str">
            <v>m</v>
          </cell>
          <cell r="D534" t="str">
            <v>R22-Kruhové tvarovky - nerez</v>
          </cell>
          <cell r="E534">
            <v>1630</v>
          </cell>
        </row>
        <row r="535">
          <cell r="A535" t="str">
            <v>R218162</v>
          </cell>
          <cell r="B535" t="str">
            <v>Trouba DN 160 - 2 řady děr (26) - nerez</v>
          </cell>
          <cell r="C535" t="str">
            <v>m</v>
          </cell>
          <cell r="D535" t="str">
            <v>R22-Kruhové tvarovky - nerez</v>
          </cell>
          <cell r="E535">
            <v>1960</v>
          </cell>
        </row>
        <row r="536">
          <cell r="A536" t="str">
            <v>R218163</v>
          </cell>
          <cell r="B536" t="str">
            <v>Trouba DN 160 - 1 řada děr (13) - nerez</v>
          </cell>
          <cell r="C536" t="str">
            <v>m</v>
          </cell>
          <cell r="D536" t="str">
            <v>R22-Kruhové tvarovky - nerez</v>
          </cell>
          <cell r="E536">
            <v>1960</v>
          </cell>
        </row>
        <row r="537">
          <cell r="A537" t="str">
            <v>R218200</v>
          </cell>
          <cell r="B537" t="str">
            <v>Trouba hladká Ø 200 ( l=1,5 bm) </v>
          </cell>
          <cell r="C537" t="str">
            <v>m</v>
          </cell>
          <cell r="D537" t="str">
            <v>R211-potrubí SONO,ALU,Thermo,Trouby</v>
          </cell>
          <cell r="E537">
            <v>250</v>
          </cell>
        </row>
        <row r="538">
          <cell r="A538" t="str">
            <v>R218201</v>
          </cell>
          <cell r="B538" t="str">
            <v>Trouba DN 200 - nerez</v>
          </cell>
          <cell r="C538" t="str">
            <v>m</v>
          </cell>
          <cell r="D538" t="str">
            <v>R22-Kruhové tvarovky - nerez</v>
          </cell>
          <cell r="E538">
            <v>1690</v>
          </cell>
        </row>
        <row r="539">
          <cell r="A539" t="str">
            <v>R218202</v>
          </cell>
          <cell r="B539" t="str">
            <v>Trouba DN 200 - 2 řady děr (26) - nerez</v>
          </cell>
          <cell r="C539" t="str">
            <v>m</v>
          </cell>
          <cell r="D539" t="str">
            <v>R22-Kruhové tvarovky - nerez</v>
          </cell>
          <cell r="E539">
            <v>2010</v>
          </cell>
        </row>
        <row r="540">
          <cell r="A540" t="str">
            <v>R218203</v>
          </cell>
          <cell r="B540" t="str">
            <v>Trouba DN 200 - 1 řada děr (13) - nerez</v>
          </cell>
          <cell r="C540" t="str">
            <v>m</v>
          </cell>
          <cell r="D540" t="str">
            <v>R22-Kruhové tvarovky - nerez</v>
          </cell>
          <cell r="E540">
            <v>2010</v>
          </cell>
        </row>
        <row r="541">
          <cell r="A541" t="str">
            <v>R218250</v>
          </cell>
          <cell r="B541" t="str">
            <v>Trouba hladká Ø 250 ( l=1,5 bm) </v>
          </cell>
          <cell r="C541" t="str">
            <v>m</v>
          </cell>
          <cell r="D541" t="str">
            <v>R211-potrubí SONO,ALU,Thermo,Trouby</v>
          </cell>
          <cell r="E541">
            <v>350</v>
          </cell>
        </row>
        <row r="542">
          <cell r="A542" t="str">
            <v>R218251</v>
          </cell>
          <cell r="B542" t="str">
            <v>Trouba DN 250 - nerez</v>
          </cell>
          <cell r="C542" t="str">
            <v>m</v>
          </cell>
          <cell r="D542" t="str">
            <v>R22-Kruhové tvarovky - nerez</v>
          </cell>
          <cell r="E542">
            <v>1790</v>
          </cell>
        </row>
        <row r="543">
          <cell r="A543" t="str">
            <v>R218252</v>
          </cell>
          <cell r="B543" t="str">
            <v>Trouba DN 250 - 2 řady děr (26) - nerez</v>
          </cell>
          <cell r="C543" t="str">
            <v>m</v>
          </cell>
          <cell r="D543" t="str">
            <v>R22-Kruhové tvarovky - nerez</v>
          </cell>
          <cell r="E543">
            <v>2060</v>
          </cell>
        </row>
        <row r="544">
          <cell r="A544" t="str">
            <v>R218253</v>
          </cell>
          <cell r="B544" t="str">
            <v>Trouba DN 250 - 1 řada děr (13) - nerez</v>
          </cell>
          <cell r="C544" t="str">
            <v>m</v>
          </cell>
          <cell r="D544" t="str">
            <v>R22-Kruhové tvarovky - nerez</v>
          </cell>
          <cell r="E544">
            <v>2060</v>
          </cell>
        </row>
        <row r="545">
          <cell r="A545" t="str">
            <v>R218315</v>
          </cell>
          <cell r="B545" t="str">
            <v>Trouba hladká Ø 315 ( l=1,5 bm) </v>
          </cell>
          <cell r="C545" t="str">
            <v>m</v>
          </cell>
          <cell r="D545" t="str">
            <v>R211-potrubí SONO,ALU,Thermo,Trouby</v>
          </cell>
          <cell r="E545">
            <v>480</v>
          </cell>
        </row>
        <row r="546">
          <cell r="A546" t="str">
            <v>R218600</v>
          </cell>
          <cell r="B546" t="str">
            <v>Oblouk 90° DN 160 - nerez</v>
          </cell>
          <cell r="C546" t="str">
            <v>ks</v>
          </cell>
          <cell r="D546" t="str">
            <v>R22-Kruhové tvarovky - nerez</v>
          </cell>
          <cell r="E546">
            <v>1960</v>
          </cell>
        </row>
        <row r="547">
          <cell r="A547" t="str">
            <v>R218601</v>
          </cell>
          <cell r="B547" t="str">
            <v>Oblouk 90° DN 200 - nerez</v>
          </cell>
          <cell r="C547" t="str">
            <v>ks</v>
          </cell>
          <cell r="D547" t="str">
            <v>R22-Kruhové tvarovky - nerez</v>
          </cell>
          <cell r="E547">
            <v>1960</v>
          </cell>
        </row>
        <row r="548">
          <cell r="A548" t="str">
            <v>R218602</v>
          </cell>
          <cell r="B548" t="str">
            <v>Oblouk 90° DN 250 - nerez</v>
          </cell>
          <cell r="C548" t="str">
            <v>ks</v>
          </cell>
          <cell r="D548" t="str">
            <v>R22-Kruhové tvarovky - nerez</v>
          </cell>
          <cell r="E548">
            <v>1960</v>
          </cell>
        </row>
        <row r="549">
          <cell r="A549" t="str">
            <v>R218603</v>
          </cell>
          <cell r="B549" t="str">
            <v>Oblouk 45° DN 160 - nerez</v>
          </cell>
          <cell r="C549" t="str">
            <v>ks</v>
          </cell>
          <cell r="D549" t="str">
            <v>R22-Kruhové tvarovky - nerez</v>
          </cell>
          <cell r="E549">
            <v>1030</v>
          </cell>
        </row>
        <row r="550">
          <cell r="A550" t="str">
            <v>R218604</v>
          </cell>
          <cell r="B550" t="str">
            <v>Oblouk 45° DN 200 - nerez</v>
          </cell>
          <cell r="C550" t="str">
            <v>ks</v>
          </cell>
          <cell r="D550" t="str">
            <v>R22-Kruhové tvarovky - nerez</v>
          </cell>
          <cell r="E550">
            <v>1030</v>
          </cell>
        </row>
        <row r="551">
          <cell r="A551" t="str">
            <v>R218605</v>
          </cell>
          <cell r="B551" t="str">
            <v>Oblouk 45° DN 250 - nerez</v>
          </cell>
          <cell r="C551" t="str">
            <v>ks</v>
          </cell>
          <cell r="D551" t="str">
            <v>R22-Kruhové tvarovky - nerez</v>
          </cell>
          <cell r="E551">
            <v>1030</v>
          </cell>
        </row>
        <row r="552">
          <cell r="A552" t="str">
            <v>R219100</v>
          </cell>
          <cell r="B552" t="str">
            <v>Trouba SPIRO Ø 100 ( l=3 bm)</v>
          </cell>
          <cell r="C552" t="str">
            <v>m</v>
          </cell>
          <cell r="D552" t="str">
            <v>R211-potrubí SONO,ALU,Thermo,Trouby</v>
          </cell>
          <cell r="E552">
            <v>100</v>
          </cell>
        </row>
        <row r="553">
          <cell r="A553" t="str">
            <v>R219112</v>
          </cell>
          <cell r="B553" t="str">
            <v>ATREA-125-1000-H, kruhový tlumič hluku omyvatelný</v>
          </cell>
          <cell r="C553" t="str">
            <v>ks</v>
          </cell>
          <cell r="D553" t="str">
            <v>R21-tlumiče hluku </v>
          </cell>
          <cell r="E553">
            <v>1740</v>
          </cell>
        </row>
        <row r="554">
          <cell r="A554" t="str">
            <v>R219116</v>
          </cell>
          <cell r="B554" t="str">
            <v>ATREA-160-1000-H, kruhový tlumič hluku omyvatelný</v>
          </cell>
          <cell r="C554" t="str">
            <v>ks</v>
          </cell>
          <cell r="D554" t="str">
            <v>R21-tlumiče hluku </v>
          </cell>
          <cell r="E554">
            <v>2010</v>
          </cell>
        </row>
        <row r="555">
          <cell r="A555" t="str">
            <v>R219120</v>
          </cell>
          <cell r="B555" t="str">
            <v>ATREA-200-1000-H, kruhový tlumič hluku omyvatelný</v>
          </cell>
          <cell r="C555" t="str">
            <v>ks</v>
          </cell>
          <cell r="D555" t="str">
            <v>R21-tlumiče hluku </v>
          </cell>
          <cell r="E555">
            <v>2320</v>
          </cell>
        </row>
        <row r="556">
          <cell r="A556" t="str">
            <v>R219125</v>
          </cell>
          <cell r="B556" t="str">
            <v>Trouba SPIRO Ø 125 ( l=3 bm)</v>
          </cell>
          <cell r="C556" t="str">
            <v>m</v>
          </cell>
          <cell r="D556" t="str">
            <v>R211-potrubí SONO,ALU,Thermo,Trouby</v>
          </cell>
          <cell r="E556">
            <v>120</v>
          </cell>
        </row>
        <row r="557">
          <cell r="A557" t="str">
            <v>R219126</v>
          </cell>
          <cell r="B557" t="str">
            <v>ATREA-250-1000-H, kruhový tlumič hluku omyvatelný</v>
          </cell>
          <cell r="C557" t="str">
            <v>ks</v>
          </cell>
          <cell r="D557" t="str">
            <v>R21-tlumiče hluku </v>
          </cell>
          <cell r="E557">
            <v>2730</v>
          </cell>
        </row>
        <row r="558">
          <cell r="A558" t="str">
            <v>R219131</v>
          </cell>
          <cell r="B558" t="str">
            <v>ATREA-315-1000-H, kruhový tlumič hluku omyvatelný</v>
          </cell>
          <cell r="C558" t="str">
            <v>ks</v>
          </cell>
          <cell r="D558" t="str">
            <v>R21-tlumiče hluku </v>
          </cell>
          <cell r="E558">
            <v>3240</v>
          </cell>
        </row>
        <row r="559">
          <cell r="A559" t="str">
            <v>R219160</v>
          </cell>
          <cell r="B559" t="str">
            <v>Trouba SPIRO Ø 160 ( l=3 bm)</v>
          </cell>
          <cell r="C559" t="str">
            <v>m</v>
          </cell>
          <cell r="D559" t="str">
            <v>R211-potrubí SONO,ALU,Thermo,Trouby</v>
          </cell>
          <cell r="E559">
            <v>150</v>
          </cell>
        </row>
        <row r="560">
          <cell r="A560" t="str">
            <v>R219200</v>
          </cell>
          <cell r="B560" t="str">
            <v>Trouba SPIRO Ø 200 ( l=3 bm)</v>
          </cell>
          <cell r="C560" t="str">
            <v>m</v>
          </cell>
          <cell r="D560" t="str">
            <v>R211-potrubí SONO,ALU,Thermo,Trouby</v>
          </cell>
          <cell r="E560">
            <v>200</v>
          </cell>
        </row>
        <row r="561">
          <cell r="A561" t="str">
            <v>R219250</v>
          </cell>
          <cell r="B561" t="str">
            <v>Trouba SPIRO Ø 250 ( l=3 bm)</v>
          </cell>
          <cell r="C561" t="str">
            <v>m</v>
          </cell>
          <cell r="D561" t="str">
            <v>R211-potrubí SONO,ALU,Thermo,Trouby</v>
          </cell>
          <cell r="E561">
            <v>240</v>
          </cell>
        </row>
        <row r="562">
          <cell r="A562" t="str">
            <v>R219315</v>
          </cell>
          <cell r="B562" t="str">
            <v>Trouba SPIRO Ø 315 ( l=3 bm)</v>
          </cell>
          <cell r="C562" t="str">
            <v>m</v>
          </cell>
          <cell r="D562" t="str">
            <v>R211-potrubí SONO,ALU,Thermo,Trouby</v>
          </cell>
          <cell r="E562">
            <v>310</v>
          </cell>
        </row>
        <row r="563">
          <cell r="A563" t="str">
            <v>R219612</v>
          </cell>
          <cell r="B563" t="str">
            <v>ATREA-125-600-H, kruhový tlumič hluku omyvatelný</v>
          </cell>
          <cell r="C563" t="str">
            <v>ks</v>
          </cell>
          <cell r="D563" t="str">
            <v>R21-tlumiče hluku </v>
          </cell>
          <cell r="E563">
            <v>1400</v>
          </cell>
        </row>
        <row r="564">
          <cell r="A564" t="str">
            <v>R219616</v>
          </cell>
          <cell r="B564" t="str">
            <v>ATREA-160-600-H, kruhový tlumič hluku omyvatelný</v>
          </cell>
          <cell r="C564" t="str">
            <v>ks</v>
          </cell>
          <cell r="D564" t="str">
            <v>R21-tlumiče hluku </v>
          </cell>
          <cell r="E564">
            <v>1590</v>
          </cell>
        </row>
        <row r="565">
          <cell r="A565" t="str">
            <v>R219620</v>
          </cell>
          <cell r="B565" t="str">
            <v>ATREA-200-600-H, kruhový tlumič hluku omyvatelný</v>
          </cell>
          <cell r="C565" t="str">
            <v>ks</v>
          </cell>
          <cell r="D565" t="str">
            <v>R21-tlumiče hluku </v>
          </cell>
          <cell r="E565">
            <v>1810</v>
          </cell>
        </row>
        <row r="566">
          <cell r="A566" t="str">
            <v>R219625</v>
          </cell>
          <cell r="B566" t="str">
            <v>ATREA-250-600-H, kruhový tlumič hluku omyvatelný</v>
          </cell>
          <cell r="C566" t="str">
            <v>ks</v>
          </cell>
          <cell r="D566" t="str">
            <v>R21-tlumiče hluku </v>
          </cell>
          <cell r="E566">
            <v>2060</v>
          </cell>
        </row>
        <row r="567">
          <cell r="A567" t="str">
            <v>R219631</v>
          </cell>
          <cell r="B567" t="str">
            <v>ATREA-315-600-H, kruhový tlumič hluku omyvatelný</v>
          </cell>
          <cell r="C567" t="str">
            <v>ks</v>
          </cell>
          <cell r="D567" t="str">
            <v>R21-tlumiče hluku </v>
          </cell>
          <cell r="E567">
            <v>2400</v>
          </cell>
        </row>
        <row r="568">
          <cell r="A568" t="str">
            <v>R220002</v>
          </cell>
          <cell r="B568" t="str">
            <v>OS koleno Ø 100/90</v>
          </cell>
          <cell r="C568" t="str">
            <v>ks</v>
          </cell>
          <cell r="D568" t="str">
            <v>R22-Kruhové tvarovky - běžné</v>
          </cell>
          <cell r="E568">
            <v>120</v>
          </cell>
        </row>
        <row r="569">
          <cell r="A569" t="str">
            <v>R220003</v>
          </cell>
          <cell r="B569" t="str">
            <v>OS koleno Ø 125/90</v>
          </cell>
          <cell r="C569" t="str">
            <v>ks</v>
          </cell>
          <cell r="D569" t="str">
            <v>R22-Kruhové tvarovky - běžné</v>
          </cell>
          <cell r="E569">
            <v>150</v>
          </cell>
        </row>
        <row r="570">
          <cell r="A570" t="str">
            <v>R220005</v>
          </cell>
          <cell r="B570" t="str">
            <v>OS koleno Ø 160/90</v>
          </cell>
          <cell r="C570" t="str">
            <v>ks</v>
          </cell>
          <cell r="D570" t="str">
            <v>R22-Kruhové tvarovky - běžné</v>
          </cell>
          <cell r="E570">
            <v>220</v>
          </cell>
        </row>
        <row r="571">
          <cell r="A571" t="str">
            <v>R220007</v>
          </cell>
          <cell r="B571" t="str">
            <v>OS koleno Ø 200/90</v>
          </cell>
          <cell r="C571" t="str">
            <v>ks</v>
          </cell>
          <cell r="D571" t="str">
            <v>R22-Kruhové tvarovky - běžné</v>
          </cell>
          <cell r="E571">
            <v>320</v>
          </cell>
        </row>
        <row r="572">
          <cell r="A572" t="str">
            <v>R220009</v>
          </cell>
          <cell r="B572" t="str">
            <v>OS koleno Ø 250/90</v>
          </cell>
          <cell r="C572" t="str">
            <v>ks</v>
          </cell>
          <cell r="D572" t="str">
            <v>R22-Kruhové tvarovky - běžné</v>
          </cell>
          <cell r="E572">
            <v>370</v>
          </cell>
        </row>
        <row r="573">
          <cell r="A573" t="str">
            <v>R220010</v>
          </cell>
          <cell r="B573" t="str">
            <v>OS koleno Ø 315/90</v>
          </cell>
          <cell r="C573" t="str">
            <v>ks</v>
          </cell>
          <cell r="D573" t="str">
            <v>R22-Kruhové tvarovky - běžné</v>
          </cell>
          <cell r="E573">
            <v>450</v>
          </cell>
        </row>
        <row r="574">
          <cell r="A574" t="str">
            <v>R220012</v>
          </cell>
          <cell r="B574" t="str">
            <v>OS-T koleno Ø 100/90-těsné</v>
          </cell>
          <cell r="C574" t="str">
            <v>ks</v>
          </cell>
          <cell r="D574" t="str">
            <v>R22-Kruhové tvarovky - těsné</v>
          </cell>
          <cell r="E574">
            <v>170</v>
          </cell>
        </row>
        <row r="575">
          <cell r="A575" t="str">
            <v>R220013</v>
          </cell>
          <cell r="B575" t="str">
            <v>OS-T koleno Ø 125/90-těsné</v>
          </cell>
          <cell r="C575" t="str">
            <v>ks</v>
          </cell>
          <cell r="D575" t="str">
            <v>R22-Kruhové tvarovky - těsné</v>
          </cell>
          <cell r="E575">
            <v>200</v>
          </cell>
        </row>
        <row r="576">
          <cell r="A576" t="str">
            <v>R220015</v>
          </cell>
          <cell r="B576" t="str">
            <v>OS-T koleno Ø 160/90-těsné</v>
          </cell>
          <cell r="C576" t="str">
            <v>ks</v>
          </cell>
          <cell r="D576" t="str">
            <v>R22-Kruhové tvarovky - těsné</v>
          </cell>
          <cell r="E576">
            <v>280</v>
          </cell>
        </row>
        <row r="577">
          <cell r="A577" t="str">
            <v>R220017</v>
          </cell>
          <cell r="B577" t="str">
            <v>OS-T koleno Ø 200/90-těsné</v>
          </cell>
          <cell r="C577" t="str">
            <v>ks</v>
          </cell>
          <cell r="D577" t="str">
            <v>R22-Kruhové tvarovky - těsné</v>
          </cell>
          <cell r="E577">
            <v>380</v>
          </cell>
        </row>
        <row r="578">
          <cell r="A578" t="str">
            <v>R220019</v>
          </cell>
          <cell r="B578" t="str">
            <v>OS-T koleno Ø 250/90-těsné</v>
          </cell>
          <cell r="C578" t="str">
            <v>ks</v>
          </cell>
          <cell r="D578" t="str">
            <v>R22-Kruhové tvarovky - těsné</v>
          </cell>
          <cell r="E578">
            <v>410</v>
          </cell>
        </row>
        <row r="579">
          <cell r="A579" t="str">
            <v>R220020</v>
          </cell>
          <cell r="B579" t="str">
            <v>OS-T koleno Ø 315/90-těsné</v>
          </cell>
          <cell r="C579" t="str">
            <v>ks</v>
          </cell>
          <cell r="D579" t="str">
            <v>R22-Kruhové tvarovky - těsné</v>
          </cell>
          <cell r="E579">
            <v>510</v>
          </cell>
        </row>
        <row r="580">
          <cell r="A580" t="str">
            <v>R220102</v>
          </cell>
          <cell r="B580" t="str">
            <v>OS koleno Ø 100/45</v>
          </cell>
          <cell r="C580" t="str">
            <v>ks</v>
          </cell>
          <cell r="D580" t="str">
            <v>R22-Kruhové tvarovky - běžné</v>
          </cell>
          <cell r="E580">
            <v>110</v>
          </cell>
        </row>
        <row r="581">
          <cell r="A581" t="str">
            <v>R220103</v>
          </cell>
          <cell r="B581" t="str">
            <v>OS koleno Ø 125/45</v>
          </cell>
          <cell r="C581" t="str">
            <v>ks</v>
          </cell>
          <cell r="D581" t="str">
            <v>R22-Kruhové tvarovky - běžné</v>
          </cell>
          <cell r="E581">
            <v>120</v>
          </cell>
        </row>
        <row r="582">
          <cell r="A582" t="str">
            <v>R220105</v>
          </cell>
          <cell r="B582" t="str">
            <v>OS koleno Ø 160/45</v>
          </cell>
          <cell r="C582" t="str">
            <v>ks</v>
          </cell>
          <cell r="D582" t="str">
            <v>R22-Kruhové tvarovky - běžné</v>
          </cell>
          <cell r="E582">
            <v>170</v>
          </cell>
        </row>
        <row r="583">
          <cell r="A583" t="str">
            <v>R220107</v>
          </cell>
          <cell r="B583" t="str">
            <v>OS koleno Ø 200/45</v>
          </cell>
          <cell r="C583" t="str">
            <v>ks</v>
          </cell>
          <cell r="D583" t="str">
            <v>R22-Kruhové tvarovky - běžné</v>
          </cell>
          <cell r="E583">
            <v>220</v>
          </cell>
        </row>
        <row r="584">
          <cell r="A584" t="str">
            <v>R220109</v>
          </cell>
          <cell r="B584" t="str">
            <v>OS koleno Ø 250/45</v>
          </cell>
          <cell r="C584" t="str">
            <v>ks</v>
          </cell>
          <cell r="D584" t="str">
            <v>R22-Kruhové tvarovky - běžné</v>
          </cell>
          <cell r="E584">
            <v>310</v>
          </cell>
        </row>
        <row r="585">
          <cell r="A585" t="str">
            <v>R220110</v>
          </cell>
          <cell r="B585" t="str">
            <v>OS koleno Ø 315/45</v>
          </cell>
          <cell r="C585" t="str">
            <v>ks</v>
          </cell>
          <cell r="D585" t="str">
            <v>R22-Kruhové tvarovky - běžné</v>
          </cell>
          <cell r="E585">
            <v>350</v>
          </cell>
        </row>
        <row r="586">
          <cell r="A586" t="str">
            <v>R220112</v>
          </cell>
          <cell r="B586" t="str">
            <v>OS-T koleno Ø 100/45-těsné</v>
          </cell>
          <cell r="C586" t="str">
            <v>ks</v>
          </cell>
          <cell r="D586" t="str">
            <v>R22-Kruhové tvarovky - těsné</v>
          </cell>
          <cell r="E586">
            <v>150</v>
          </cell>
        </row>
        <row r="587">
          <cell r="A587" t="str">
            <v>R220113</v>
          </cell>
          <cell r="B587" t="str">
            <v>OS-T koleno Ø 125/45-těsné</v>
          </cell>
          <cell r="C587" t="str">
            <v>ks</v>
          </cell>
          <cell r="D587" t="str">
            <v>R22-Kruhové tvarovky - těsné</v>
          </cell>
          <cell r="E587">
            <v>170</v>
          </cell>
        </row>
        <row r="588">
          <cell r="A588" t="str">
            <v>R220115</v>
          </cell>
          <cell r="B588" t="str">
            <v>OS-T koleno Ø 160/45-těsné</v>
          </cell>
          <cell r="C588" t="str">
            <v>ks</v>
          </cell>
          <cell r="D588" t="str">
            <v>R22-Kruhové tvarovky - těsné</v>
          </cell>
          <cell r="E588">
            <v>210</v>
          </cell>
        </row>
        <row r="589">
          <cell r="A589" t="str">
            <v>R220117</v>
          </cell>
          <cell r="B589" t="str">
            <v>OS-T koleno Ø 200/45-těsné</v>
          </cell>
          <cell r="C589" t="str">
            <v>ks</v>
          </cell>
          <cell r="D589" t="str">
            <v>R22-Kruhové tvarovky - těsné</v>
          </cell>
          <cell r="E589">
            <v>280</v>
          </cell>
        </row>
        <row r="590">
          <cell r="A590" t="str">
            <v>R220119</v>
          </cell>
          <cell r="B590" t="str">
            <v>OS-T koleno Ø 250/45-těsné</v>
          </cell>
          <cell r="C590" t="str">
            <v>ks</v>
          </cell>
          <cell r="D590" t="str">
            <v>R22-Kruhové tvarovky - těsné</v>
          </cell>
          <cell r="E590">
            <v>350</v>
          </cell>
        </row>
        <row r="591">
          <cell r="A591" t="str">
            <v>R220120</v>
          </cell>
          <cell r="B591" t="str">
            <v>OS-T koleno Ø 315/45-těsné</v>
          </cell>
          <cell r="C591" t="str">
            <v>ks</v>
          </cell>
          <cell r="D591" t="str">
            <v>R22-Kruhové tvarovky - těsné</v>
          </cell>
          <cell r="E591">
            <v>410</v>
          </cell>
        </row>
        <row r="592">
          <cell r="A592" t="str">
            <v>R221102</v>
          </cell>
          <cell r="B592" t="str">
            <v>OBJ Odbočka jednostrannná 90° 100/100</v>
          </cell>
          <cell r="C592" t="str">
            <v>ks</v>
          </cell>
          <cell r="D592" t="str">
            <v>R22-Kruhové tvarovky - běžné</v>
          </cell>
          <cell r="E592">
            <v>190</v>
          </cell>
        </row>
        <row r="593">
          <cell r="A593" t="str">
            <v>R221104</v>
          </cell>
          <cell r="B593" t="str">
            <v>OBJ Odbočka jednostrannná 90° 125/100</v>
          </cell>
          <cell r="C593" t="str">
            <v>ks</v>
          </cell>
          <cell r="D593" t="str">
            <v>R22-Kruhové tvarovky - běžné</v>
          </cell>
          <cell r="E593">
            <v>200</v>
          </cell>
        </row>
        <row r="594">
          <cell r="A594" t="str">
            <v>R221105</v>
          </cell>
          <cell r="B594" t="str">
            <v>OBJ Odbočka jednostrannná 90° 125/125</v>
          </cell>
          <cell r="C594" t="str">
            <v>ks</v>
          </cell>
          <cell r="D594" t="str">
            <v>R22-Kruhové tvarovky - běžné</v>
          </cell>
          <cell r="E594">
            <v>200</v>
          </cell>
        </row>
        <row r="595">
          <cell r="A595" t="str">
            <v>R221107</v>
          </cell>
          <cell r="B595" t="str">
            <v>OBJ Odbočka jednostrannná 90° 160/100</v>
          </cell>
          <cell r="C595" t="str">
            <v>ks</v>
          </cell>
          <cell r="D595" t="str">
            <v>R22-Kruhové tvarovky - běžné</v>
          </cell>
          <cell r="E595">
            <v>230</v>
          </cell>
        </row>
        <row r="596">
          <cell r="A596" t="str">
            <v>R221108</v>
          </cell>
          <cell r="B596" t="str">
            <v>OBJ Odbočka jednostrannná 90° 160/125</v>
          </cell>
          <cell r="C596" t="str">
            <v>ks</v>
          </cell>
          <cell r="D596" t="str">
            <v>R22-Kruhové tvarovky - běžné</v>
          </cell>
          <cell r="E596">
            <v>240</v>
          </cell>
        </row>
        <row r="597">
          <cell r="A597" t="str">
            <v>R221109</v>
          </cell>
          <cell r="B597" t="str">
            <v>OBJ Odbočka jednostrannná 90° 160/160</v>
          </cell>
          <cell r="C597" t="str">
            <v>ks</v>
          </cell>
          <cell r="D597" t="str">
            <v>R22-Kruhové tvarovky - běžné</v>
          </cell>
          <cell r="E597">
            <v>300</v>
          </cell>
        </row>
        <row r="598">
          <cell r="A598" t="str">
            <v>R221111</v>
          </cell>
          <cell r="B598" t="str">
            <v>OBJ Odbočka jednostrannná 90° 200/100</v>
          </cell>
          <cell r="C598" t="str">
            <v>ks</v>
          </cell>
          <cell r="D598" t="str">
            <v>R22-Kruhové tvarovky - běžné</v>
          </cell>
          <cell r="E598">
            <v>260</v>
          </cell>
        </row>
        <row r="599">
          <cell r="A599" t="str">
            <v>R221112</v>
          </cell>
          <cell r="B599" t="str">
            <v>OBJ Odbočka jednostrannná 90° 200/125</v>
          </cell>
          <cell r="C599" t="str">
            <v>ks</v>
          </cell>
          <cell r="D599" t="str">
            <v>R22-Kruhové tvarovky - běžné</v>
          </cell>
          <cell r="E599">
            <v>300</v>
          </cell>
        </row>
        <row r="600">
          <cell r="A600" t="str">
            <v>R221113</v>
          </cell>
          <cell r="B600" t="str">
            <v>OBJ Odbočka jednostrannná 90° 200/160</v>
          </cell>
          <cell r="C600" t="str">
            <v>ks</v>
          </cell>
          <cell r="D600" t="str">
            <v>R22-Kruhové tvarovky - běžné</v>
          </cell>
          <cell r="E600">
            <v>350</v>
          </cell>
        </row>
        <row r="601">
          <cell r="A601" t="str">
            <v>R221114</v>
          </cell>
          <cell r="B601" t="str">
            <v>OBJ Odbočka jednostrannná 90° 200/200</v>
          </cell>
          <cell r="C601" t="str">
            <v>ks</v>
          </cell>
          <cell r="D601" t="str">
            <v>R22-Kruhové tvarovky - běžné</v>
          </cell>
          <cell r="E601">
            <v>380</v>
          </cell>
        </row>
        <row r="602">
          <cell r="A602" t="str">
            <v>R221116</v>
          </cell>
          <cell r="B602" t="str">
            <v>OBJ Odbočka jednostrannná 90° 250/100</v>
          </cell>
          <cell r="C602" t="str">
            <v>ks</v>
          </cell>
          <cell r="D602" t="str">
            <v>R22-Kruhové tvarovky - běžné</v>
          </cell>
          <cell r="E602">
            <v>330</v>
          </cell>
        </row>
        <row r="603">
          <cell r="A603" t="str">
            <v>R221117</v>
          </cell>
          <cell r="B603" t="str">
            <v>OBJ Odbočka jednostrannná 90° 250/125</v>
          </cell>
          <cell r="C603" t="str">
            <v>ks</v>
          </cell>
          <cell r="D603" t="str">
            <v>R22-Kruhové tvarovky - běžné</v>
          </cell>
          <cell r="E603">
            <v>350</v>
          </cell>
        </row>
        <row r="604">
          <cell r="A604" t="str">
            <v>R221118</v>
          </cell>
          <cell r="B604" t="str">
            <v>OBJ Odbočka jednostrannná 90° 250/160</v>
          </cell>
          <cell r="C604" t="str">
            <v>ks</v>
          </cell>
          <cell r="D604" t="str">
            <v>R22-Kruhové tvarovky - běžné</v>
          </cell>
          <cell r="E604">
            <v>380</v>
          </cell>
        </row>
        <row r="605">
          <cell r="A605" t="str">
            <v>R221119</v>
          </cell>
          <cell r="B605" t="str">
            <v>OBJ Odbočka jednostrannná 90° 250/200</v>
          </cell>
          <cell r="C605" t="str">
            <v>ks</v>
          </cell>
          <cell r="D605" t="str">
            <v>R22-Kruhové tvarovky - běžné</v>
          </cell>
          <cell r="E605">
            <v>410</v>
          </cell>
        </row>
        <row r="606">
          <cell r="A606" t="str">
            <v>R221120</v>
          </cell>
          <cell r="B606" t="str">
            <v>OBJ Odbočka jednostrannná 90° 250/250</v>
          </cell>
          <cell r="C606" t="str">
            <v>ks</v>
          </cell>
          <cell r="D606" t="str">
            <v>R22-Kruhové tvarovky - běžné</v>
          </cell>
          <cell r="E606">
            <v>470</v>
          </cell>
        </row>
        <row r="607">
          <cell r="A607" t="str">
            <v>R221121</v>
          </cell>
          <cell r="B607" t="str">
            <v>OBJ 90° DN 160 - 160 - nerez</v>
          </cell>
          <cell r="C607" t="str">
            <v>ks</v>
          </cell>
          <cell r="D607" t="str">
            <v>R22-Kruhové tvarovky - nerez</v>
          </cell>
          <cell r="E607">
            <v>2120</v>
          </cell>
        </row>
        <row r="608">
          <cell r="A608" t="str">
            <v>R221122</v>
          </cell>
          <cell r="B608" t="str">
            <v>OBJ 90° DN 200 - 160 - nerez</v>
          </cell>
          <cell r="C608" t="str">
            <v>ks</v>
          </cell>
          <cell r="D608" t="str">
            <v>R22-Kruhové tvarovky - nerez</v>
          </cell>
          <cell r="E608">
            <v>2120</v>
          </cell>
        </row>
        <row r="609">
          <cell r="A609" t="str">
            <v>R221123</v>
          </cell>
          <cell r="B609" t="str">
            <v>OBJ 90° DN 250 - 160 - nerez</v>
          </cell>
          <cell r="C609" t="str">
            <v>ks</v>
          </cell>
          <cell r="D609" t="str">
            <v>R22-Kruhové tvarovky - nerez</v>
          </cell>
          <cell r="E609">
            <v>2120</v>
          </cell>
        </row>
        <row r="610">
          <cell r="A610" t="str">
            <v>R221124</v>
          </cell>
          <cell r="B610" t="str">
            <v>OBJ 90° DN 200 - 200 - nerez</v>
          </cell>
          <cell r="C610" t="str">
            <v>ks</v>
          </cell>
          <cell r="D610" t="str">
            <v>R22-Kruhové tvarovky - nerez</v>
          </cell>
          <cell r="E610">
            <v>2170</v>
          </cell>
        </row>
        <row r="611">
          <cell r="A611" t="str">
            <v>R221125</v>
          </cell>
          <cell r="B611" t="str">
            <v>OBJ 90° DN 250 - 200 - nerez</v>
          </cell>
          <cell r="C611" t="str">
            <v>ks</v>
          </cell>
          <cell r="D611" t="str">
            <v>R22-Kruhové tvarovky - nerez</v>
          </cell>
          <cell r="E611">
            <v>2170</v>
          </cell>
        </row>
        <row r="612">
          <cell r="A612" t="str">
            <v>R221126</v>
          </cell>
          <cell r="B612" t="str">
            <v>OBJ 90° DN 250 - 250 - nerez</v>
          </cell>
          <cell r="C612" t="str">
            <v>ks</v>
          </cell>
          <cell r="D612" t="str">
            <v>R22-Kruhové tvarovky - nerez</v>
          </cell>
          <cell r="E612">
            <v>2170</v>
          </cell>
        </row>
        <row r="613">
          <cell r="A613" t="str">
            <v>R221127</v>
          </cell>
          <cell r="B613" t="str">
            <v>OBJ 45° DN 160 - 160 - nerez</v>
          </cell>
          <cell r="C613" t="str">
            <v>ks</v>
          </cell>
          <cell r="D613" t="str">
            <v>R22-Kruhové tvarovky - nerez</v>
          </cell>
          <cell r="E613">
            <v>2170</v>
          </cell>
        </row>
        <row r="614">
          <cell r="A614" t="str">
            <v>R221128</v>
          </cell>
          <cell r="B614" t="str">
            <v>OBJ 45° DN 200 - 160 - nerez</v>
          </cell>
          <cell r="C614" t="str">
            <v>ks</v>
          </cell>
          <cell r="D614" t="str">
            <v>R22-Kruhové tvarovky - nerez</v>
          </cell>
          <cell r="E614">
            <v>2170</v>
          </cell>
        </row>
        <row r="615">
          <cell r="A615" t="str">
            <v>R221129</v>
          </cell>
          <cell r="B615" t="str">
            <v>OBJ 45° DN 250 - 160 - nerez</v>
          </cell>
          <cell r="C615" t="str">
            <v>ks</v>
          </cell>
          <cell r="D615" t="str">
            <v>R22-Kruhové tvarovky - nerez</v>
          </cell>
          <cell r="E615">
            <v>2170</v>
          </cell>
        </row>
        <row r="616">
          <cell r="A616" t="str">
            <v>R221130</v>
          </cell>
          <cell r="B616" t="str">
            <v>OBJ 45° DN 200 - 200 - nerez</v>
          </cell>
          <cell r="C616" t="str">
            <v>ks</v>
          </cell>
          <cell r="D616" t="str">
            <v>R22-Kruhové tvarovky - nerez</v>
          </cell>
          <cell r="E616">
            <v>2230</v>
          </cell>
        </row>
        <row r="617">
          <cell r="A617" t="str">
            <v>R221131</v>
          </cell>
          <cell r="B617" t="str">
            <v>OBJ 45° DN 250 - 200 - nerez</v>
          </cell>
          <cell r="C617" t="str">
            <v>ks</v>
          </cell>
          <cell r="D617" t="str">
            <v>R22-Kruhové tvarovky - nerez</v>
          </cell>
          <cell r="E617">
            <v>2230</v>
          </cell>
        </row>
        <row r="618">
          <cell r="A618" t="str">
            <v>R221132</v>
          </cell>
          <cell r="B618" t="str">
            <v>OBJ-T Odbočka jednostrannná 90° 100/100-těsná</v>
          </cell>
          <cell r="C618" t="str">
            <v>ks</v>
          </cell>
          <cell r="D618" t="str">
            <v>R22-Kruhové tvarovky - těsné</v>
          </cell>
          <cell r="E618">
            <v>230</v>
          </cell>
        </row>
        <row r="619">
          <cell r="A619" t="str">
            <v>R221133</v>
          </cell>
          <cell r="B619" t="str">
            <v>OBJ 45° DN 250 - 250 - nerez</v>
          </cell>
          <cell r="C619" t="str">
            <v>ks</v>
          </cell>
          <cell r="D619" t="str">
            <v>R22-Kruhové tvarovky - nerez</v>
          </cell>
          <cell r="E619">
            <v>2230</v>
          </cell>
        </row>
        <row r="620">
          <cell r="A620" t="str">
            <v>R221134</v>
          </cell>
          <cell r="B620" t="str">
            <v>OBJ-T Odbočka jednostrannná 90° 125/100-těsná</v>
          </cell>
          <cell r="C620" t="str">
            <v>ks</v>
          </cell>
          <cell r="D620" t="str">
            <v>R22-Kruhové tvarovky - těsné</v>
          </cell>
          <cell r="E620">
            <v>240</v>
          </cell>
        </row>
        <row r="621">
          <cell r="A621" t="str">
            <v>R221135</v>
          </cell>
          <cell r="B621" t="str">
            <v>OBJ-T Odbočka jednostrannná 90° 125/125-těsná</v>
          </cell>
          <cell r="C621" t="str">
            <v>ks</v>
          </cell>
          <cell r="D621" t="str">
            <v>R22-Kruhové tvarovky - těsné</v>
          </cell>
          <cell r="E621">
            <v>240</v>
          </cell>
        </row>
        <row r="622">
          <cell r="A622" t="str">
            <v>R221136</v>
          </cell>
          <cell r="B622" t="str">
            <v>PRO DN 160 - 200 - nerez</v>
          </cell>
          <cell r="C622" t="str">
            <v>ks</v>
          </cell>
          <cell r="D622" t="str">
            <v>R22-Kruhové tvarovky - nerez</v>
          </cell>
          <cell r="E622">
            <v>610</v>
          </cell>
        </row>
        <row r="623">
          <cell r="A623" t="str">
            <v>R221137</v>
          </cell>
          <cell r="B623" t="str">
            <v>OBJ-T Odbočka jednostrannná 90° 160/100-těsná</v>
          </cell>
          <cell r="C623" t="str">
            <v>ks</v>
          </cell>
          <cell r="D623" t="str">
            <v>R22-Kruhové tvarovky - těsné</v>
          </cell>
          <cell r="E623">
            <v>300</v>
          </cell>
        </row>
        <row r="624">
          <cell r="A624" t="str">
            <v>R221138</v>
          </cell>
          <cell r="B624" t="str">
            <v>OBJ-T Odbočka jednostrannná 90° 160/125-těsná</v>
          </cell>
          <cell r="C624" t="str">
            <v>ks</v>
          </cell>
          <cell r="D624" t="str">
            <v>R22-Kruhové tvarovky - těsné</v>
          </cell>
          <cell r="E624">
            <v>320</v>
          </cell>
        </row>
        <row r="625">
          <cell r="A625" t="str">
            <v>R221139</v>
          </cell>
          <cell r="B625" t="str">
            <v>OBJ-T Odbočka jednostrannná 90° 160/160-těsná</v>
          </cell>
          <cell r="C625" t="str">
            <v>ks</v>
          </cell>
          <cell r="D625" t="str">
            <v>R22-Kruhové tvarovky - těsné</v>
          </cell>
          <cell r="E625">
            <v>370</v>
          </cell>
        </row>
        <row r="626">
          <cell r="A626" t="str">
            <v>R221140</v>
          </cell>
          <cell r="B626" t="str">
            <v>PRO DN 200 - 250 - nerez</v>
          </cell>
          <cell r="C626" t="str">
            <v>ks</v>
          </cell>
          <cell r="D626" t="str">
            <v>R22-Kruhové tvarovky - nerez</v>
          </cell>
          <cell r="E626">
            <v>610</v>
          </cell>
        </row>
        <row r="627">
          <cell r="A627" t="str">
            <v>R221141</v>
          </cell>
          <cell r="B627" t="str">
            <v>OBJ-T Odbočka jednostrannná 90° 200/100-těsná</v>
          </cell>
          <cell r="C627" t="str">
            <v>ks</v>
          </cell>
          <cell r="D627" t="str">
            <v>R22-Kruhové tvarovky - těsné</v>
          </cell>
          <cell r="E627">
            <v>330</v>
          </cell>
        </row>
        <row r="628">
          <cell r="A628" t="str">
            <v>R221142</v>
          </cell>
          <cell r="B628" t="str">
            <v>OBJ-T Odbočka jednostrannná 90° 200/125-těsná</v>
          </cell>
          <cell r="C628" t="str">
            <v>ks</v>
          </cell>
          <cell r="D628" t="str">
            <v>R22-Kruhové tvarovky - těsné</v>
          </cell>
          <cell r="E628">
            <v>360</v>
          </cell>
        </row>
        <row r="629">
          <cell r="A629" t="str">
            <v>R221143</v>
          </cell>
          <cell r="B629" t="str">
            <v>OBJ-T Odbočka jednostrannná 90° 200/160-těsná</v>
          </cell>
          <cell r="C629" t="str">
            <v>ks</v>
          </cell>
          <cell r="D629" t="str">
            <v>R22-Kruhové tvarovky - těsné</v>
          </cell>
          <cell r="E629">
            <v>430</v>
          </cell>
        </row>
        <row r="630">
          <cell r="A630" t="str">
            <v>R221144</v>
          </cell>
          <cell r="B630" t="str">
            <v>OBJ-T Odbočka jednostrannná 90° 200/200-těsná</v>
          </cell>
          <cell r="C630" t="str">
            <v>ks</v>
          </cell>
          <cell r="D630" t="str">
            <v>R22-Kruhové tvarovky - těsné</v>
          </cell>
          <cell r="E630">
            <v>450</v>
          </cell>
        </row>
        <row r="631">
          <cell r="A631" t="str">
            <v>R221146</v>
          </cell>
          <cell r="B631" t="str">
            <v>OBJ-T Odbočka jednostrannná 90° 250/100-těsná</v>
          </cell>
          <cell r="C631" t="str">
            <v>ks</v>
          </cell>
          <cell r="D631" t="str">
            <v>R22-Kruhové tvarovky - těsné</v>
          </cell>
          <cell r="E631">
            <v>400</v>
          </cell>
        </row>
        <row r="632">
          <cell r="A632" t="str">
            <v>R221147</v>
          </cell>
          <cell r="B632" t="str">
            <v>OBJ-T Odbočka jednostrannná 90° 250/125-těsná</v>
          </cell>
          <cell r="C632" t="str">
            <v>ks</v>
          </cell>
          <cell r="D632" t="str">
            <v>R22-Kruhové tvarovky - těsné</v>
          </cell>
          <cell r="E632">
            <v>430</v>
          </cell>
        </row>
        <row r="633">
          <cell r="A633" t="str">
            <v>R221148</v>
          </cell>
          <cell r="B633" t="str">
            <v>OBJ-T Odbočka jednostrannná 90° 250/160-těsná</v>
          </cell>
          <cell r="C633" t="str">
            <v>ks</v>
          </cell>
          <cell r="D633" t="str">
            <v>R22-Kruhové tvarovky - těsné</v>
          </cell>
          <cell r="E633">
            <v>460</v>
          </cell>
        </row>
        <row r="634">
          <cell r="A634" t="str">
            <v>R221149</v>
          </cell>
          <cell r="B634" t="str">
            <v>OBJ-T Odbočka jednostrannná 90° 250/200-těsná</v>
          </cell>
          <cell r="C634" t="str">
            <v>ks</v>
          </cell>
          <cell r="D634" t="str">
            <v>R22-Kruhové tvarovky - těsné</v>
          </cell>
          <cell r="E634">
            <v>500</v>
          </cell>
        </row>
        <row r="635">
          <cell r="A635" t="str">
            <v>R221150</v>
          </cell>
          <cell r="B635" t="str">
            <v>OBJ-T Odbočka jednostrannná 90° 250/250-těsná</v>
          </cell>
          <cell r="C635" t="str">
            <v>ks</v>
          </cell>
          <cell r="D635" t="str">
            <v>R22-Kruhové tvarovky - těsné</v>
          </cell>
          <cell r="E635">
            <v>580</v>
          </cell>
        </row>
        <row r="636">
          <cell r="A636" t="str">
            <v>R221151</v>
          </cell>
          <cell r="B636" t="str">
            <v>OBJ Odbočka jednostrannná 90° 315/125</v>
          </cell>
          <cell r="C636" t="str">
            <v>ks</v>
          </cell>
          <cell r="D636" t="str">
            <v>R22-Kruhové tvarovky - běžné</v>
          </cell>
          <cell r="E636">
            <v>390</v>
          </cell>
        </row>
        <row r="637">
          <cell r="A637" t="str">
            <v>R221152</v>
          </cell>
          <cell r="B637" t="str">
            <v>OBJ Odbočka jednostrannná 90° 315/160</v>
          </cell>
          <cell r="C637" t="str">
            <v>ks</v>
          </cell>
          <cell r="D637" t="str">
            <v>R22-Kruhové tvarovky - běžné</v>
          </cell>
          <cell r="E637">
            <v>390</v>
          </cell>
        </row>
        <row r="638">
          <cell r="A638" t="str">
            <v>R221153</v>
          </cell>
          <cell r="B638" t="str">
            <v>OBJ Odbočka jednostrannná 90° 315/200</v>
          </cell>
          <cell r="C638" t="str">
            <v>ks</v>
          </cell>
          <cell r="D638" t="str">
            <v>R22-Kruhové tvarovky - běžné</v>
          </cell>
          <cell r="E638">
            <v>410</v>
          </cell>
        </row>
        <row r="639">
          <cell r="A639" t="str">
            <v>R221154</v>
          </cell>
          <cell r="B639" t="str">
            <v>OBJ Odbočka jednostrannná 90° 315/250</v>
          </cell>
          <cell r="C639" t="str">
            <v>ks</v>
          </cell>
          <cell r="D639" t="str">
            <v>R22-Kruhové tvarovky - běžné</v>
          </cell>
          <cell r="E639">
            <v>440</v>
          </cell>
        </row>
        <row r="640">
          <cell r="A640" t="str">
            <v>R221155</v>
          </cell>
          <cell r="B640" t="str">
            <v>OBJ Odbočka jednostrannná 90° 315/315</v>
          </cell>
          <cell r="C640" t="str">
            <v>ks</v>
          </cell>
          <cell r="D640" t="str">
            <v>R22-Kruhové tvarovky - běžné</v>
          </cell>
          <cell r="E640">
            <v>550</v>
          </cell>
        </row>
        <row r="641">
          <cell r="A641" t="str">
            <v>R221160</v>
          </cell>
          <cell r="B641" t="str">
            <v>OBJ Odbočka jednostrannná 90° 315/100</v>
          </cell>
          <cell r="C641" t="str">
            <v>ks</v>
          </cell>
          <cell r="D641" t="str">
            <v>R22-Kruhové tvarovky - běžné</v>
          </cell>
          <cell r="E641">
            <v>380</v>
          </cell>
        </row>
        <row r="642">
          <cell r="A642" t="str">
            <v>R221170</v>
          </cell>
          <cell r="B642" t="str">
            <v>OBJ-T Odbočka jednostrannná 90° 315/100-těsná</v>
          </cell>
          <cell r="C642" t="str">
            <v>ks</v>
          </cell>
          <cell r="D642" t="str">
            <v>R22-Kruhové tvarovky - těsné</v>
          </cell>
          <cell r="E642">
            <v>480</v>
          </cell>
        </row>
        <row r="643">
          <cell r="A643" t="str">
            <v>R221171</v>
          </cell>
          <cell r="B643" t="str">
            <v>OBJ-T Odbočka jednostrannná 90° 315/125-těsná</v>
          </cell>
          <cell r="C643" t="str">
            <v>ks</v>
          </cell>
          <cell r="D643" t="str">
            <v>R22-Kruhové tvarovky - těsné</v>
          </cell>
          <cell r="E643">
            <v>490</v>
          </cell>
        </row>
        <row r="644">
          <cell r="A644" t="str">
            <v>R221172</v>
          </cell>
          <cell r="B644" t="str">
            <v>OBJ-T Odbočka jednostrannná 90° 315/160-těsná</v>
          </cell>
          <cell r="C644" t="str">
            <v>ks</v>
          </cell>
          <cell r="D644" t="str">
            <v>R22-Kruhové tvarovky - těsné</v>
          </cell>
          <cell r="E644">
            <v>520</v>
          </cell>
        </row>
        <row r="645">
          <cell r="A645" t="str">
            <v>R221173</v>
          </cell>
          <cell r="B645" t="str">
            <v>OBJ-T Odbočka jednostrannná 90° 315/200-těsná</v>
          </cell>
          <cell r="C645" t="str">
            <v>ks</v>
          </cell>
          <cell r="D645" t="str">
            <v>R22-Kruhové tvarovky - těsné</v>
          </cell>
          <cell r="E645">
            <v>550</v>
          </cell>
        </row>
        <row r="646">
          <cell r="A646" t="str">
            <v>R221174</v>
          </cell>
          <cell r="B646" t="str">
            <v>OBJ-T Odbočka jednostrannná 90° 315/250-těsná</v>
          </cell>
          <cell r="C646" t="str">
            <v>ks</v>
          </cell>
          <cell r="D646" t="str">
            <v>R22-Kruhové tvarovky - těsné</v>
          </cell>
          <cell r="E646">
            <v>580</v>
          </cell>
        </row>
        <row r="647">
          <cell r="A647" t="str">
            <v>R221175</v>
          </cell>
          <cell r="B647" t="str">
            <v>OBJ-T Odbočka jednostrannná 90° 315/315-těsná</v>
          </cell>
          <cell r="C647" t="str">
            <v>ks</v>
          </cell>
          <cell r="D647" t="str">
            <v>R22-Kruhové tvarovky - těsné</v>
          </cell>
          <cell r="E647">
            <v>690</v>
          </cell>
        </row>
        <row r="648">
          <cell r="A648" t="str">
            <v>R221204</v>
          </cell>
          <cell r="B648" t="str">
            <v>OBJ Odbočka jednostrannná 90° 100/125</v>
          </cell>
          <cell r="C648" t="str">
            <v>ks</v>
          </cell>
          <cell r="D648" t="str">
            <v>R22-Kruhové tvarovky - běžné</v>
          </cell>
          <cell r="E648">
            <v>200</v>
          </cell>
        </row>
        <row r="649">
          <cell r="A649" t="str">
            <v>R221207</v>
          </cell>
          <cell r="B649" t="str">
            <v>OBJ Odbočka jednostrannná 90° 100/160</v>
          </cell>
          <cell r="C649" t="str">
            <v>ks</v>
          </cell>
          <cell r="D649" t="str">
            <v>R22-Kruhové tvarovky - běžné</v>
          </cell>
          <cell r="E649">
            <v>230</v>
          </cell>
        </row>
        <row r="650">
          <cell r="A650" t="str">
            <v>R221208</v>
          </cell>
          <cell r="B650" t="str">
            <v>OBJ Odbočka jednostrannná 90° 125/160</v>
          </cell>
          <cell r="C650" t="str">
            <v>ks</v>
          </cell>
          <cell r="D650" t="str">
            <v>R22-Kruhové tvarovky - běžné</v>
          </cell>
          <cell r="E650">
            <v>280</v>
          </cell>
        </row>
        <row r="651">
          <cell r="A651" t="str">
            <v>R221212</v>
          </cell>
          <cell r="B651" t="str">
            <v>OBJ Odbočka jednostrannná 90° 125/200</v>
          </cell>
          <cell r="C651" t="str">
            <v>ks</v>
          </cell>
          <cell r="D651" t="str">
            <v>R22-Kruhové tvarovky - běžné</v>
          </cell>
          <cell r="E651">
            <v>340</v>
          </cell>
        </row>
        <row r="652">
          <cell r="A652" t="str">
            <v>R221213</v>
          </cell>
          <cell r="B652" t="str">
            <v>OBJ Odbočka jednostrannná 90° 160/200</v>
          </cell>
          <cell r="C652" t="str">
            <v>ks</v>
          </cell>
          <cell r="D652" t="str">
            <v>R22-Kruhové tvarovky - běžné</v>
          </cell>
          <cell r="E652">
            <v>360</v>
          </cell>
        </row>
        <row r="653">
          <cell r="A653" t="str">
            <v>R221218</v>
          </cell>
          <cell r="B653" t="str">
            <v>OBJ Odbočka jednostrannná 90° 160/250</v>
          </cell>
          <cell r="C653" t="str">
            <v>ks</v>
          </cell>
          <cell r="D653" t="str">
            <v>R22-Kruhové tvarovky - běžné</v>
          </cell>
          <cell r="E653">
            <v>400</v>
          </cell>
        </row>
        <row r="654">
          <cell r="A654" t="str">
            <v>R221219</v>
          </cell>
          <cell r="B654" t="str">
            <v>OBJ Odbočka jednostrannná 90° 200/250</v>
          </cell>
          <cell r="C654" t="str">
            <v>ks</v>
          </cell>
          <cell r="D654" t="str">
            <v>R22-Kruhové tvarovky - běžné</v>
          </cell>
          <cell r="E654">
            <v>420</v>
          </cell>
        </row>
        <row r="655">
          <cell r="A655" t="str">
            <v>R221234</v>
          </cell>
          <cell r="B655" t="str">
            <v>OBJ-T Odbočka jednostrannná 90° 100/125-těsná</v>
          </cell>
          <cell r="C655" t="str">
            <v>ks</v>
          </cell>
          <cell r="D655" t="str">
            <v>R22-Kruhové tvarovky - těsné</v>
          </cell>
          <cell r="E655">
            <v>240</v>
          </cell>
        </row>
        <row r="656">
          <cell r="A656" t="str">
            <v>R221237</v>
          </cell>
          <cell r="B656" t="str">
            <v>OBJ-T Odbočka jednostrannná 90° 100/160-těsná</v>
          </cell>
          <cell r="C656" t="str">
            <v>ks</v>
          </cell>
          <cell r="D656" t="str">
            <v>R22-Kruhové tvarovky - těsné</v>
          </cell>
          <cell r="E656">
            <v>280</v>
          </cell>
        </row>
        <row r="657">
          <cell r="A657" t="str">
            <v>R221238</v>
          </cell>
          <cell r="B657" t="str">
            <v>OBJ-T Odbočka jednostrannná 90° 125/160-těsná</v>
          </cell>
          <cell r="C657" t="str">
            <v>ks</v>
          </cell>
          <cell r="D657" t="str">
            <v>R22-Kruhové tvarovky - těsné</v>
          </cell>
          <cell r="E657">
            <v>320</v>
          </cell>
        </row>
        <row r="658">
          <cell r="A658" t="str">
            <v>R221242</v>
          </cell>
          <cell r="B658" t="str">
            <v>OBJ-T Odbočka jednostrannná 90° 125/200-těsná</v>
          </cell>
          <cell r="C658" t="str">
            <v>ks</v>
          </cell>
          <cell r="D658" t="str">
            <v>R22-Kruhové tvarovky - těsné</v>
          </cell>
          <cell r="E658">
            <v>390</v>
          </cell>
        </row>
        <row r="659">
          <cell r="A659" t="str">
            <v>R221243</v>
          </cell>
          <cell r="B659" t="str">
            <v>OBJ-T Odbočka jednostrannná 90° 160/200-těsná</v>
          </cell>
          <cell r="C659" t="str">
            <v>ks</v>
          </cell>
          <cell r="D659" t="str">
            <v>R22-Kruhové tvarovky - těsné</v>
          </cell>
          <cell r="E659">
            <v>430</v>
          </cell>
        </row>
        <row r="660">
          <cell r="A660" t="str">
            <v>R221248</v>
          </cell>
          <cell r="B660" t="str">
            <v>OBJ-T Odbočka jednostrannná 90° 160/250-těsná</v>
          </cell>
          <cell r="C660" t="str">
            <v>ks</v>
          </cell>
          <cell r="D660" t="str">
            <v>R22-Kruhové tvarovky - těsné</v>
          </cell>
          <cell r="E660">
            <v>480</v>
          </cell>
        </row>
        <row r="661">
          <cell r="A661" t="str">
            <v>R221249</v>
          </cell>
          <cell r="B661" t="str">
            <v>OBJ-T Odbočka jednostrannná 90° 200/250-těsná</v>
          </cell>
          <cell r="C661" t="str">
            <v>ks</v>
          </cell>
          <cell r="D661" t="str">
            <v>R22-Kruhové tvarovky - těsné</v>
          </cell>
          <cell r="E661">
            <v>510</v>
          </cell>
        </row>
        <row r="662">
          <cell r="A662" t="str">
            <v>R221306</v>
          </cell>
          <cell r="B662" t="str">
            <v>OBJ Odbočka jednostrannná 45° 125/100</v>
          </cell>
          <cell r="C662" t="str">
            <v>ks</v>
          </cell>
          <cell r="D662" t="str">
            <v>R22-Kruhové tvarovky - běžné</v>
          </cell>
          <cell r="E662">
            <v>260</v>
          </cell>
        </row>
        <row r="663">
          <cell r="A663" t="str">
            <v>R221307</v>
          </cell>
          <cell r="B663" t="str">
            <v>OBJ Odbočka jednostrannná 45° 100/100</v>
          </cell>
          <cell r="C663" t="str">
            <v>ks</v>
          </cell>
          <cell r="D663" t="str">
            <v>R22-Kruhové tvarovky - běžné</v>
          </cell>
          <cell r="E663">
            <v>250</v>
          </cell>
        </row>
        <row r="664">
          <cell r="A664" t="str">
            <v>R221309</v>
          </cell>
          <cell r="B664" t="str">
            <v>OBJ Odbočka jednostrannná 45° 160/100</v>
          </cell>
          <cell r="C664" t="str">
            <v>ks</v>
          </cell>
          <cell r="D664" t="str">
            <v>R22-Kruhové tvarovky - běžné</v>
          </cell>
          <cell r="E664">
            <v>310</v>
          </cell>
        </row>
        <row r="665">
          <cell r="A665" t="str">
            <v>R221310</v>
          </cell>
          <cell r="B665" t="str">
            <v>OBJ Odbočka jednostrannná 45° 200/100</v>
          </cell>
          <cell r="C665" t="str">
            <v>ks</v>
          </cell>
          <cell r="D665" t="str">
            <v>R22-Kruhové tvarovky - běžné</v>
          </cell>
          <cell r="E665">
            <v>340</v>
          </cell>
        </row>
        <row r="666">
          <cell r="A666" t="str">
            <v>R221311</v>
          </cell>
          <cell r="B666" t="str">
            <v>OBJ Odbočka jednostrannná 45° 250/100</v>
          </cell>
          <cell r="C666" t="str">
            <v>ks</v>
          </cell>
          <cell r="D666" t="str">
            <v>R22-Kruhové tvarovky - běžné</v>
          </cell>
          <cell r="E666">
            <v>430</v>
          </cell>
        </row>
        <row r="667">
          <cell r="A667" t="str">
            <v>R221314</v>
          </cell>
          <cell r="B667" t="str">
            <v>OBJ Odbočka jednostrannná 45° 125/125</v>
          </cell>
          <cell r="C667" t="str">
            <v>ks</v>
          </cell>
          <cell r="D667" t="str">
            <v>R22-Kruhové tvarovky - běžné</v>
          </cell>
          <cell r="E667">
            <v>260</v>
          </cell>
        </row>
        <row r="668">
          <cell r="A668" t="str">
            <v>R221315</v>
          </cell>
          <cell r="B668" t="str">
            <v>OBJ Odbočka jednostrannná 45° 160/125</v>
          </cell>
          <cell r="C668" t="str">
            <v>ks</v>
          </cell>
          <cell r="D668" t="str">
            <v>R22-Kruhové tvarovky - běžné</v>
          </cell>
          <cell r="E668">
            <v>320</v>
          </cell>
        </row>
        <row r="669">
          <cell r="A669" t="str">
            <v>R221316</v>
          </cell>
          <cell r="B669" t="str">
            <v>OBJ Odbočka jednostrannná 45° 200/125</v>
          </cell>
          <cell r="C669" t="str">
            <v>ks</v>
          </cell>
          <cell r="D669" t="str">
            <v>R22-Kruhové tvarovky - běžné</v>
          </cell>
          <cell r="E669">
            <v>380</v>
          </cell>
        </row>
        <row r="670">
          <cell r="A670" t="str">
            <v>R221317</v>
          </cell>
          <cell r="B670" t="str">
            <v>OBJ Odbočka jednostrannná 45° 250/125</v>
          </cell>
          <cell r="C670" t="str">
            <v>ks</v>
          </cell>
          <cell r="D670" t="str">
            <v>R22-Kruhové tvarovky - běžné</v>
          </cell>
          <cell r="E670">
            <v>440</v>
          </cell>
        </row>
        <row r="671">
          <cell r="A671" t="str">
            <v>R221320</v>
          </cell>
          <cell r="B671" t="str">
            <v>OBJ Odbočka jednostrannná 45° 315/100</v>
          </cell>
          <cell r="C671" t="str">
            <v>ks</v>
          </cell>
          <cell r="D671" t="str">
            <v>R22-Kruhové tvarovky - běžné</v>
          </cell>
          <cell r="E671">
            <v>480</v>
          </cell>
        </row>
        <row r="672">
          <cell r="A672" t="str">
            <v>R221321</v>
          </cell>
          <cell r="B672" t="str">
            <v>OBJ Odbočka jednostrannná 45° 160/160</v>
          </cell>
          <cell r="C672" t="str">
            <v>ks</v>
          </cell>
          <cell r="D672" t="str">
            <v>R22-Kruhové tvarovky - běžné</v>
          </cell>
          <cell r="E672">
            <v>380</v>
          </cell>
        </row>
        <row r="673">
          <cell r="A673" t="str">
            <v>R221322</v>
          </cell>
          <cell r="B673" t="str">
            <v>OBJ Odbočka jednostrannná 45° 200/160</v>
          </cell>
          <cell r="C673" t="str">
            <v>ks</v>
          </cell>
          <cell r="D673" t="str">
            <v>R22-Kruhové tvarovky - běžné</v>
          </cell>
          <cell r="E673">
            <v>450</v>
          </cell>
        </row>
        <row r="674">
          <cell r="A674" t="str">
            <v>R221323</v>
          </cell>
          <cell r="B674" t="str">
            <v>OBJ Odbočka jednostrannná 45° 250/160</v>
          </cell>
          <cell r="C674" t="str">
            <v>ks</v>
          </cell>
          <cell r="D674" t="str">
            <v>R22-Kruhové tvarovky - běžné</v>
          </cell>
          <cell r="E674">
            <v>480</v>
          </cell>
        </row>
        <row r="675">
          <cell r="A675" t="str">
            <v>R221324</v>
          </cell>
          <cell r="B675" t="str">
            <v>OBJ Odbočka jednostrannná 45° 315/125</v>
          </cell>
          <cell r="C675" t="str">
            <v>ks</v>
          </cell>
          <cell r="D675" t="str">
            <v>R22-Kruhové tvarovky - běžné</v>
          </cell>
          <cell r="E675">
            <v>490</v>
          </cell>
        </row>
        <row r="676">
          <cell r="A676" t="str">
            <v>R221325</v>
          </cell>
          <cell r="B676" t="str">
            <v>OBJ Odbočka jednostrannná 45° 315/160</v>
          </cell>
          <cell r="C676" t="str">
            <v>ks</v>
          </cell>
          <cell r="D676" t="str">
            <v>R22-Kruhové tvarovky - běžné</v>
          </cell>
          <cell r="E676">
            <v>500</v>
          </cell>
        </row>
        <row r="677">
          <cell r="A677" t="str">
            <v>R221326</v>
          </cell>
          <cell r="B677" t="str">
            <v>OBJ Odbočka jednostrannná 45° 315/200</v>
          </cell>
          <cell r="C677" t="str">
            <v>ks</v>
          </cell>
          <cell r="D677" t="str">
            <v>R22-Kruhové tvarovky - běžné</v>
          </cell>
          <cell r="E677">
            <v>500</v>
          </cell>
        </row>
        <row r="678">
          <cell r="A678" t="str">
            <v>R221327</v>
          </cell>
          <cell r="B678" t="str">
            <v>OBJ Odbočka jednostrannná 45° 200/200</v>
          </cell>
          <cell r="C678" t="str">
            <v>ks</v>
          </cell>
          <cell r="D678" t="str">
            <v>R22-Kruhové tvarovky - běžné</v>
          </cell>
          <cell r="E678">
            <v>480</v>
          </cell>
        </row>
        <row r="679">
          <cell r="A679" t="str">
            <v>R221328</v>
          </cell>
          <cell r="B679" t="str">
            <v>OBJ Odbočka jednostrannná 45° 250/200</v>
          </cell>
          <cell r="C679" t="str">
            <v>ks</v>
          </cell>
          <cell r="D679" t="str">
            <v>R22-Kruhové tvarovky - běžné</v>
          </cell>
          <cell r="E679">
            <v>540</v>
          </cell>
        </row>
        <row r="680">
          <cell r="A680" t="str">
            <v>R221329</v>
          </cell>
          <cell r="B680" t="str">
            <v>OBJ Odbočka jednostrannná 45° 315/250</v>
          </cell>
          <cell r="C680" t="str">
            <v>ks</v>
          </cell>
          <cell r="D680" t="str">
            <v>R22-Kruhové tvarovky - běžné</v>
          </cell>
          <cell r="E680">
            <v>570</v>
          </cell>
        </row>
        <row r="681">
          <cell r="A681" t="str">
            <v>R221330</v>
          </cell>
          <cell r="B681" t="str">
            <v>OBJ Odbočka jednostrannná 45° 315/315</v>
          </cell>
          <cell r="C681" t="str">
            <v>ks</v>
          </cell>
          <cell r="D681" t="str">
            <v>R22-Kruhové tvarovky - běžné</v>
          </cell>
          <cell r="E681">
            <v>690</v>
          </cell>
        </row>
        <row r="682">
          <cell r="A682" t="str">
            <v>R221333</v>
          </cell>
          <cell r="B682" t="str">
            <v>OBJ Odbočka jednostrannná 45° 250/250</v>
          </cell>
          <cell r="C682" t="str">
            <v>ks</v>
          </cell>
          <cell r="D682" t="str">
            <v>R22-Kruhové tvarovky - běžné</v>
          </cell>
          <cell r="E682">
            <v>610</v>
          </cell>
        </row>
        <row r="683">
          <cell r="A683" t="str">
            <v>R221406</v>
          </cell>
          <cell r="B683" t="str">
            <v>OBJ-T Odbočka jednostrannná 45° 125/100-těsná</v>
          </cell>
          <cell r="C683" t="str">
            <v>ks</v>
          </cell>
          <cell r="D683" t="str">
            <v>R22-Kruhové tvarovky - těsné</v>
          </cell>
          <cell r="E683">
            <v>320</v>
          </cell>
        </row>
        <row r="684">
          <cell r="A684" t="str">
            <v>R221407</v>
          </cell>
          <cell r="B684" t="str">
            <v>OBJ-T Odbočka jednostrannná 45° 100/100-těsná</v>
          </cell>
          <cell r="C684" t="str">
            <v>ks</v>
          </cell>
          <cell r="D684" t="str">
            <v>R22-Kruhové tvarovky - těsné</v>
          </cell>
          <cell r="E684">
            <v>310</v>
          </cell>
        </row>
        <row r="685">
          <cell r="A685" t="str">
            <v>R221409</v>
          </cell>
          <cell r="B685" t="str">
            <v>OBJ-T Odbočka jednostrannná 45° 160/100-těsná</v>
          </cell>
          <cell r="C685" t="str">
            <v>ks</v>
          </cell>
          <cell r="D685" t="str">
            <v>R22-Kruhové tvarovky - těsné</v>
          </cell>
          <cell r="E685">
            <v>380</v>
          </cell>
        </row>
        <row r="686">
          <cell r="A686" t="str">
            <v>R221410</v>
          </cell>
          <cell r="B686" t="str">
            <v>OBJ-T Odbočka jednostrannná 45° 200/100-těsná</v>
          </cell>
          <cell r="C686" t="str">
            <v>ks</v>
          </cell>
          <cell r="D686" t="str">
            <v>R22-Kruhové tvarovky - těsné</v>
          </cell>
          <cell r="E686">
            <v>420</v>
          </cell>
        </row>
        <row r="687">
          <cell r="A687" t="str">
            <v>R221411</v>
          </cell>
          <cell r="B687" t="str">
            <v>OBJ-T Odbočka jednostrannná 45° 250/100-těsná</v>
          </cell>
          <cell r="C687" t="str">
            <v>ks</v>
          </cell>
          <cell r="D687" t="str">
            <v>R22-Kruhové tvarovky - těsné</v>
          </cell>
          <cell r="E687">
            <v>520</v>
          </cell>
        </row>
        <row r="688">
          <cell r="A688" t="str">
            <v>R221414</v>
          </cell>
          <cell r="B688" t="str">
            <v>OBJ-T Odbočka jednostrannná 45° 125/125-těsná</v>
          </cell>
          <cell r="C688" t="str">
            <v>ks</v>
          </cell>
          <cell r="D688" t="str">
            <v>R22-Kruhové tvarovky - těsné</v>
          </cell>
          <cell r="E688">
            <v>320</v>
          </cell>
        </row>
        <row r="689">
          <cell r="A689" t="str">
            <v>R221415</v>
          </cell>
          <cell r="B689" t="str">
            <v>OBJ-T Odbočka jednostrannná 45° 160/125-těsná</v>
          </cell>
          <cell r="C689" t="str">
            <v>ks</v>
          </cell>
          <cell r="D689" t="str">
            <v>R22-Kruhové tvarovky - těsné</v>
          </cell>
          <cell r="E689">
            <v>400</v>
          </cell>
        </row>
        <row r="690">
          <cell r="A690" t="str">
            <v>R221416</v>
          </cell>
          <cell r="B690" t="str">
            <v>OBJ-T Odbočka jednostrannná 45° 200/125-těsná</v>
          </cell>
          <cell r="C690" t="str">
            <v>ks</v>
          </cell>
          <cell r="D690" t="str">
            <v>R22-Kruhové tvarovky - těsné</v>
          </cell>
          <cell r="E690">
            <v>470</v>
          </cell>
        </row>
        <row r="691">
          <cell r="A691" t="str">
            <v>R221417</v>
          </cell>
          <cell r="B691" t="str">
            <v>OBJ-T Odbočka jednostrannná 45° 250/125-těsná</v>
          </cell>
          <cell r="C691" t="str">
            <v>ks</v>
          </cell>
          <cell r="D691" t="str">
            <v>R22-Kruhové tvarovky - těsné</v>
          </cell>
          <cell r="E691">
            <v>550</v>
          </cell>
        </row>
        <row r="692">
          <cell r="A692" t="str">
            <v>R221421</v>
          </cell>
          <cell r="B692" t="str">
            <v>OBJ-T Odbočka jednostrannná 45° 160/160-těsná</v>
          </cell>
          <cell r="C692" t="str">
            <v>ks</v>
          </cell>
          <cell r="D692" t="str">
            <v>R22-Kruhové tvarovky - těsné</v>
          </cell>
          <cell r="E692">
            <v>470</v>
          </cell>
        </row>
        <row r="693">
          <cell r="A693" t="str">
            <v>R221422</v>
          </cell>
          <cell r="B693" t="str">
            <v>OBJ-T Odbočka jednostrannná 45° 200/160-těsná</v>
          </cell>
          <cell r="C693" t="str">
            <v>ks</v>
          </cell>
          <cell r="D693" t="str">
            <v>R22-Kruhové tvarovky - těsné</v>
          </cell>
          <cell r="E693">
            <v>550</v>
          </cell>
        </row>
        <row r="694">
          <cell r="A694" t="str">
            <v>R221423</v>
          </cell>
          <cell r="B694" t="str">
            <v>OBJ-T Odbočka jednostrannná 45° 250/160-těsná</v>
          </cell>
          <cell r="C694" t="str">
            <v>ks</v>
          </cell>
          <cell r="D694" t="str">
            <v>R22-Kruhové tvarovky - těsné</v>
          </cell>
          <cell r="E694">
            <v>600</v>
          </cell>
        </row>
        <row r="695">
          <cell r="A695" t="str">
            <v>R221427</v>
          </cell>
          <cell r="B695" t="str">
            <v>OBJ-T Odbočka jednostrannná 45° 200/200-těsná</v>
          </cell>
          <cell r="C695" t="str">
            <v>ks</v>
          </cell>
          <cell r="D695" t="str">
            <v>R22-Kruhové tvarovky - těsné</v>
          </cell>
          <cell r="E695">
            <v>590</v>
          </cell>
        </row>
        <row r="696">
          <cell r="A696" t="str">
            <v>R221428</v>
          </cell>
          <cell r="B696" t="str">
            <v>OBJ-T Odbočka jednostrannná 45° 250/200-těsná</v>
          </cell>
          <cell r="C696" t="str">
            <v>ks</v>
          </cell>
          <cell r="D696" t="str">
            <v>R22-Kruhové tvarovky - těsné</v>
          </cell>
          <cell r="E696">
            <v>660</v>
          </cell>
        </row>
        <row r="697">
          <cell r="A697" t="str">
            <v>R221433</v>
          </cell>
          <cell r="B697" t="str">
            <v>OBJ-T Odbočka jednostrannná 45° 250/250-těsná</v>
          </cell>
          <cell r="C697" t="str">
            <v>ks</v>
          </cell>
          <cell r="D697" t="str">
            <v>R22-Kruhové tvarovky - těsné</v>
          </cell>
          <cell r="E697">
            <v>610</v>
          </cell>
        </row>
        <row r="698">
          <cell r="A698" t="str">
            <v>R221434</v>
          </cell>
          <cell r="B698" t="str">
            <v>OBJ-T Odbočka jednostrannná 45° 315/100-těsná</v>
          </cell>
          <cell r="C698" t="str">
            <v>ks</v>
          </cell>
          <cell r="D698" t="str">
            <v>R22-Kruhové tvarovky - těsné</v>
          </cell>
          <cell r="E698">
            <v>550</v>
          </cell>
        </row>
        <row r="699">
          <cell r="A699" t="str">
            <v>R221435</v>
          </cell>
          <cell r="B699" t="str">
            <v>OBJ-T Odbočka jednostrannná 45° 315/125-těsná</v>
          </cell>
          <cell r="C699" t="str">
            <v>ks</v>
          </cell>
          <cell r="D699" t="str">
            <v>R22-Kruhové tvarovky - těsné</v>
          </cell>
          <cell r="E699">
            <v>580</v>
          </cell>
        </row>
        <row r="700">
          <cell r="A700" t="str">
            <v>R221436</v>
          </cell>
          <cell r="B700" t="str">
            <v>OBJ-T Odbočka jednostrannná 45° 315/160-těsná</v>
          </cell>
          <cell r="C700" t="str">
            <v>ks</v>
          </cell>
          <cell r="D700" t="str">
            <v>R22-Kruhové tvarovky - těsné</v>
          </cell>
          <cell r="E700">
            <v>630</v>
          </cell>
        </row>
        <row r="701">
          <cell r="A701" t="str">
            <v>R221437</v>
          </cell>
          <cell r="B701" t="str">
            <v>OBJ-T Odbočka jednostrannná 45° 315/200-těsná</v>
          </cell>
          <cell r="C701" t="str">
            <v>ks</v>
          </cell>
          <cell r="D701" t="str">
            <v>R22-Kruhové tvarovky - těsné</v>
          </cell>
          <cell r="E701">
            <v>660</v>
          </cell>
        </row>
        <row r="702">
          <cell r="A702" t="str">
            <v>R221438</v>
          </cell>
          <cell r="B702" t="str">
            <v>OBJ-T Odbočka jednostrannná 45° 315/250-těsná</v>
          </cell>
          <cell r="C702" t="str">
            <v>ks</v>
          </cell>
          <cell r="D702" t="str">
            <v>R22-Kruhové tvarovky - těsné</v>
          </cell>
          <cell r="E702">
            <v>720</v>
          </cell>
        </row>
        <row r="703">
          <cell r="A703" t="str">
            <v>R221439</v>
          </cell>
          <cell r="B703" t="str">
            <v>OBJ-T Odbočka jednostrannná 45° 315/315-těsná</v>
          </cell>
          <cell r="C703" t="str">
            <v>ks</v>
          </cell>
          <cell r="D703" t="str">
            <v>R22-Kruhové tvarovky - těsné</v>
          </cell>
          <cell r="E703">
            <v>900</v>
          </cell>
        </row>
        <row r="704">
          <cell r="A704" t="str">
            <v>R221500</v>
          </cell>
          <cell r="B704" t="str">
            <v>KKS 60 100/100 - kalhotový kus</v>
          </cell>
          <cell r="C704" t="str">
            <v>ks</v>
          </cell>
          <cell r="D704" t="str">
            <v>R22-Kruhové tvarovky - běžné</v>
          </cell>
          <cell r="E704">
            <v>310</v>
          </cell>
        </row>
        <row r="705">
          <cell r="A705" t="str">
            <v>R221501</v>
          </cell>
          <cell r="B705" t="str">
            <v>KKS 60 125/100 - kalhotový kus</v>
          </cell>
          <cell r="C705" t="str">
            <v>ks</v>
          </cell>
          <cell r="D705" t="str">
            <v>R22-Kruhové tvarovky - běžné</v>
          </cell>
          <cell r="E705">
            <v>320</v>
          </cell>
        </row>
        <row r="706">
          <cell r="A706" t="str">
            <v>R221502</v>
          </cell>
          <cell r="B706" t="str">
            <v>KKS 60 125/125 - kalhotový kus</v>
          </cell>
          <cell r="C706" t="str">
            <v>ks</v>
          </cell>
          <cell r="D706" t="str">
            <v>R22-Kruhové tvarovky - běžné</v>
          </cell>
          <cell r="E706">
            <v>320</v>
          </cell>
        </row>
        <row r="707">
          <cell r="A707" t="str">
            <v>R221503</v>
          </cell>
          <cell r="B707" t="str">
            <v>KKS 60 160/100 - kalhotový kus</v>
          </cell>
          <cell r="C707" t="str">
            <v>ks</v>
          </cell>
          <cell r="D707" t="str">
            <v>R22-Kruhové tvarovky - běžné</v>
          </cell>
          <cell r="E707">
            <v>370</v>
          </cell>
        </row>
        <row r="708">
          <cell r="A708" t="str">
            <v>R221504</v>
          </cell>
          <cell r="B708" t="str">
            <v>KKS 60 160/125 - kalhotový kus</v>
          </cell>
          <cell r="C708" t="str">
            <v>ks</v>
          </cell>
          <cell r="D708" t="str">
            <v>R22-Kruhové tvarovky - běžné</v>
          </cell>
          <cell r="E708">
            <v>390</v>
          </cell>
        </row>
        <row r="709">
          <cell r="A709" t="str">
            <v>R221505</v>
          </cell>
          <cell r="B709" t="str">
            <v>KKS 60 160/160 - kalhotový kus</v>
          </cell>
          <cell r="C709" t="str">
            <v>ks</v>
          </cell>
          <cell r="D709" t="str">
            <v>R22-Kruhové tvarovky - běžné</v>
          </cell>
          <cell r="E709">
            <v>460</v>
          </cell>
        </row>
        <row r="710">
          <cell r="A710" t="str">
            <v>R221506</v>
          </cell>
          <cell r="B710" t="str">
            <v>KKS 60 200/100 - kalhotový kus</v>
          </cell>
          <cell r="C710" t="str">
            <v>ks</v>
          </cell>
          <cell r="D710" t="str">
            <v>R22-Kruhové tvarovky - běžné</v>
          </cell>
          <cell r="E710">
            <v>410</v>
          </cell>
        </row>
        <row r="711">
          <cell r="A711" t="str">
            <v>R221507</v>
          </cell>
          <cell r="B711" t="str">
            <v>KKS 60 200/125 - kalhotový kus</v>
          </cell>
          <cell r="C711" t="str">
            <v>ks</v>
          </cell>
          <cell r="D711" t="str">
            <v>R22-Kruhové tvarovky - běžné</v>
          </cell>
          <cell r="E711">
            <v>460</v>
          </cell>
        </row>
        <row r="712">
          <cell r="A712" t="str">
            <v>R221508</v>
          </cell>
          <cell r="B712" t="str">
            <v>KKS 60 200/160 - kalhotový kus</v>
          </cell>
          <cell r="C712" t="str">
            <v>ks</v>
          </cell>
          <cell r="D712" t="str">
            <v>R22-Kruhové tvarovky - běžné</v>
          </cell>
          <cell r="E712">
            <v>550</v>
          </cell>
        </row>
        <row r="713">
          <cell r="A713" t="str">
            <v>R221509</v>
          </cell>
          <cell r="B713" t="str">
            <v>KKS 60 200/200 - kalhotový kus</v>
          </cell>
          <cell r="C713" t="str">
            <v>ks</v>
          </cell>
          <cell r="D713" t="str">
            <v>R22-Kruhové tvarovky - běžné</v>
          </cell>
          <cell r="E713">
            <v>600</v>
          </cell>
        </row>
        <row r="714">
          <cell r="A714" t="str">
            <v>R221510</v>
          </cell>
          <cell r="B714" t="str">
            <v>KKS 60 250/100 - kalhotový kus</v>
          </cell>
          <cell r="C714" t="str">
            <v>ks</v>
          </cell>
          <cell r="D714" t="str">
            <v>R22-Kruhové tvarovky - běžné</v>
          </cell>
          <cell r="E714">
            <v>520</v>
          </cell>
        </row>
        <row r="715">
          <cell r="A715" t="str">
            <v>R221511</v>
          </cell>
          <cell r="B715" t="str">
            <v>KKS 60 250/125 - kalhotový kus</v>
          </cell>
          <cell r="C715" t="str">
            <v>ks</v>
          </cell>
          <cell r="D715" t="str">
            <v>R22-Kruhové tvarovky - běžné</v>
          </cell>
          <cell r="E715">
            <v>550</v>
          </cell>
        </row>
        <row r="716">
          <cell r="A716" t="str">
            <v>R221512</v>
          </cell>
          <cell r="B716" t="str">
            <v>KKS 60 250/160 - kalhotový kus</v>
          </cell>
          <cell r="C716" t="str">
            <v>ks</v>
          </cell>
          <cell r="D716" t="str">
            <v>R22-Kruhové tvarovky - běžné</v>
          </cell>
          <cell r="E716">
            <v>600</v>
          </cell>
        </row>
        <row r="717">
          <cell r="A717" t="str">
            <v>R221513</v>
          </cell>
          <cell r="B717" t="str">
            <v>KKS 60 250/200 - kalhotový kus</v>
          </cell>
          <cell r="C717" t="str">
            <v>ks</v>
          </cell>
          <cell r="D717" t="str">
            <v>R22-Kruhové tvarovky - běžné</v>
          </cell>
          <cell r="E717">
            <v>560</v>
          </cell>
        </row>
        <row r="718">
          <cell r="A718" t="str">
            <v>R221514</v>
          </cell>
          <cell r="B718" t="str">
            <v>KKS 60 250/250 - kalhotový kus</v>
          </cell>
          <cell r="C718" t="str">
            <v>ks</v>
          </cell>
          <cell r="D718" t="str">
            <v>R22-Kruhové tvarovky - běžné</v>
          </cell>
          <cell r="E718">
            <v>620</v>
          </cell>
        </row>
        <row r="719">
          <cell r="A719" t="str">
            <v>R221515</v>
          </cell>
          <cell r="B719" t="str">
            <v>KKS 60 315/100 - kalhotový kus</v>
          </cell>
          <cell r="C719" t="str">
            <v>ks</v>
          </cell>
          <cell r="D719" t="str">
            <v>R22-Kruhové tvarovky - běžné</v>
          </cell>
          <cell r="E719">
            <v>490</v>
          </cell>
        </row>
        <row r="720">
          <cell r="A720" t="str">
            <v>R221516</v>
          </cell>
          <cell r="B720" t="str">
            <v>KKS 60 315/125 - kalhotový kus</v>
          </cell>
          <cell r="C720" t="str">
            <v>ks</v>
          </cell>
          <cell r="D720" t="str">
            <v>R22-Kruhové tvarovky - běžné</v>
          </cell>
          <cell r="E720">
            <v>500</v>
          </cell>
        </row>
        <row r="721">
          <cell r="A721" t="str">
            <v>R221517</v>
          </cell>
          <cell r="B721" t="str">
            <v>KKS 60 315/160 - kalhotový kus</v>
          </cell>
          <cell r="C721" t="str">
            <v>ks</v>
          </cell>
          <cell r="D721" t="str">
            <v>R22-Kruhové tvarovky - běžné</v>
          </cell>
          <cell r="E721">
            <v>510</v>
          </cell>
        </row>
        <row r="722">
          <cell r="A722" t="str">
            <v>R221518</v>
          </cell>
          <cell r="B722" t="str">
            <v>KKS 60 315/200 - kalhotový kus</v>
          </cell>
          <cell r="C722" t="str">
            <v>ks</v>
          </cell>
          <cell r="D722" t="str">
            <v>R22-Kruhové tvarovky - běžné</v>
          </cell>
          <cell r="E722">
            <v>520</v>
          </cell>
        </row>
        <row r="723">
          <cell r="A723" t="str">
            <v>R221519</v>
          </cell>
          <cell r="B723" t="str">
            <v>KKS 60 315/250 - kalhotový kus</v>
          </cell>
          <cell r="C723" t="str">
            <v>ks</v>
          </cell>
          <cell r="D723" t="str">
            <v>R22-Kruhové tvarovky - běžné</v>
          </cell>
          <cell r="E723">
            <v>590</v>
          </cell>
        </row>
        <row r="724">
          <cell r="A724" t="str">
            <v>R221520</v>
          </cell>
          <cell r="B724" t="str">
            <v>KKS 60 315/315 - kalhotový kus</v>
          </cell>
          <cell r="C724" t="str">
            <v>ks</v>
          </cell>
          <cell r="D724" t="str">
            <v>R22-Kruhové tvarovky - běžné</v>
          </cell>
          <cell r="E724">
            <v>710</v>
          </cell>
        </row>
        <row r="725">
          <cell r="A725" t="str">
            <v>R221530</v>
          </cell>
          <cell r="B725" t="str">
            <v>KKS-T 60 100/100 - kalhotový kus-těsný</v>
          </cell>
          <cell r="C725" t="str">
            <v>ks</v>
          </cell>
          <cell r="D725" t="str">
            <v>R22-Kruhové tvarovky - těsné</v>
          </cell>
          <cell r="E725">
            <v>370</v>
          </cell>
        </row>
        <row r="726">
          <cell r="A726" t="str">
            <v>R221531</v>
          </cell>
          <cell r="B726" t="str">
            <v>KKS-T 60 125/100 - kalhotový kus-těsný</v>
          </cell>
          <cell r="C726" t="str">
            <v>ks</v>
          </cell>
          <cell r="D726" t="str">
            <v>R22-Kruhové tvarovky - těsné</v>
          </cell>
          <cell r="E726">
            <v>380</v>
          </cell>
        </row>
        <row r="727">
          <cell r="A727" t="str">
            <v>R221532</v>
          </cell>
          <cell r="B727" t="str">
            <v>KKS-T 60 125/125 - kalhotový kus-těsný</v>
          </cell>
          <cell r="C727" t="str">
            <v>ks</v>
          </cell>
          <cell r="D727" t="str">
            <v>R22-Kruhové tvarovky - těsné</v>
          </cell>
          <cell r="E727">
            <v>390</v>
          </cell>
        </row>
        <row r="728">
          <cell r="A728" t="str">
            <v>R221533</v>
          </cell>
          <cell r="B728" t="str">
            <v>KKS-T 60 160/100 - kalhotový kus-těsný</v>
          </cell>
          <cell r="C728" t="str">
            <v>ks</v>
          </cell>
          <cell r="D728" t="str">
            <v>R22-Kruhové tvarovky - těsné</v>
          </cell>
          <cell r="E728">
            <v>470</v>
          </cell>
        </row>
        <row r="729">
          <cell r="A729" t="str">
            <v>R221534</v>
          </cell>
          <cell r="B729" t="str">
            <v>KKS-T 60 160/125 - kalhotový kus-těsný</v>
          </cell>
          <cell r="C729" t="str">
            <v>ks</v>
          </cell>
          <cell r="D729" t="str">
            <v>R22-Kruhové tvarovky - těsné</v>
          </cell>
          <cell r="E729">
            <v>490</v>
          </cell>
        </row>
        <row r="730">
          <cell r="A730" t="str">
            <v>R221535</v>
          </cell>
          <cell r="B730" t="str">
            <v>KKS-T 60 160/160 - kalhotový kus-těsný</v>
          </cell>
          <cell r="C730" t="str">
            <v>ks</v>
          </cell>
          <cell r="D730" t="str">
            <v>R22-Kruhové tvarovky - těsné</v>
          </cell>
          <cell r="E730">
            <v>590</v>
          </cell>
        </row>
        <row r="731">
          <cell r="A731" t="str">
            <v>R221536</v>
          </cell>
          <cell r="B731" t="str">
            <v>KKS-T 60 200/100 - kalhotový kus-těsný</v>
          </cell>
          <cell r="C731" t="str">
            <v>ks</v>
          </cell>
          <cell r="D731" t="str">
            <v>R22-Kruhové tvarovky - těsné</v>
          </cell>
          <cell r="E731">
            <v>510</v>
          </cell>
        </row>
        <row r="732">
          <cell r="A732" t="str">
            <v>R221537</v>
          </cell>
          <cell r="B732" t="str">
            <v>KKS-T 60 200/125 - kalhotový kus-těsný</v>
          </cell>
          <cell r="C732" t="str">
            <v>ks</v>
          </cell>
          <cell r="D732" t="str">
            <v>R22-Kruhové tvarovky - těsné</v>
          </cell>
          <cell r="E732">
            <v>580</v>
          </cell>
        </row>
        <row r="733">
          <cell r="A733" t="str">
            <v>R221538</v>
          </cell>
          <cell r="B733" t="str">
            <v>KKS-T 60 200/160 - kalhotový kus-těsný</v>
          </cell>
          <cell r="C733" t="str">
            <v>ks</v>
          </cell>
          <cell r="D733" t="str">
            <v>R22-Kruhové tvarovky - těsné</v>
          </cell>
          <cell r="E733">
            <v>590</v>
          </cell>
        </row>
        <row r="734">
          <cell r="A734" t="str">
            <v>R221539</v>
          </cell>
          <cell r="B734" t="str">
            <v>KKS-T 60 200/200 - kalhotový kus-těsný</v>
          </cell>
          <cell r="C734" t="str">
            <v>ks</v>
          </cell>
          <cell r="D734" t="str">
            <v>R22-Kruhové tvarovky - těsné</v>
          </cell>
          <cell r="E734">
            <v>610</v>
          </cell>
        </row>
        <row r="735">
          <cell r="A735" t="str">
            <v>R221540</v>
          </cell>
          <cell r="B735" t="str">
            <v>KKS-T 60 250/100 - kalhotový kus-těsný</v>
          </cell>
          <cell r="C735" t="str">
            <v>ks</v>
          </cell>
          <cell r="D735" t="str">
            <v>R22-Kruhové tvarovky - těsné</v>
          </cell>
          <cell r="E735">
            <v>640</v>
          </cell>
        </row>
        <row r="736">
          <cell r="A736" t="str">
            <v>R221541</v>
          </cell>
          <cell r="B736" t="str">
            <v>KKS-T 60 250/125 - kalhotový kus-těsný</v>
          </cell>
          <cell r="C736" t="str">
            <v>ks</v>
          </cell>
          <cell r="D736" t="str">
            <v>R22-Kruhové tvarovky - těsné</v>
          </cell>
          <cell r="E736">
            <v>600</v>
          </cell>
        </row>
        <row r="737">
          <cell r="A737" t="str">
            <v>R221542</v>
          </cell>
          <cell r="B737" t="str">
            <v>KKS-T 60 250/160 - kalhotový kus-těsný</v>
          </cell>
          <cell r="C737" t="str">
            <v>ks</v>
          </cell>
          <cell r="D737" t="str">
            <v>R22-Kruhové tvarovky - těsné</v>
          </cell>
          <cell r="E737">
            <v>620</v>
          </cell>
        </row>
        <row r="738">
          <cell r="A738" t="str">
            <v>R221543</v>
          </cell>
          <cell r="B738" t="str">
            <v>KKS-T 60 250/200 - kalhotový kus-těsný</v>
          </cell>
          <cell r="C738" t="str">
            <v>ks</v>
          </cell>
          <cell r="D738" t="str">
            <v>R22-Kruhové tvarovky - těsné</v>
          </cell>
          <cell r="E738">
            <v>670</v>
          </cell>
        </row>
        <row r="739">
          <cell r="A739" t="str">
            <v>R221544</v>
          </cell>
          <cell r="B739" t="str">
            <v>KKS-T 60 250/250 - kalhotový kus-těsný</v>
          </cell>
          <cell r="C739" t="str">
            <v>ks</v>
          </cell>
          <cell r="D739" t="str">
            <v>R22-Kruhové tvarovky - těsné</v>
          </cell>
          <cell r="E739">
            <v>760</v>
          </cell>
        </row>
        <row r="740">
          <cell r="A740" t="str">
            <v>R221545</v>
          </cell>
          <cell r="B740" t="str">
            <v>KKS-T 60 315/100 - kalhotový kus-těsný</v>
          </cell>
          <cell r="C740" t="str">
            <v>ks</v>
          </cell>
          <cell r="D740" t="str">
            <v>R22-Kruhové tvarovky - těsné</v>
          </cell>
          <cell r="E740">
            <v>760</v>
          </cell>
        </row>
        <row r="741">
          <cell r="A741" t="str">
            <v>R221546</v>
          </cell>
          <cell r="B741" t="str">
            <v>KKS-T 60 315/125 - kalhotový kus-těsný</v>
          </cell>
          <cell r="C741" t="str">
            <v>ks</v>
          </cell>
          <cell r="D741" t="str">
            <v>R22-Kruhové tvarovky - těsné</v>
          </cell>
          <cell r="E741">
            <v>780</v>
          </cell>
        </row>
        <row r="742">
          <cell r="A742" t="str">
            <v>R221547</v>
          </cell>
          <cell r="B742" t="str">
            <v>KKS-T 60 315/160 - kalhotový kus-těsný</v>
          </cell>
          <cell r="C742" t="str">
            <v>ks</v>
          </cell>
          <cell r="D742" t="str">
            <v>R22-Kruhové tvarovky - těsné</v>
          </cell>
          <cell r="E742">
            <v>810</v>
          </cell>
        </row>
        <row r="743">
          <cell r="A743" t="str">
            <v>R221548</v>
          </cell>
          <cell r="B743" t="str">
            <v>KKS-T 60 315/200 - kalhotový kus-těsný</v>
          </cell>
          <cell r="C743" t="str">
            <v>ks</v>
          </cell>
          <cell r="D743" t="str">
            <v>R22-Kruhové tvarovky - těsné</v>
          </cell>
          <cell r="E743">
            <v>840</v>
          </cell>
        </row>
        <row r="744">
          <cell r="A744" t="str">
            <v>R221549</v>
          </cell>
          <cell r="B744" t="str">
            <v>KKS-T 60 315/250 - kalhotový kus-těsný</v>
          </cell>
          <cell r="C744" t="str">
            <v>ks</v>
          </cell>
          <cell r="D744" t="str">
            <v>R22-Kruhové tvarovky - těsné</v>
          </cell>
          <cell r="E744">
            <v>890</v>
          </cell>
        </row>
        <row r="745">
          <cell r="A745" t="str">
            <v>R221550</v>
          </cell>
          <cell r="B745" t="str">
            <v>KKS-T 60 315/315 - kalhotový kus-těsný</v>
          </cell>
          <cell r="C745" t="str">
            <v>ks</v>
          </cell>
          <cell r="D745" t="str">
            <v>R22-Kruhové tvarovky - těsné</v>
          </cell>
          <cell r="E745">
            <v>1090</v>
          </cell>
        </row>
        <row r="746">
          <cell r="A746" t="str">
            <v>R221600</v>
          </cell>
          <cell r="B746" t="str">
            <v>KKS DN 160 - 160 - nerez</v>
          </cell>
          <cell r="C746" t="str">
            <v>ks</v>
          </cell>
          <cell r="D746" t="str">
            <v>R22-Kruhové tvarovky - nerez</v>
          </cell>
          <cell r="E746">
            <v>2120</v>
          </cell>
        </row>
        <row r="747">
          <cell r="A747" t="str">
            <v>R221601</v>
          </cell>
          <cell r="B747" t="str">
            <v>KKS DN 200 - 160 - nerez</v>
          </cell>
          <cell r="C747" t="str">
            <v>ks</v>
          </cell>
          <cell r="D747" t="str">
            <v>R22-Kruhové tvarovky - nerez</v>
          </cell>
          <cell r="E747">
            <v>2120</v>
          </cell>
        </row>
        <row r="748">
          <cell r="A748" t="str">
            <v>R221602</v>
          </cell>
          <cell r="B748" t="str">
            <v>KKS DN 250 - 160 - nerez</v>
          </cell>
          <cell r="C748" t="str">
            <v>ks</v>
          </cell>
          <cell r="D748" t="str">
            <v>R22-Kruhové tvarovky - nerez</v>
          </cell>
          <cell r="E748">
            <v>2120</v>
          </cell>
        </row>
        <row r="749">
          <cell r="A749" t="str">
            <v>R221603</v>
          </cell>
          <cell r="B749" t="str">
            <v>KKS DN 200 - 200 - nerez</v>
          </cell>
          <cell r="C749" t="str">
            <v>ks</v>
          </cell>
          <cell r="D749" t="str">
            <v>R22-Kruhové tvarovky - nerez</v>
          </cell>
          <cell r="E749">
            <v>2170</v>
          </cell>
        </row>
        <row r="750">
          <cell r="A750" t="str">
            <v>R221604</v>
          </cell>
          <cell r="B750" t="str">
            <v>KKS DN 250 - 200 - nerez</v>
          </cell>
          <cell r="C750" t="str">
            <v>ks</v>
          </cell>
          <cell r="D750" t="str">
            <v>R22-Kruhové tvarovky - nerez</v>
          </cell>
          <cell r="E750">
            <v>2170</v>
          </cell>
        </row>
        <row r="751">
          <cell r="A751" t="str">
            <v>R221605</v>
          </cell>
          <cell r="B751" t="str">
            <v>OBD-T Odbočka oboustranná 90° 160/125-těsná</v>
          </cell>
          <cell r="C751" t="str">
            <v>ks</v>
          </cell>
          <cell r="D751" t="str">
            <v>R22-Kruhové tvarovky - těsné</v>
          </cell>
          <cell r="E751">
            <v>390</v>
          </cell>
        </row>
        <row r="752">
          <cell r="A752" t="str">
            <v>R221606</v>
          </cell>
          <cell r="B752" t="str">
            <v>KKS DN 250 - 250 - nerez</v>
          </cell>
          <cell r="C752" t="str">
            <v>ks</v>
          </cell>
          <cell r="D752" t="str">
            <v>R22-Kruhové tvarovky - nerez</v>
          </cell>
          <cell r="E752">
            <v>2170</v>
          </cell>
        </row>
        <row r="753">
          <cell r="A753" t="str">
            <v>R221705</v>
          </cell>
          <cell r="B753" t="str">
            <v>OBD Odbočka oboustranná 90° 160/125</v>
          </cell>
          <cell r="C753" t="str">
            <v>ks</v>
          </cell>
          <cell r="D753" t="str">
            <v>R22-Kruhové tvarovky - běžné</v>
          </cell>
          <cell r="E753">
            <v>340</v>
          </cell>
        </row>
        <row r="754">
          <cell r="A754" t="str">
            <v>R222003</v>
          </cell>
          <cell r="B754" t="str">
            <v>PRO přechod 125/100</v>
          </cell>
          <cell r="C754" t="str">
            <v>ks</v>
          </cell>
          <cell r="D754" t="str">
            <v>R22-Kruhové tvarovky - běžné</v>
          </cell>
          <cell r="E754">
            <v>150</v>
          </cell>
        </row>
        <row r="755">
          <cell r="A755" t="str">
            <v>R222005</v>
          </cell>
          <cell r="B755" t="str">
            <v>PRO přechod 160/100</v>
          </cell>
          <cell r="C755" t="str">
            <v>ks</v>
          </cell>
          <cell r="D755" t="str">
            <v>R22-Kruhové tvarovky - běžné</v>
          </cell>
          <cell r="E755">
            <v>160</v>
          </cell>
        </row>
        <row r="756">
          <cell r="A756" t="str">
            <v>R222006</v>
          </cell>
          <cell r="B756" t="str">
            <v>PRO přechod 160/125</v>
          </cell>
          <cell r="C756" t="str">
            <v>ks</v>
          </cell>
          <cell r="D756" t="str">
            <v>R22-Kruhové tvarovky - běžné</v>
          </cell>
          <cell r="E756">
            <v>160</v>
          </cell>
        </row>
        <row r="757">
          <cell r="A757" t="str">
            <v>R222007</v>
          </cell>
          <cell r="B757" t="str">
            <v>PRO přechod 200/100</v>
          </cell>
          <cell r="C757" t="str">
            <v>ks</v>
          </cell>
          <cell r="D757" t="str">
            <v>R22-Kruhové tvarovky - běžné</v>
          </cell>
          <cell r="E757">
            <v>190</v>
          </cell>
        </row>
        <row r="758">
          <cell r="A758" t="str">
            <v>R222008</v>
          </cell>
          <cell r="B758" t="str">
            <v>PRO přechod 200/125</v>
          </cell>
          <cell r="C758" t="str">
            <v>ks</v>
          </cell>
          <cell r="D758" t="str">
            <v>R22-Kruhové tvarovky - běžné</v>
          </cell>
          <cell r="E758">
            <v>190</v>
          </cell>
        </row>
        <row r="759">
          <cell r="A759" t="str">
            <v>R222009</v>
          </cell>
          <cell r="B759" t="str">
            <v>PRO přechod 200/160</v>
          </cell>
          <cell r="C759" t="str">
            <v>ks</v>
          </cell>
          <cell r="D759" t="str">
            <v>R22-Kruhové tvarovky - běžné</v>
          </cell>
          <cell r="E759">
            <v>190</v>
          </cell>
        </row>
        <row r="760">
          <cell r="A760" t="str">
            <v>R222010</v>
          </cell>
          <cell r="B760" t="str">
            <v>PRO přechod 250/125</v>
          </cell>
          <cell r="C760" t="str">
            <v>ks</v>
          </cell>
          <cell r="D760" t="str">
            <v>R22-Kruhové tvarovky - běžné</v>
          </cell>
          <cell r="E760">
            <v>200</v>
          </cell>
        </row>
        <row r="761">
          <cell r="A761" t="str">
            <v>R222011</v>
          </cell>
          <cell r="B761" t="str">
            <v>PRO přechod 250/160</v>
          </cell>
          <cell r="C761" t="str">
            <v>ks</v>
          </cell>
          <cell r="D761" t="str">
            <v>R22-Kruhové tvarovky - běžné</v>
          </cell>
          <cell r="E761">
            <v>200</v>
          </cell>
        </row>
        <row r="762">
          <cell r="A762" t="str">
            <v>R222012</v>
          </cell>
          <cell r="B762" t="str">
            <v>PRO přechod 250/200</v>
          </cell>
          <cell r="C762" t="str">
            <v>ks</v>
          </cell>
          <cell r="D762" t="str">
            <v>R22-Kruhové tvarovky - běžné</v>
          </cell>
          <cell r="E762">
            <v>200</v>
          </cell>
        </row>
        <row r="763">
          <cell r="A763" t="str">
            <v>R222013</v>
          </cell>
          <cell r="B763" t="str">
            <v>PRO přechod 315/160</v>
          </cell>
          <cell r="C763" t="str">
            <v>ks</v>
          </cell>
          <cell r="D763" t="str">
            <v>R22-Kruhové tvarovky - běžné</v>
          </cell>
          <cell r="E763">
            <v>240</v>
          </cell>
        </row>
        <row r="764">
          <cell r="A764" t="str">
            <v>R222014</v>
          </cell>
          <cell r="B764" t="str">
            <v>PRO přechod 315/200</v>
          </cell>
          <cell r="C764" t="str">
            <v>ks</v>
          </cell>
          <cell r="D764" t="str">
            <v>R22-Kruhové tvarovky - běžné</v>
          </cell>
          <cell r="E764">
            <v>240</v>
          </cell>
        </row>
        <row r="765">
          <cell r="A765" t="str">
            <v>R222015</v>
          </cell>
          <cell r="B765" t="str">
            <v>PRO přechod 315/250</v>
          </cell>
          <cell r="C765" t="str">
            <v>ks</v>
          </cell>
          <cell r="D765" t="str">
            <v>R22-Kruhové tvarovky - běžné</v>
          </cell>
          <cell r="E765">
            <v>250</v>
          </cell>
        </row>
        <row r="766">
          <cell r="A766" t="str">
            <v>R222023</v>
          </cell>
          <cell r="B766" t="str">
            <v>PRO-T přechod 125/100-těsný</v>
          </cell>
          <cell r="C766" t="str">
            <v>ks</v>
          </cell>
          <cell r="D766" t="str">
            <v>R22-Kruhové tvarovky - těsné</v>
          </cell>
          <cell r="E766">
            <v>190</v>
          </cell>
        </row>
        <row r="767">
          <cell r="A767" t="str">
            <v>R222025</v>
          </cell>
          <cell r="B767" t="str">
            <v>PRO-T přechod 160/100-těsný</v>
          </cell>
          <cell r="C767" t="str">
            <v>ks</v>
          </cell>
          <cell r="D767" t="str">
            <v>R22-Kruhové tvarovky - těsné</v>
          </cell>
          <cell r="E767">
            <v>190</v>
          </cell>
        </row>
        <row r="768">
          <cell r="A768" t="str">
            <v>R222026</v>
          </cell>
          <cell r="B768" t="str">
            <v>PRO-T přechod 160/125-těsný</v>
          </cell>
          <cell r="C768" t="str">
            <v>ks</v>
          </cell>
          <cell r="D768" t="str">
            <v>R22-Kruhové tvarovky - těsné</v>
          </cell>
          <cell r="E768">
            <v>200</v>
          </cell>
        </row>
        <row r="769">
          <cell r="A769" t="str">
            <v>R222027</v>
          </cell>
          <cell r="B769" t="str">
            <v>PRO-T přechod 200/100-těsný</v>
          </cell>
          <cell r="C769" t="str">
            <v>ks</v>
          </cell>
          <cell r="D769" t="str">
            <v>R22-Kruhové tvarovky - těsné</v>
          </cell>
          <cell r="E769">
            <v>210</v>
          </cell>
        </row>
        <row r="770">
          <cell r="A770" t="str">
            <v>R222028</v>
          </cell>
          <cell r="B770" t="str">
            <v>PRO-T přechod 200/125-těsný</v>
          </cell>
          <cell r="C770" t="str">
            <v>ks</v>
          </cell>
          <cell r="D770" t="str">
            <v>R22-Kruhové tvarovky - těsné</v>
          </cell>
          <cell r="E770">
            <v>220</v>
          </cell>
        </row>
        <row r="771">
          <cell r="A771" t="str">
            <v>R222029</v>
          </cell>
          <cell r="B771" t="str">
            <v>PRO-T přechod 200/160-těsný</v>
          </cell>
          <cell r="C771" t="str">
            <v>ks</v>
          </cell>
          <cell r="D771" t="str">
            <v>R22-Kruhové tvarovky - těsné</v>
          </cell>
          <cell r="E771">
            <v>220</v>
          </cell>
        </row>
        <row r="772">
          <cell r="A772" t="str">
            <v>R222030</v>
          </cell>
          <cell r="B772" t="str">
            <v>PRO-T přechod 250/125-těsný</v>
          </cell>
          <cell r="C772" t="str">
            <v>ks</v>
          </cell>
          <cell r="D772" t="str">
            <v>R22-Kruhové tvarovky - těsné</v>
          </cell>
          <cell r="E772">
            <v>260</v>
          </cell>
        </row>
        <row r="773">
          <cell r="A773" t="str">
            <v>R222031</v>
          </cell>
          <cell r="B773" t="str">
            <v>PRO-T přechod 250/160-těsný</v>
          </cell>
          <cell r="C773" t="str">
            <v>ks</v>
          </cell>
          <cell r="D773" t="str">
            <v>R22-Kruhové tvarovky - těsné</v>
          </cell>
          <cell r="E773">
            <v>280</v>
          </cell>
        </row>
        <row r="774">
          <cell r="A774" t="str">
            <v>R222032</v>
          </cell>
          <cell r="B774" t="str">
            <v>PRO-T přechod 250/200-těsný</v>
          </cell>
          <cell r="C774" t="str">
            <v>ks</v>
          </cell>
          <cell r="D774" t="str">
            <v>R22-Kruhové tvarovky - těsné</v>
          </cell>
          <cell r="E774">
            <v>280</v>
          </cell>
        </row>
        <row r="775">
          <cell r="A775" t="str">
            <v>R222033</v>
          </cell>
          <cell r="B775" t="str">
            <v>PRO-T přechod 315/160-těsný</v>
          </cell>
          <cell r="C775" t="str">
            <v>ks</v>
          </cell>
          <cell r="D775" t="str">
            <v>R22-Kruhové tvarovky - těsné</v>
          </cell>
          <cell r="E775">
            <v>330</v>
          </cell>
        </row>
        <row r="776">
          <cell r="A776" t="str">
            <v>R222034</v>
          </cell>
          <cell r="B776" t="str">
            <v>PRO-T přechod 315/200-těsný</v>
          </cell>
          <cell r="C776" t="str">
            <v>ks</v>
          </cell>
          <cell r="D776" t="str">
            <v>R22-Kruhové tvarovky - těsné</v>
          </cell>
          <cell r="E776">
            <v>330</v>
          </cell>
        </row>
        <row r="777">
          <cell r="A777" t="str">
            <v>R222035</v>
          </cell>
          <cell r="B777" t="str">
            <v>PRO-T přechod 315/250-těsný</v>
          </cell>
          <cell r="C777" t="str">
            <v>ks</v>
          </cell>
          <cell r="D777" t="str">
            <v>R22-Kruhové tvarovky - těsné</v>
          </cell>
          <cell r="E777">
            <v>330</v>
          </cell>
        </row>
        <row r="778">
          <cell r="A778" t="str">
            <v>R222103</v>
          </cell>
          <cell r="B778" t="str">
            <v>PRR přechod asymetrický 125/100</v>
          </cell>
          <cell r="C778" t="str">
            <v>ks</v>
          </cell>
          <cell r="D778" t="str">
            <v>R22-Kruhové tvarovky - běžné</v>
          </cell>
          <cell r="E778">
            <v>150</v>
          </cell>
        </row>
        <row r="779">
          <cell r="A779" t="str">
            <v>R222105</v>
          </cell>
          <cell r="B779" t="str">
            <v>PRR přechod asymetrický 160/100</v>
          </cell>
          <cell r="C779" t="str">
            <v>ks</v>
          </cell>
          <cell r="D779" t="str">
            <v>R22-Kruhové tvarovky - běžné</v>
          </cell>
          <cell r="E779">
            <v>160</v>
          </cell>
        </row>
        <row r="780">
          <cell r="A780" t="str">
            <v>R222106</v>
          </cell>
          <cell r="B780" t="str">
            <v>PRR přechod asymetrický 160/125</v>
          </cell>
          <cell r="C780" t="str">
            <v>ks</v>
          </cell>
          <cell r="D780" t="str">
            <v>R22-Kruhové tvarovky - běžné</v>
          </cell>
          <cell r="E780">
            <v>160</v>
          </cell>
        </row>
        <row r="781">
          <cell r="A781" t="str">
            <v>R222107</v>
          </cell>
          <cell r="B781" t="str">
            <v>PRR přechod asymetrický 200/100</v>
          </cell>
          <cell r="C781" t="str">
            <v>ks</v>
          </cell>
          <cell r="D781" t="str">
            <v>R22-Kruhové tvarovky - běžné</v>
          </cell>
          <cell r="E781">
            <v>190</v>
          </cell>
        </row>
        <row r="782">
          <cell r="A782" t="str">
            <v>R222108</v>
          </cell>
          <cell r="B782" t="str">
            <v>PRR přechod asymetrický200/125</v>
          </cell>
          <cell r="C782" t="str">
            <v>ks</v>
          </cell>
          <cell r="D782" t="str">
            <v>R22-Kruhové tvarovky - běžné</v>
          </cell>
          <cell r="E782">
            <v>190</v>
          </cell>
        </row>
        <row r="783">
          <cell r="A783" t="str">
            <v>R222109</v>
          </cell>
          <cell r="B783" t="str">
            <v>PRR přechod asymetrický 200/160</v>
          </cell>
          <cell r="C783" t="str">
            <v>ks</v>
          </cell>
          <cell r="D783" t="str">
            <v>R22-Kruhové tvarovky - běžné</v>
          </cell>
          <cell r="E783">
            <v>190</v>
          </cell>
        </row>
        <row r="784">
          <cell r="A784" t="str">
            <v>R222110</v>
          </cell>
          <cell r="B784" t="str">
            <v>PRR přechod asymterický 250/125</v>
          </cell>
          <cell r="C784" t="str">
            <v>ks</v>
          </cell>
          <cell r="D784" t="str">
            <v>R22-Kruhové tvarovky - běžné</v>
          </cell>
          <cell r="E784">
            <v>200</v>
          </cell>
        </row>
        <row r="785">
          <cell r="A785" t="str">
            <v>R222111</v>
          </cell>
          <cell r="B785" t="str">
            <v>PRR přechod asymetrický 250/160</v>
          </cell>
          <cell r="C785" t="str">
            <v>ks</v>
          </cell>
          <cell r="D785" t="str">
            <v>R22-Kruhové tvarovky - běžné</v>
          </cell>
          <cell r="E785">
            <v>200</v>
          </cell>
        </row>
        <row r="786">
          <cell r="A786" t="str">
            <v>R222112</v>
          </cell>
          <cell r="B786" t="str">
            <v>PRR přechod asymterický 250/200</v>
          </cell>
          <cell r="C786" t="str">
            <v>ks</v>
          </cell>
          <cell r="D786" t="str">
            <v>R22-Kruhové tvarovky - běžné</v>
          </cell>
          <cell r="E786">
            <v>200</v>
          </cell>
        </row>
        <row r="787">
          <cell r="A787" t="str">
            <v>R222113</v>
          </cell>
          <cell r="B787" t="str">
            <v>PRR přechod asymterický 315/160</v>
          </cell>
          <cell r="C787" t="str">
            <v>ks</v>
          </cell>
          <cell r="D787" t="str">
            <v>R22-Kruhové tvarovky - běžné</v>
          </cell>
          <cell r="E787">
            <v>240</v>
          </cell>
        </row>
        <row r="788">
          <cell r="A788" t="str">
            <v>R222114</v>
          </cell>
          <cell r="B788" t="str">
            <v>PRR přechod asymetrický 315/200</v>
          </cell>
          <cell r="C788" t="str">
            <v>ks</v>
          </cell>
          <cell r="D788" t="str">
            <v>R22-Kruhové tvarovky - běžné</v>
          </cell>
          <cell r="E788">
            <v>240</v>
          </cell>
        </row>
        <row r="789">
          <cell r="A789" t="str">
            <v>R222115</v>
          </cell>
          <cell r="B789" t="str">
            <v>PRR přechod asymterický 315/250</v>
          </cell>
          <cell r="C789" t="str">
            <v>ks</v>
          </cell>
          <cell r="D789" t="str">
            <v>R22-Kruhové tvarovky - běžné</v>
          </cell>
          <cell r="E789">
            <v>250</v>
          </cell>
        </row>
        <row r="790">
          <cell r="A790" t="str">
            <v>R222123</v>
          </cell>
          <cell r="B790" t="str">
            <v>PRR-T přechod asymetrický 125/100-těsný</v>
          </cell>
          <cell r="C790" t="str">
            <v>ks</v>
          </cell>
          <cell r="D790" t="str">
            <v>R22-Kruhové tvarovky - těsné</v>
          </cell>
          <cell r="E790">
            <v>190</v>
          </cell>
        </row>
        <row r="791">
          <cell r="A791" t="str">
            <v>R222125</v>
          </cell>
          <cell r="B791" t="str">
            <v>PRR-T přechod asymetrický 160/100-těsný</v>
          </cell>
          <cell r="C791" t="str">
            <v>ks</v>
          </cell>
          <cell r="D791" t="str">
            <v>R22-Kruhové tvarovky - těsné</v>
          </cell>
          <cell r="E791">
            <v>190</v>
          </cell>
        </row>
        <row r="792">
          <cell r="A792" t="str">
            <v>R222126</v>
          </cell>
          <cell r="B792" t="str">
            <v>PRR-T přechod asymetrický 160/125-těsný</v>
          </cell>
          <cell r="C792" t="str">
            <v>ks</v>
          </cell>
          <cell r="D792" t="str">
            <v>R22-Kruhové tvarovky - těsné</v>
          </cell>
          <cell r="E792">
            <v>200</v>
          </cell>
        </row>
        <row r="793">
          <cell r="A793" t="str">
            <v>R222127</v>
          </cell>
          <cell r="B793" t="str">
            <v>PRR-T přechod asymetrický 200/100-těsný</v>
          </cell>
          <cell r="C793" t="str">
            <v>ks</v>
          </cell>
          <cell r="D793" t="str">
            <v>R22-Kruhové tvarovky - těsné</v>
          </cell>
          <cell r="E793">
            <v>210</v>
          </cell>
        </row>
        <row r="794">
          <cell r="A794" t="str">
            <v>R222128</v>
          </cell>
          <cell r="B794" t="str">
            <v>PRR-T přechod asymetrický200/125-těsný</v>
          </cell>
          <cell r="C794" t="str">
            <v>ks</v>
          </cell>
          <cell r="D794" t="str">
            <v>R22-Kruhové tvarovky - těsné</v>
          </cell>
          <cell r="E794">
            <v>220</v>
          </cell>
        </row>
        <row r="795">
          <cell r="A795" t="str">
            <v>R222129</v>
          </cell>
          <cell r="B795" t="str">
            <v>PRR-T přechod asymetrický 200/160-těsný</v>
          </cell>
          <cell r="C795" t="str">
            <v>ks</v>
          </cell>
          <cell r="D795" t="str">
            <v>R22-Kruhové tvarovky - těsné</v>
          </cell>
          <cell r="E795">
            <v>220</v>
          </cell>
        </row>
        <row r="796">
          <cell r="A796" t="str">
            <v>R222130</v>
          </cell>
          <cell r="B796" t="str">
            <v>PRR-T přechod asymterický 250/125-těsný</v>
          </cell>
          <cell r="C796" t="str">
            <v>ks</v>
          </cell>
          <cell r="D796" t="str">
            <v>R22-Kruhové tvarovky - těsné</v>
          </cell>
          <cell r="E796">
            <v>260</v>
          </cell>
        </row>
        <row r="797">
          <cell r="A797" t="str">
            <v>R222131</v>
          </cell>
          <cell r="B797" t="str">
            <v>PRR-T přechod asymetrický 250/160-těsný</v>
          </cell>
          <cell r="C797" t="str">
            <v>ks</v>
          </cell>
          <cell r="D797" t="str">
            <v>R22-Kruhové tvarovky - těsné</v>
          </cell>
          <cell r="E797">
            <v>280</v>
          </cell>
        </row>
        <row r="798">
          <cell r="A798" t="str">
            <v>R222132</v>
          </cell>
          <cell r="B798" t="str">
            <v>PRR-T přechod asymterický 250/200-těsný</v>
          </cell>
          <cell r="C798" t="str">
            <v>ks</v>
          </cell>
          <cell r="D798" t="str">
            <v>R22-Kruhové tvarovky - těsné</v>
          </cell>
          <cell r="E798">
            <v>280</v>
          </cell>
        </row>
        <row r="799">
          <cell r="A799" t="str">
            <v>R222133</v>
          </cell>
          <cell r="B799" t="str">
            <v>PRR-T přechod asymterický 315/160-těsný</v>
          </cell>
          <cell r="C799" t="str">
            <v>ks</v>
          </cell>
          <cell r="D799" t="str">
            <v>R22-Kruhové tvarovky - těsné</v>
          </cell>
          <cell r="E799">
            <v>240</v>
          </cell>
        </row>
        <row r="800">
          <cell r="A800" t="str">
            <v>R222134</v>
          </cell>
          <cell r="B800" t="str">
            <v>PRR-T přechod asymetrický 315/200-těsný</v>
          </cell>
          <cell r="C800" t="str">
            <v>ks</v>
          </cell>
          <cell r="D800" t="str">
            <v>R22-Kruhové tvarovky - těsné</v>
          </cell>
          <cell r="E800">
            <v>240</v>
          </cell>
        </row>
        <row r="801">
          <cell r="A801" t="str">
            <v>R222135</v>
          </cell>
          <cell r="B801" t="str">
            <v>PRR-T přechod asymterický 315/250-těsný</v>
          </cell>
          <cell r="C801" t="str">
            <v>ks</v>
          </cell>
          <cell r="D801" t="str">
            <v>R22-Kruhové tvarovky - těsné</v>
          </cell>
          <cell r="E801">
            <v>240</v>
          </cell>
        </row>
        <row r="802">
          <cell r="A802" t="str">
            <v>R223102</v>
          </cell>
          <cell r="B802" t="str">
            <v>SV-T 100 - spojka vnitřní ø100mm-těsná</v>
          </cell>
          <cell r="C802" t="str">
            <v>ks</v>
          </cell>
          <cell r="D802" t="str">
            <v>R22-Kruhové tvarovky - těsné</v>
          </cell>
          <cell r="E802">
            <v>80</v>
          </cell>
        </row>
        <row r="803">
          <cell r="A803" t="str">
            <v>R223103</v>
          </cell>
          <cell r="B803" t="str">
            <v>SV-T 125 - spojka vnitřní ø125mm-těsná</v>
          </cell>
          <cell r="C803" t="str">
            <v>ks</v>
          </cell>
          <cell r="D803" t="str">
            <v>R22-Kruhové tvarovky - těsné</v>
          </cell>
          <cell r="E803">
            <v>90</v>
          </cell>
        </row>
        <row r="804">
          <cell r="A804" t="str">
            <v>R223106</v>
          </cell>
          <cell r="B804" t="str">
            <v>SV-T 160 - spojka vnitřní ø160mm-těsná</v>
          </cell>
          <cell r="C804" t="str">
            <v>ks</v>
          </cell>
          <cell r="D804" t="str">
            <v>R22-Kruhové tvarovky - těsné</v>
          </cell>
          <cell r="E804">
            <v>90</v>
          </cell>
        </row>
        <row r="805">
          <cell r="A805" t="str">
            <v>R223108</v>
          </cell>
          <cell r="B805" t="str">
            <v>SV-T 200 - spojka vnitřní ø200mm-těsná</v>
          </cell>
          <cell r="C805" t="str">
            <v>ks</v>
          </cell>
          <cell r="D805" t="str">
            <v>R22-Kruhové tvarovky - těsné</v>
          </cell>
          <cell r="E805">
            <v>100</v>
          </cell>
        </row>
        <row r="806">
          <cell r="A806" t="str">
            <v>R223109</v>
          </cell>
          <cell r="B806" t="str">
            <v>SV-T 250 - spojka vnitřní ø250mm-těsná</v>
          </cell>
          <cell r="C806" t="str">
            <v>ks</v>
          </cell>
          <cell r="D806" t="str">
            <v>R22-Kruhové tvarovky - těsné</v>
          </cell>
          <cell r="E806">
            <v>110</v>
          </cell>
        </row>
        <row r="807">
          <cell r="A807" t="str">
            <v>R223110</v>
          </cell>
          <cell r="B807" t="str">
            <v>SV-T 315 - spojka vnitřní ø315mm-těsná</v>
          </cell>
          <cell r="C807" t="str">
            <v>ks</v>
          </cell>
          <cell r="D807" t="str">
            <v>R22-Kruhové tvarovky - těsné</v>
          </cell>
          <cell r="E807">
            <v>140</v>
          </cell>
        </row>
        <row r="808">
          <cell r="A808" t="str">
            <v>R224102</v>
          </cell>
          <cell r="B808" t="str">
            <v>spojka vnější SN 100</v>
          </cell>
          <cell r="C808" t="str">
            <v>ks</v>
          </cell>
          <cell r="D808" t="str">
            <v>R22-Kruhové tvarovky - běžné</v>
          </cell>
          <cell r="E808">
            <v>60</v>
          </cell>
        </row>
        <row r="809">
          <cell r="A809" t="str">
            <v>R224103</v>
          </cell>
          <cell r="B809" t="str">
            <v>spojka vnější SN 125</v>
          </cell>
          <cell r="C809" t="str">
            <v>ks</v>
          </cell>
          <cell r="D809" t="str">
            <v>R22-Kruhové tvarovky - běžné</v>
          </cell>
          <cell r="E809">
            <v>60</v>
          </cell>
        </row>
        <row r="810">
          <cell r="A810" t="str">
            <v>R224106</v>
          </cell>
          <cell r="B810" t="str">
            <v>spojka vnější SN 160</v>
          </cell>
          <cell r="C810" t="str">
            <v>ks</v>
          </cell>
          <cell r="D810" t="str">
            <v>R22-Kruhové tvarovky - běžné</v>
          </cell>
          <cell r="E810">
            <v>70</v>
          </cell>
        </row>
        <row r="811">
          <cell r="A811" t="str">
            <v>R224107</v>
          </cell>
          <cell r="B811" t="str">
            <v>SN 160 - nerez</v>
          </cell>
          <cell r="C811" t="str">
            <v>ks</v>
          </cell>
          <cell r="D811" t="str">
            <v>R22-Kruhové tvarovky - nerez</v>
          </cell>
          <cell r="E811">
            <v>490</v>
          </cell>
        </row>
        <row r="812">
          <cell r="A812" t="str">
            <v>R224108</v>
          </cell>
          <cell r="B812" t="str">
            <v>spojka vnější SN 200</v>
          </cell>
          <cell r="C812" t="str">
            <v>ks</v>
          </cell>
          <cell r="D812" t="str">
            <v>R22-Kruhové tvarovky - běžné</v>
          </cell>
          <cell r="E812">
            <v>70</v>
          </cell>
        </row>
        <row r="813">
          <cell r="A813" t="str">
            <v>R224109</v>
          </cell>
          <cell r="B813" t="str">
            <v>SN 200 - nerez</v>
          </cell>
          <cell r="C813" t="str">
            <v>ks</v>
          </cell>
          <cell r="D813" t="str">
            <v>R22-Kruhové tvarovky - nerez</v>
          </cell>
          <cell r="E813">
            <v>490</v>
          </cell>
        </row>
        <row r="814">
          <cell r="A814" t="str">
            <v>R224110</v>
          </cell>
          <cell r="B814" t="str">
            <v>spojka vnější SN 250</v>
          </cell>
          <cell r="C814" t="str">
            <v>ks</v>
          </cell>
          <cell r="D814" t="str">
            <v>R22-Kruhové tvarovky - běžné</v>
          </cell>
          <cell r="E814">
            <v>80</v>
          </cell>
        </row>
        <row r="815">
          <cell r="A815" t="str">
            <v>R224111</v>
          </cell>
          <cell r="B815" t="str">
            <v>spojka vnější SN 315</v>
          </cell>
          <cell r="C815" t="str">
            <v>ks</v>
          </cell>
          <cell r="D815" t="str">
            <v>R22-Kruhové tvarovky - běžné</v>
          </cell>
          <cell r="E815">
            <v>70</v>
          </cell>
        </row>
        <row r="816">
          <cell r="A816" t="str">
            <v>R224112</v>
          </cell>
          <cell r="B816" t="str">
            <v>SN 250 - nerez</v>
          </cell>
          <cell r="C816" t="str">
            <v>ks</v>
          </cell>
          <cell r="D816" t="str">
            <v>R22-Kruhové tvarovky - nerez</v>
          </cell>
          <cell r="E816">
            <v>490</v>
          </cell>
        </row>
        <row r="817">
          <cell r="A817" t="str">
            <v>R224113</v>
          </cell>
          <cell r="B817" t="str">
            <v>SVA 160 - nerez</v>
          </cell>
          <cell r="C817" t="str">
            <v>ks</v>
          </cell>
          <cell r="D817" t="str">
            <v>R22-Kruhové tvarovky - nerez</v>
          </cell>
          <cell r="E817">
            <v>550</v>
          </cell>
        </row>
        <row r="818">
          <cell r="A818" t="str">
            <v>R224114</v>
          </cell>
          <cell r="B818" t="str">
            <v>SVA 200 - nerez</v>
          </cell>
          <cell r="C818" t="str">
            <v>ks</v>
          </cell>
          <cell r="D818" t="str">
            <v>R22-Kruhové tvarovky - nerez</v>
          </cell>
          <cell r="E818">
            <v>550</v>
          </cell>
        </row>
        <row r="819">
          <cell r="A819" t="str">
            <v>R224115</v>
          </cell>
          <cell r="B819" t="str">
            <v>SVA 250 - nerez</v>
          </cell>
          <cell r="C819" t="str">
            <v>ks</v>
          </cell>
          <cell r="D819" t="str">
            <v>R22-Kruhové tvarovky - nerez</v>
          </cell>
          <cell r="E819">
            <v>550</v>
          </cell>
        </row>
        <row r="820">
          <cell r="A820" t="str">
            <v>R224116</v>
          </cell>
          <cell r="B820" t="str">
            <v>Záslepka DN 160 - nerez</v>
          </cell>
          <cell r="C820" t="str">
            <v>ks</v>
          </cell>
          <cell r="D820" t="str">
            <v>R22-Kruhové tvarovky - nerez</v>
          </cell>
          <cell r="E820">
            <v>880</v>
          </cell>
        </row>
        <row r="821">
          <cell r="A821" t="str">
            <v>R224117</v>
          </cell>
          <cell r="B821" t="str">
            <v>Záslepka DN 200 - nerez</v>
          </cell>
          <cell r="C821" t="str">
            <v>ks</v>
          </cell>
          <cell r="D821" t="str">
            <v>R22-Kruhové tvarovky - nerez</v>
          </cell>
          <cell r="E821">
            <v>880</v>
          </cell>
        </row>
        <row r="822">
          <cell r="A822" t="str">
            <v>R224118</v>
          </cell>
          <cell r="B822" t="str">
            <v>Záslepka DN 250 - nerez</v>
          </cell>
          <cell r="C822" t="str">
            <v>ks</v>
          </cell>
          <cell r="D822" t="str">
            <v>R22-Kruhové tvarovky - nerez</v>
          </cell>
          <cell r="E822">
            <v>880</v>
          </cell>
        </row>
        <row r="823">
          <cell r="A823" t="str">
            <v>R225002</v>
          </cell>
          <cell r="B823" t="str">
            <v>D koncový kryt D 100</v>
          </cell>
          <cell r="C823" t="str">
            <v>ks</v>
          </cell>
          <cell r="D823" t="str">
            <v>R22-Kruhové tvarovky - běžné</v>
          </cell>
          <cell r="E823">
            <v>150</v>
          </cell>
        </row>
        <row r="824">
          <cell r="A824" t="str">
            <v>R225003</v>
          </cell>
          <cell r="B824" t="str">
            <v>D koncový kryt D 125</v>
          </cell>
          <cell r="C824" t="str">
            <v>ks</v>
          </cell>
          <cell r="D824" t="str">
            <v>R22-Kruhové tvarovky - běžné</v>
          </cell>
          <cell r="E824">
            <v>190</v>
          </cell>
        </row>
        <row r="825">
          <cell r="A825" t="str">
            <v>R225005</v>
          </cell>
          <cell r="B825" t="str">
            <v>D koncový kryt D 160</v>
          </cell>
          <cell r="C825" t="str">
            <v>ks</v>
          </cell>
          <cell r="D825" t="str">
            <v>R22-Kruhové tvarovky - běžné</v>
          </cell>
          <cell r="E825">
            <v>210</v>
          </cell>
        </row>
        <row r="826">
          <cell r="A826" t="str">
            <v>R225007</v>
          </cell>
          <cell r="B826" t="str">
            <v>D koncový kryt D 200</v>
          </cell>
          <cell r="C826" t="str">
            <v>ks</v>
          </cell>
          <cell r="D826" t="str">
            <v>R22-Kruhové tvarovky - běžné</v>
          </cell>
          <cell r="E826">
            <v>220</v>
          </cell>
        </row>
        <row r="827">
          <cell r="A827" t="str">
            <v>R225009</v>
          </cell>
          <cell r="B827" t="str">
            <v>D koncový kryt D 250</v>
          </cell>
          <cell r="C827" t="str">
            <v>ks</v>
          </cell>
          <cell r="D827" t="str">
            <v>R22-Kruhové tvarovky - běžné</v>
          </cell>
          <cell r="E827">
            <v>310</v>
          </cell>
        </row>
        <row r="828">
          <cell r="A828" t="str">
            <v>R225010</v>
          </cell>
          <cell r="B828" t="str">
            <v>D koncový kryt D 315</v>
          </cell>
          <cell r="C828" t="str">
            <v>ks</v>
          </cell>
          <cell r="D828" t="str">
            <v>R22-Kruhové tvarovky - běžné</v>
          </cell>
          <cell r="E828">
            <v>130</v>
          </cell>
        </row>
        <row r="829">
          <cell r="A829" t="str">
            <v>R225104</v>
          </cell>
          <cell r="B829" t="str">
            <v>Výfukový kus VKS 160</v>
          </cell>
          <cell r="C829" t="str">
            <v>ks</v>
          </cell>
          <cell r="D829" t="str">
            <v>R23-mřížky,stříšky a výfukové prvky</v>
          </cell>
          <cell r="E829">
            <v>340</v>
          </cell>
        </row>
        <row r="830">
          <cell r="A830" t="str">
            <v>R225105</v>
          </cell>
          <cell r="B830" t="str">
            <v>Výfukový kus VKS 200</v>
          </cell>
          <cell r="C830" t="str">
            <v>ks</v>
          </cell>
          <cell r="D830" t="str">
            <v>R23-mřížky,stříšky a výfukové prvky</v>
          </cell>
          <cell r="E830">
            <v>370</v>
          </cell>
        </row>
        <row r="831">
          <cell r="A831" t="str">
            <v>R225106</v>
          </cell>
          <cell r="B831" t="str">
            <v>Výfukový kus VKS 250</v>
          </cell>
          <cell r="C831" t="str">
            <v>ks</v>
          </cell>
          <cell r="D831" t="str">
            <v>R23-mřížky,stříšky a výfukové prvky</v>
          </cell>
          <cell r="E831">
            <v>400</v>
          </cell>
        </row>
        <row r="832">
          <cell r="A832" t="str">
            <v>R225107</v>
          </cell>
          <cell r="B832" t="str">
            <v>Výfukový kus VKS 315</v>
          </cell>
          <cell r="C832" t="str">
            <v>ks</v>
          </cell>
          <cell r="D832" t="str">
            <v>R23-mřížky,stříšky a výfukové prvky</v>
          </cell>
          <cell r="E832">
            <v>440</v>
          </cell>
        </row>
        <row r="833">
          <cell r="A833" t="str">
            <v>R225114</v>
          </cell>
          <cell r="B833" t="str">
            <v>Výfukový kus VKS 160 bílý komax</v>
          </cell>
          <cell r="C833" t="str">
            <v>ks</v>
          </cell>
          <cell r="D833" t="str">
            <v>R23-mřížky,stříšky a výfukové prvky</v>
          </cell>
          <cell r="E833">
            <v>610</v>
          </cell>
        </row>
        <row r="834">
          <cell r="A834" t="str">
            <v>R225115</v>
          </cell>
          <cell r="B834" t="str">
            <v>Výfukový kus VKS 200 bílý komax</v>
          </cell>
          <cell r="C834" t="str">
            <v>ks</v>
          </cell>
          <cell r="D834" t="str">
            <v>R23-mřížky,stříšky a výfukové prvky</v>
          </cell>
          <cell r="E834">
            <v>690</v>
          </cell>
        </row>
        <row r="835">
          <cell r="A835" t="str">
            <v>R225116</v>
          </cell>
          <cell r="B835" t="str">
            <v>Výfukový kus VKS 250 bílý komax</v>
          </cell>
          <cell r="C835" t="str">
            <v>ks</v>
          </cell>
          <cell r="D835" t="str">
            <v>R23-mřížky,stříšky a výfukové prvky</v>
          </cell>
          <cell r="E835">
            <v>820</v>
          </cell>
        </row>
        <row r="836">
          <cell r="A836" t="str">
            <v>R225117</v>
          </cell>
          <cell r="B836" t="str">
            <v>Výfukový kus VKS 315 bílý komax</v>
          </cell>
          <cell r="C836" t="str">
            <v>ks</v>
          </cell>
          <cell r="D836" t="str">
            <v>R23-mřížky,stříšky a výfukové prvky</v>
          </cell>
          <cell r="E836">
            <v>940</v>
          </cell>
        </row>
        <row r="837">
          <cell r="A837" t="str">
            <v>R225204</v>
          </cell>
          <cell r="B837" t="str">
            <v>Protidešťová stříška DN 160 -  RH 160</v>
          </cell>
          <cell r="C837" t="str">
            <v>ks</v>
          </cell>
          <cell r="D837" t="str">
            <v>R23-mřížky,stříšky a výfukové prvky</v>
          </cell>
          <cell r="E837">
            <v>1150</v>
          </cell>
        </row>
        <row r="838">
          <cell r="A838" t="str">
            <v>R225205</v>
          </cell>
          <cell r="B838" t="str">
            <v>Protidešťová stříška DN 200 -  RH 200</v>
          </cell>
          <cell r="C838" t="str">
            <v>ks</v>
          </cell>
          <cell r="D838" t="str">
            <v>R23-mřížky,stříšky a výfukové prvky</v>
          </cell>
          <cell r="E838">
            <v>1200</v>
          </cell>
        </row>
        <row r="839">
          <cell r="A839" t="str">
            <v>R225206</v>
          </cell>
          <cell r="B839" t="str">
            <v>Protidešťová stříška DN 250 -  RH 250</v>
          </cell>
          <cell r="C839" t="str">
            <v>ks</v>
          </cell>
          <cell r="D839" t="str">
            <v>R23-mřížky,stříšky a výfukové prvky</v>
          </cell>
          <cell r="E839">
            <v>1470</v>
          </cell>
        </row>
        <row r="840">
          <cell r="A840" t="str">
            <v>R225207</v>
          </cell>
          <cell r="B840" t="str">
            <v>Protidešťová stříška DN 315 -  RH 315</v>
          </cell>
          <cell r="C840" t="str">
            <v>ks</v>
          </cell>
          <cell r="D840" t="str">
            <v>R23-mřížky,stříšky a výfukové prvky</v>
          </cell>
          <cell r="E840">
            <v>1630</v>
          </cell>
        </row>
        <row r="841">
          <cell r="A841" t="str">
            <v>R225304</v>
          </cell>
          <cell r="B841" t="str">
            <v>Výfuková hlavice DN 160 -  VHO 160</v>
          </cell>
          <cell r="C841" t="str">
            <v>ks</v>
          </cell>
          <cell r="D841" t="str">
            <v>R23-mřížky,stříšky a výfukové prvky</v>
          </cell>
          <cell r="E841">
            <v>930</v>
          </cell>
        </row>
        <row r="842">
          <cell r="A842" t="str">
            <v>R225306</v>
          </cell>
          <cell r="B842" t="str">
            <v>Výfuková hlavice DN 200 -  VHO 200</v>
          </cell>
          <cell r="C842" t="str">
            <v>ks</v>
          </cell>
          <cell r="D842" t="str">
            <v>R23-mřížky,stříšky a výfukové prvky</v>
          </cell>
          <cell r="E842">
            <v>1030</v>
          </cell>
        </row>
        <row r="843">
          <cell r="A843" t="str">
            <v>R225308</v>
          </cell>
          <cell r="B843" t="str">
            <v>Výfuková hlavice DN 250 -  VHO 250</v>
          </cell>
          <cell r="C843" t="str">
            <v>ks</v>
          </cell>
          <cell r="D843" t="str">
            <v>R23-mřížky,stříšky a výfukové prvky</v>
          </cell>
          <cell r="E843">
            <v>1360</v>
          </cell>
        </row>
        <row r="844">
          <cell r="A844" t="str">
            <v>R225421</v>
          </cell>
          <cell r="B844" t="str">
            <v>Průchodový prvek VILPE pro profilované plechy  - černá </v>
          </cell>
          <cell r="C844" t="str">
            <v>ks</v>
          </cell>
          <cell r="D844" t="str">
            <v>R23-mřížky,stříšky a výfukové prvky</v>
          </cell>
          <cell r="E844">
            <v>1820</v>
          </cell>
        </row>
        <row r="845">
          <cell r="A845" t="str">
            <v>R225422</v>
          </cell>
          <cell r="B845" t="str">
            <v>Průchodový prvek VILPE pro profilované plechy - hnědá </v>
          </cell>
          <cell r="C845" t="str">
            <v>ks</v>
          </cell>
          <cell r="D845" t="str">
            <v>R23-mřížky,stříšky a výfukové prvky</v>
          </cell>
          <cell r="E845">
            <v>1820</v>
          </cell>
        </row>
        <row r="846">
          <cell r="A846" t="str">
            <v>R225423</v>
          </cell>
          <cell r="B846" t="str">
            <v>Průchodový prvek VILPE pro profilované plechy- červená </v>
          </cell>
          <cell r="C846" t="str">
            <v>ks</v>
          </cell>
          <cell r="D846" t="str">
            <v>R23-mřížky,stříšky a výfukové prvky</v>
          </cell>
          <cell r="E846">
            <v>1820</v>
          </cell>
        </row>
        <row r="847">
          <cell r="A847" t="str">
            <v>R225424</v>
          </cell>
          <cell r="B847" t="str">
            <v>Výfukový komínek VILPE DN 160 - černá</v>
          </cell>
          <cell r="C847" t="str">
            <v>ks</v>
          </cell>
          <cell r="D847" t="str">
            <v>R23-mřížky,stříšky a výfukové prvky</v>
          </cell>
          <cell r="E847">
            <v>3450</v>
          </cell>
        </row>
        <row r="848">
          <cell r="A848" t="str">
            <v>R225425</v>
          </cell>
          <cell r="B848" t="str">
            <v>Výfukový komínek VILPE DN 160 - hnědá</v>
          </cell>
          <cell r="C848" t="str">
            <v>ks</v>
          </cell>
          <cell r="D848" t="str">
            <v>R23-mřížky,stříšky a výfukové prvky</v>
          </cell>
          <cell r="E848">
            <v>3450</v>
          </cell>
        </row>
        <row r="849">
          <cell r="A849" t="str">
            <v>R225426</v>
          </cell>
          <cell r="B849" t="str">
            <v>Výfukový komínek VILPE DN 160 - červená</v>
          </cell>
          <cell r="C849" t="str">
            <v>ks</v>
          </cell>
          <cell r="D849" t="str">
            <v>R23-mřížky,stříšky a výfukové prvky</v>
          </cell>
          <cell r="E849">
            <v>3450</v>
          </cell>
        </row>
        <row r="850">
          <cell r="A850" t="str">
            <v>R225431</v>
          </cell>
          <cell r="B850" t="str">
            <v>Průchodový prvek VILPE pro taškové krytiny -černá</v>
          </cell>
          <cell r="C850" t="str">
            <v>ks</v>
          </cell>
          <cell r="D850" t="str">
            <v>R23-mřížky,stříšky a výfukové prvky</v>
          </cell>
          <cell r="E850">
            <v>1900</v>
          </cell>
        </row>
        <row r="851">
          <cell r="A851" t="str">
            <v>R225432</v>
          </cell>
          <cell r="B851" t="str">
            <v>Průchodový prvek VILPE pro taškové krytiny -hnědá</v>
          </cell>
          <cell r="C851" t="str">
            <v>ks</v>
          </cell>
          <cell r="D851" t="str">
            <v>R23-mřížky,stříšky a výfukové prvky</v>
          </cell>
          <cell r="E851">
            <v>1900</v>
          </cell>
        </row>
        <row r="852">
          <cell r="A852" t="str">
            <v>R225433</v>
          </cell>
          <cell r="B852" t="str">
            <v>Průchodový prvek VILPE pro taškové krytiny -červená</v>
          </cell>
          <cell r="C852" t="str">
            <v>ks</v>
          </cell>
          <cell r="D852" t="str">
            <v>R23-mřížky,stříšky a výfukové prvky</v>
          </cell>
          <cell r="E852">
            <v>1900</v>
          </cell>
        </row>
        <row r="853">
          <cell r="A853" t="str">
            <v>R226022</v>
          </cell>
          <cell r="B853" t="str">
            <v>Klapka škrtící s pákou pro ruční řízení 125</v>
          </cell>
          <cell r="C853" t="str">
            <v>ks</v>
          </cell>
          <cell r="D853" t="str">
            <v>R226-klapky</v>
          </cell>
          <cell r="E853">
            <v>660</v>
          </cell>
        </row>
        <row r="854">
          <cell r="A854" t="str">
            <v>R226025</v>
          </cell>
          <cell r="B854" t="str">
            <v>Klapka škrtící s pákou pro ruční řízení 160</v>
          </cell>
          <cell r="C854" t="str">
            <v>ks</v>
          </cell>
          <cell r="D854" t="str">
            <v>R226-klapky</v>
          </cell>
          <cell r="E854">
            <v>710</v>
          </cell>
        </row>
        <row r="855">
          <cell r="A855" t="str">
            <v>R226027</v>
          </cell>
          <cell r="B855" t="str">
            <v>Klapka škrtící s pákou pro ruční řízení 200</v>
          </cell>
          <cell r="C855" t="str">
            <v>ks</v>
          </cell>
          <cell r="D855" t="str">
            <v>R226-klapky</v>
          </cell>
          <cell r="E855">
            <v>760</v>
          </cell>
        </row>
        <row r="856">
          <cell r="A856" t="str">
            <v>R226201</v>
          </cell>
          <cell r="B856" t="str">
            <v>Zpětná klapka 100</v>
          </cell>
          <cell r="C856" t="str">
            <v>ks</v>
          </cell>
          <cell r="D856" t="str">
            <v>R226-klapky</v>
          </cell>
          <cell r="E856">
            <v>220</v>
          </cell>
        </row>
        <row r="857">
          <cell r="A857" t="str">
            <v>R226202</v>
          </cell>
          <cell r="B857" t="str">
            <v>Zpětná klapka 125</v>
          </cell>
          <cell r="C857" t="str">
            <v>ks</v>
          </cell>
          <cell r="D857" t="str">
            <v>R226-klapky</v>
          </cell>
          <cell r="E857">
            <v>230</v>
          </cell>
        </row>
        <row r="858">
          <cell r="A858" t="str">
            <v>R226203</v>
          </cell>
          <cell r="B858" t="str">
            <v>Zpětná klapka 160</v>
          </cell>
          <cell r="C858" t="str">
            <v>ks</v>
          </cell>
          <cell r="D858" t="str">
            <v>R226-klapky</v>
          </cell>
          <cell r="E858">
            <v>250</v>
          </cell>
        </row>
        <row r="859">
          <cell r="A859" t="str">
            <v>R226204</v>
          </cell>
          <cell r="B859" t="str">
            <v>Zpětná klapka 200</v>
          </cell>
          <cell r="C859" t="str">
            <v>ks</v>
          </cell>
          <cell r="D859" t="str">
            <v>R226-klapky</v>
          </cell>
          <cell r="E859">
            <v>320</v>
          </cell>
        </row>
        <row r="860">
          <cell r="A860" t="str">
            <v>R226205</v>
          </cell>
          <cell r="B860" t="str">
            <v>Zpětná klapka 250</v>
          </cell>
          <cell r="C860" t="str">
            <v>ks</v>
          </cell>
          <cell r="D860" t="str">
            <v>R226-klapky</v>
          </cell>
          <cell r="E860">
            <v>350</v>
          </cell>
        </row>
        <row r="861">
          <cell r="A861" t="str">
            <v>R230001</v>
          </cell>
          <cell r="B861" t="str">
            <v>Talířový ventil odtah vzduchu KO 100 - včetně rámečku</v>
          </cell>
          <cell r="C861" t="str">
            <v>ks</v>
          </cell>
          <cell r="D861" t="str">
            <v>R23-mřížky,stříšky a výfukové prvky</v>
          </cell>
          <cell r="E861">
            <v>230</v>
          </cell>
        </row>
        <row r="862">
          <cell r="A862" t="str">
            <v>R230002</v>
          </cell>
          <cell r="B862" t="str">
            <v>Talířový ventil odtah vzduchu KO 125 - včetně rámečku</v>
          </cell>
          <cell r="C862" t="str">
            <v>ks</v>
          </cell>
          <cell r="D862" t="str">
            <v>R23-mřížky,stříšky a výfukové prvky</v>
          </cell>
          <cell r="E862">
            <v>240</v>
          </cell>
        </row>
        <row r="863">
          <cell r="A863" t="str">
            <v>R230003</v>
          </cell>
          <cell r="B863" t="str">
            <v>Talířový ventil odtah vzduchu KO 160 - včetně rámečku</v>
          </cell>
          <cell r="C863" t="str">
            <v>ks</v>
          </cell>
          <cell r="D863" t="str">
            <v>R23-mřížky,stříšky a výfukové prvky</v>
          </cell>
          <cell r="E863">
            <v>340</v>
          </cell>
        </row>
        <row r="864">
          <cell r="A864" t="str">
            <v>R230004</v>
          </cell>
          <cell r="B864" t="str">
            <v>Talířový ventil odtah vzduchu KO 200 - včetně rámečku</v>
          </cell>
          <cell r="C864" t="str">
            <v>ks</v>
          </cell>
          <cell r="D864" t="str">
            <v>R23-mřížky,stříšky a výfukové prvky</v>
          </cell>
          <cell r="E864">
            <v>390</v>
          </cell>
        </row>
        <row r="865">
          <cell r="A865" t="str">
            <v>R230101</v>
          </cell>
          <cell r="B865" t="str">
            <v>Talířový ventil přívod vzduchu KI 100 - včetně rámečku</v>
          </cell>
          <cell r="C865" t="str">
            <v>ks</v>
          </cell>
          <cell r="D865" t="str">
            <v>R23-mřížky,stříšky a výfukové prvky</v>
          </cell>
          <cell r="E865">
            <v>230</v>
          </cell>
        </row>
        <row r="866">
          <cell r="A866" t="str">
            <v>R230102</v>
          </cell>
          <cell r="B866" t="str">
            <v>Talířový ventil přívod vzduchu KI 125 - včetně rámečku</v>
          </cell>
          <cell r="C866" t="str">
            <v>ks</v>
          </cell>
          <cell r="D866" t="str">
            <v>R23-mřížky,stříšky a výfukové prvky</v>
          </cell>
          <cell r="E866">
            <v>240</v>
          </cell>
        </row>
        <row r="867">
          <cell r="A867" t="str">
            <v>R230103</v>
          </cell>
          <cell r="B867" t="str">
            <v>Talířový ventil přívod vzduchu KI 160 - včetně rámečku</v>
          </cell>
          <cell r="C867" t="str">
            <v>ks</v>
          </cell>
          <cell r="D867" t="str">
            <v>R23-mřížky,stříšky a výfukové prvky</v>
          </cell>
          <cell r="E867">
            <v>340</v>
          </cell>
        </row>
        <row r="868">
          <cell r="A868" t="str">
            <v>R230104</v>
          </cell>
          <cell r="B868" t="str">
            <v>Talířový ventil přívod vzduchu KI 200 - včetně rámečku</v>
          </cell>
          <cell r="C868" t="str">
            <v>ks</v>
          </cell>
          <cell r="D868" t="str">
            <v>R23-mřížky,stříšky a výfukové prvky</v>
          </cell>
          <cell r="E868">
            <v>410</v>
          </cell>
        </row>
        <row r="869">
          <cell r="A869" t="str">
            <v>R231219</v>
          </cell>
          <cell r="B869" t="str">
            <v>Dýza s dalekým dosahem 90/N DDM TPM 011/00 </v>
          </cell>
          <cell r="C869" t="str">
            <v>ks</v>
          </cell>
          <cell r="D869" t="str">
            <v>R23-mřížky,stříšky a výfukové prvky</v>
          </cell>
          <cell r="E869">
            <v>2600</v>
          </cell>
        </row>
        <row r="870">
          <cell r="A870" t="str">
            <v>R231220</v>
          </cell>
          <cell r="B870" t="str">
            <v>Dýza s dalekým dosahem 130/N DDM TPM 011/00</v>
          </cell>
          <cell r="C870" t="str">
            <v>ks</v>
          </cell>
          <cell r="D870" t="str">
            <v>R23-mřížky,stříšky a výfukové prvky</v>
          </cell>
          <cell r="E870">
            <v>3230</v>
          </cell>
        </row>
        <row r="871">
          <cell r="A871" t="str">
            <v>R231300</v>
          </cell>
          <cell r="B871" t="str">
            <v>Dýza Maico WD 10W</v>
          </cell>
          <cell r="C871" t="str">
            <v>ks</v>
          </cell>
          <cell r="D871" t="str">
            <v>R23-mřížky,stříšky a výfukové prvky</v>
          </cell>
          <cell r="E871">
            <v>2930</v>
          </cell>
        </row>
        <row r="872">
          <cell r="A872" t="str">
            <v>R311010</v>
          </cell>
          <cell r="B872" t="str">
            <v>lepící páska univerzální š. - 50mm       50m</v>
          </cell>
          <cell r="C872" t="str">
            <v>ks</v>
          </cell>
          <cell r="D872" t="str">
            <v>R31-závěsný a těs. Mat.</v>
          </cell>
          <cell r="E872">
            <v>130</v>
          </cell>
        </row>
        <row r="873">
          <cell r="A873" t="str">
            <v>R311030</v>
          </cell>
          <cell r="B873" t="str">
            <v>lepící páska AL š. - 50mm       50m</v>
          </cell>
          <cell r="C873" t="str">
            <v>ks</v>
          </cell>
          <cell r="D873" t="str">
            <v>R31-závěsný a těs. Mat.</v>
          </cell>
          <cell r="E873">
            <v>180</v>
          </cell>
        </row>
        <row r="874">
          <cell r="A874" t="str">
            <v>R312010</v>
          </cell>
          <cell r="B874" t="str">
            <v>Šroub TEX - QUADREX 3,9x9,5 mm (VH 3.9x95)</v>
          </cell>
          <cell r="C874" t="str">
            <v>ks</v>
          </cell>
          <cell r="D874" t="str">
            <v>R31-závěsný a těs. Mat.</v>
          </cell>
          <cell r="E874">
            <v>20</v>
          </cell>
        </row>
        <row r="875">
          <cell r="A875" t="str">
            <v>R313030</v>
          </cell>
          <cell r="B875" t="str">
            <v>Nylonová spona vázací 9/1020 mm na průměr do 290 mm</v>
          </cell>
          <cell r="C875" t="str">
            <v>ks</v>
          </cell>
          <cell r="D875" t="str">
            <v>R31-závěsný a těs. Mat.</v>
          </cell>
          <cell r="E875">
            <v>30</v>
          </cell>
        </row>
        <row r="876">
          <cell r="A876" t="str">
            <v>R314010</v>
          </cell>
          <cell r="B876" t="str">
            <v>Hmoždinka FISCHER GK č. 52389 (závěs na sádrok.)</v>
          </cell>
          <cell r="C876" t="str">
            <v>ks</v>
          </cell>
          <cell r="D876" t="str">
            <v>R31-závěsný a těs. Mat.</v>
          </cell>
          <cell r="E876">
            <v>30</v>
          </cell>
        </row>
        <row r="877">
          <cell r="A877" t="str">
            <v>R315010</v>
          </cell>
          <cell r="B877" t="str">
            <v>AL plech š. 20 mm - závěsný (a 1 bm) </v>
          </cell>
          <cell r="C877" t="str">
            <v>ks</v>
          </cell>
          <cell r="D877" t="str">
            <v>R31-závěsný a těs. Mat.</v>
          </cell>
          <cell r="E877">
            <v>20</v>
          </cell>
        </row>
        <row r="878">
          <cell r="A878" t="str">
            <v>R316001</v>
          </cell>
          <cell r="B878" t="str">
            <v>Plastový kruhový závěs pr. 100 – pro rozvody GP</v>
          </cell>
          <cell r="C878" t="str">
            <v>ks</v>
          </cell>
          <cell r="D878" t="str">
            <v>R31-závěsný a těs. Mat.</v>
          </cell>
          <cell r="E878">
            <v>50</v>
          </cell>
        </row>
        <row r="879">
          <cell r="A879" t="str">
            <v>R316002</v>
          </cell>
          <cell r="B879" t="str">
            <v>Drzak na GP_dvojity</v>
          </cell>
          <cell r="C879" t="str">
            <v>ks</v>
          </cell>
          <cell r="D879" t="str">
            <v>R31-závěsný a těs. Mat.</v>
          </cell>
          <cell r="E879">
            <v>70</v>
          </cell>
        </row>
        <row r="880">
          <cell r="A880" t="str">
            <v>R316003</v>
          </cell>
          <cell r="B880" t="str">
            <v>Drzak na GP_jednoduchy</v>
          </cell>
          <cell r="C880" t="str">
            <v>ks</v>
          </cell>
          <cell r="D880" t="str">
            <v>R31-závěsný a těs. Mat.</v>
          </cell>
          <cell r="E880">
            <v>50</v>
          </cell>
        </row>
        <row r="881">
          <cell r="A881" t="str">
            <v>R316016</v>
          </cell>
          <cell r="B881" t="str">
            <v>kruhový závěs Ø180mm</v>
          </cell>
          <cell r="C881" t="str">
            <v>ks</v>
          </cell>
          <cell r="D881" t="str">
            <v>R31-závěsný a těs. Mat.</v>
          </cell>
          <cell r="E881">
            <v>130</v>
          </cell>
        </row>
        <row r="882">
          <cell r="A882" t="str">
            <v>R316020</v>
          </cell>
          <cell r="B882" t="str">
            <v>kruhový závěs Ø224mm</v>
          </cell>
          <cell r="C882" t="str">
            <v>ks</v>
          </cell>
          <cell r="D882" t="str">
            <v>R31-závěsný a těs. Mat.</v>
          </cell>
          <cell r="E882">
            <v>150</v>
          </cell>
        </row>
        <row r="883">
          <cell r="A883" t="str">
            <v>R316025</v>
          </cell>
          <cell r="B883" t="str">
            <v>kruhový závěs Ø280mm</v>
          </cell>
          <cell r="C883" t="str">
            <v>ks</v>
          </cell>
          <cell r="D883" t="str">
            <v>R31-závěsný a těs. Mat.</v>
          </cell>
          <cell r="E883">
            <v>160</v>
          </cell>
        </row>
        <row r="884">
          <cell r="A884" t="str">
            <v>R316101</v>
          </cell>
          <cell r="B884" t="str">
            <v>Nástěnný konzolový set pro venkovní kondenzační jednotky</v>
          </cell>
          <cell r="C884" t="str">
            <v>ks</v>
          </cell>
          <cell r="D884" t="str">
            <v>R400 - Tepelné čerpadlo</v>
          </cell>
          <cell r="E884">
            <v>3070</v>
          </cell>
        </row>
        <row r="885">
          <cell r="A885" t="str">
            <v>R316111</v>
          </cell>
          <cell r="B885" t="str">
            <v>podlahový konzolový set pro venkovní kondenzační jednotky</v>
          </cell>
          <cell r="C885" t="str">
            <v>ks</v>
          </cell>
          <cell r="D885" t="str">
            <v>R400 - Tepelné čerpadlo</v>
          </cell>
          <cell r="E885">
            <v>2700</v>
          </cell>
        </row>
        <row r="886">
          <cell r="A886" t="str">
            <v>R316201</v>
          </cell>
          <cell r="B886" t="str">
            <v>filtrační box DN 160 - přídavný filtrační box pro přímý kuchyňský odtah</v>
          </cell>
          <cell r="C886" t="str">
            <v>ks</v>
          </cell>
          <cell r="D886" t="str">
            <v>R15 -filtrační boxy</v>
          </cell>
          <cell r="E886">
            <v>7790</v>
          </cell>
        </row>
        <row r="887">
          <cell r="A887" t="str">
            <v>R316303</v>
          </cell>
          <cell r="B887" t="str">
            <v>Spojovací sada pro plastový rozvod ATREA GP</v>
          </cell>
          <cell r="C887" t="str">
            <v>ks</v>
          </cell>
          <cell r="D887" t="str">
            <v>R212-potrubí GP</v>
          </cell>
          <cell r="E887">
            <v>50</v>
          </cell>
        </row>
        <row r="888">
          <cell r="A888" t="str">
            <v>R317010</v>
          </cell>
          <cell r="B888" t="str">
            <v>DPR 40 - Příchytka plochého podstropního rozvodu 160x40</v>
          </cell>
          <cell r="C888" t="str">
            <v>ks</v>
          </cell>
          <cell r="D888" t="str">
            <v>R31-závěsný a těs. Mat.</v>
          </cell>
          <cell r="E888">
            <v>60</v>
          </cell>
        </row>
        <row r="889">
          <cell r="A889" t="str">
            <v>R317020</v>
          </cell>
          <cell r="B889" t="str">
            <v>DPR 50 - Příchytka plochého podstropního rozvodu 200x50</v>
          </cell>
          <cell r="C889" t="str">
            <v>ks</v>
          </cell>
          <cell r="D889" t="str">
            <v>R31-závěsný a těs. Mat.</v>
          </cell>
          <cell r="E889">
            <v>60</v>
          </cell>
        </row>
        <row r="890">
          <cell r="A890" t="str">
            <v>R330010</v>
          </cell>
          <cell r="B890" t="str">
            <v>Paleta "EURO" 80x120 (přeprava materiálu)</v>
          </cell>
          <cell r="C890" t="str">
            <v>ks</v>
          </cell>
          <cell r="D890" t="str">
            <v>R31-závěsný a těs. Mat.</v>
          </cell>
          <cell r="E890">
            <v>320</v>
          </cell>
        </row>
        <row r="891">
          <cell r="A891" t="str">
            <v>R336015</v>
          </cell>
          <cell r="B891" t="str">
            <v>Samolepicí izolace tl. 15 mm</v>
          </cell>
          <cell r="C891" t="str">
            <v>m2</v>
          </cell>
          <cell r="D891" t="str">
            <v>R335 -izolace</v>
          </cell>
          <cell r="E891">
            <v>310</v>
          </cell>
        </row>
        <row r="892">
          <cell r="A892" t="str">
            <v>R336016</v>
          </cell>
          <cell r="B892" t="str">
            <v>Čistící sada pro podlahové kanály 200x50</v>
          </cell>
          <cell r="C892" t="str">
            <v>kpl</v>
          </cell>
          <cell r="D892" t="str">
            <v>R1-Rozvod 200x50</v>
          </cell>
          <cell r="E892">
            <v>1930</v>
          </cell>
        </row>
        <row r="893">
          <cell r="A893" t="str">
            <v>R336017</v>
          </cell>
          <cell r="B893" t="str">
            <v>Čistící sada pro podlahové kanály 160x40</v>
          </cell>
          <cell r="C893" t="str">
            <v>kpl</v>
          </cell>
          <cell r="D893" t="str">
            <v>R1-Rozvod 160x40</v>
          </cell>
          <cell r="E893">
            <v>1880</v>
          </cell>
        </row>
        <row r="894">
          <cell r="A894" t="str">
            <v>R336030</v>
          </cell>
          <cell r="B894" t="str">
            <v>Isover rohož ML 3 tl. 30 mm s Al. folii</v>
          </cell>
          <cell r="C894" t="str">
            <v>m2</v>
          </cell>
          <cell r="D894" t="str">
            <v>R335 -izolace</v>
          </cell>
          <cell r="E894">
            <v>280</v>
          </cell>
        </row>
        <row r="895">
          <cell r="A895" t="str">
            <v>R336100</v>
          </cell>
          <cell r="B895" t="str">
            <v>Isover rohož LM 3 tl. 100 mm</v>
          </cell>
          <cell r="C895" t="str">
            <v>m2</v>
          </cell>
          <cell r="D895" t="str">
            <v>R335 -izolace</v>
          </cell>
          <cell r="E895">
            <v>490</v>
          </cell>
        </row>
        <row r="896">
          <cell r="A896" t="str">
            <v>R340100</v>
          </cell>
          <cell r="B896" t="str">
            <v>Protěsný límec 100</v>
          </cell>
          <cell r="C896" t="str">
            <v>ks</v>
          </cell>
          <cell r="D896" t="str">
            <v>R31-závěsný a těs. Mat.</v>
          </cell>
          <cell r="E896">
            <v>220</v>
          </cell>
        </row>
        <row r="897">
          <cell r="A897" t="str">
            <v>R340125</v>
          </cell>
          <cell r="B897" t="str">
            <v>Protěsný límec 125</v>
          </cell>
          <cell r="C897" t="str">
            <v>ks</v>
          </cell>
          <cell r="D897" t="str">
            <v>R31-závěsný a těs. Mat.</v>
          </cell>
          <cell r="E897">
            <v>240</v>
          </cell>
        </row>
        <row r="898">
          <cell r="A898" t="str">
            <v>R340160</v>
          </cell>
          <cell r="B898" t="str">
            <v>Protěsný límec 160</v>
          </cell>
          <cell r="C898" t="str">
            <v>ks</v>
          </cell>
          <cell r="D898" t="str">
            <v>R31-závěsný a těs. Mat.</v>
          </cell>
          <cell r="E898">
            <v>250</v>
          </cell>
        </row>
        <row r="899">
          <cell r="A899" t="str">
            <v>R340200</v>
          </cell>
          <cell r="B899" t="str">
            <v>Protěsný límec 200</v>
          </cell>
          <cell r="C899" t="str">
            <v>ks</v>
          </cell>
          <cell r="D899" t="str">
            <v>R31-závěsný a těs. Mat.</v>
          </cell>
          <cell r="E899">
            <v>300</v>
          </cell>
        </row>
        <row r="900">
          <cell r="A900" t="str">
            <v>R340250</v>
          </cell>
          <cell r="B900" t="str">
            <v>Protěsný límec 250</v>
          </cell>
          <cell r="C900" t="str">
            <v>ks</v>
          </cell>
          <cell r="D900" t="str">
            <v>R31-závěsný a těs. Mat.</v>
          </cell>
          <cell r="E900">
            <v>310</v>
          </cell>
        </row>
        <row r="901">
          <cell r="A901" t="str">
            <v>R400010</v>
          </cell>
          <cell r="B901" t="str">
            <v>ATREA FG09 - venkovní konden. jednotka - pro zap. CHF jednotky RB4/RB5</v>
          </cell>
          <cell r="C901" t="str">
            <v>ks</v>
          </cell>
          <cell r="D901" t="str">
            <v>R400 - Tepelné čerpadlo</v>
          </cell>
          <cell r="E901">
            <v>15100</v>
          </cell>
        </row>
        <row r="902">
          <cell r="A902" t="str">
            <v>R400015</v>
          </cell>
          <cell r="B902" t="str">
            <v>ATREA FG14 - venkovní konden. jednotka - pro zap. CHF jednotky RK4/RK5; RA4/RA5</v>
          </cell>
          <cell r="C902" t="str">
            <v>ks</v>
          </cell>
          <cell r="D902" t="str">
            <v>R400 - Tepelné čerpadlo</v>
          </cell>
          <cell r="E902">
            <v>19700</v>
          </cell>
        </row>
        <row r="903">
          <cell r="A903" t="str">
            <v>R400019</v>
          </cell>
          <cell r="B903" t="str">
            <v>ATREA FG18 - venkovní konden. jednotka - pro zap. CHF jednotky RK4/RK5</v>
          </cell>
          <cell r="C903" t="str">
            <v>ks</v>
          </cell>
          <cell r="D903" t="str">
            <v>R400 - Tepelné čerpadlo</v>
          </cell>
          <cell r="E903">
            <v>31700</v>
          </cell>
        </row>
        <row r="904">
          <cell r="A904" t="str">
            <v>R400101</v>
          </cell>
          <cell r="B904" t="str">
            <v>Sada TV pro TCV EKO</v>
          </cell>
          <cell r="C904" t="str">
            <v>ks</v>
          </cell>
          <cell r="D904" t="str">
            <v>R400 - Tepelné čerpadlo</v>
          </cell>
          <cell r="E904">
            <v>16450</v>
          </cell>
        </row>
        <row r="905">
          <cell r="A905" t="str">
            <v>R602020</v>
          </cell>
          <cell r="B905" t="str">
            <v>Relé pro HDO - nutná součást elktroakumul.systému</v>
          </cell>
          <cell r="C905" t="str">
            <v>ks</v>
          </cell>
          <cell r="D905" t="str">
            <v>R6 -IZT</v>
          </cell>
          <cell r="E905">
            <v>490</v>
          </cell>
        </row>
        <row r="906">
          <cell r="A906" t="str">
            <v>R602035</v>
          </cell>
          <cell r="B906" t="str">
            <v>Mechanický termostat k modulu UPS</v>
          </cell>
          <cell r="C906" t="str">
            <v>ks</v>
          </cell>
          <cell r="D906" t="str">
            <v>R6 -IZT</v>
          </cell>
          <cell r="E906">
            <v>490</v>
          </cell>
        </row>
        <row r="907">
          <cell r="A907" t="str">
            <v>R602103</v>
          </cell>
          <cell r="B907" t="str">
            <v>HJ 103-hlídač proudového maxima pro elektroakumulační systém</v>
          </cell>
          <cell r="C907" t="str">
            <v>ks</v>
          </cell>
          <cell r="D907" t="str">
            <v>R6 -IZT</v>
          </cell>
          <cell r="E907">
            <v>5310</v>
          </cell>
        </row>
        <row r="908">
          <cell r="A908" t="str">
            <v>R603118</v>
          </cell>
          <cell r="B908" t="str">
            <v>RG23 - pro IZT-U (pro kompletní digitální řízení)</v>
          </cell>
          <cell r="C908" t="str">
            <v>ks</v>
          </cell>
          <cell r="D908" t="str">
            <v>R6 -IZT</v>
          </cell>
          <cell r="E908">
            <v>22990</v>
          </cell>
        </row>
        <row r="909">
          <cell r="A909" t="str">
            <v>R603133</v>
          </cell>
          <cell r="B909" t="str">
            <v>Čidlo teploty základní pro RG 23</v>
          </cell>
          <cell r="C909" t="str">
            <v>ks</v>
          </cell>
          <cell r="D909" t="str">
            <v>R6 -IZT</v>
          </cell>
          <cell r="E909">
            <v>690</v>
          </cell>
        </row>
        <row r="910">
          <cell r="A910" t="str">
            <v>R603134</v>
          </cell>
          <cell r="B910" t="str">
            <v>Čidlo teploty rozšířené pro RG 23</v>
          </cell>
          <cell r="C910" t="str">
            <v>ks</v>
          </cell>
          <cell r="D910" t="str">
            <v>R6 -IZT</v>
          </cell>
          <cell r="E910">
            <v>880</v>
          </cell>
        </row>
        <row r="911">
          <cell r="A911" t="str">
            <v>R603135</v>
          </cell>
          <cell r="B911" t="str">
            <v>Čidlo solárního okruhu pro RG 23</v>
          </cell>
          <cell r="C911" t="str">
            <v>ks</v>
          </cell>
          <cell r="D911" t="str">
            <v>R6 -IZT</v>
          </cell>
          <cell r="E911">
            <v>1440</v>
          </cell>
        </row>
        <row r="912">
          <cell r="A912" t="str">
            <v>R603136</v>
          </cell>
          <cell r="B912" t="str">
            <v>Čidlo venkovní teploty pro RG 23</v>
          </cell>
          <cell r="C912" t="str">
            <v>ks</v>
          </cell>
          <cell r="D912" t="str">
            <v>R6 -IZT</v>
          </cell>
          <cell r="E912">
            <v>1090</v>
          </cell>
        </row>
        <row r="913">
          <cell r="A913" t="str">
            <v>R603137</v>
          </cell>
          <cell r="B913" t="str">
            <v>Filtr pro čidla teploty k RG 23</v>
          </cell>
          <cell r="C913" t="str">
            <v>ks</v>
          </cell>
          <cell r="D913" t="str">
            <v>R6 -IZT</v>
          </cell>
          <cell r="E913">
            <v>380</v>
          </cell>
        </row>
        <row r="914">
          <cell r="A914" t="str">
            <v>R603417</v>
          </cell>
          <cell r="B914" t="str">
            <v>RGS-3 - pro IZT-U (silová regulace pro řízení elektrospirál)</v>
          </cell>
          <cell r="C914" t="str">
            <v>ks</v>
          </cell>
          <cell r="D914" t="str">
            <v>R6 -IZT</v>
          </cell>
          <cell r="E914">
            <v>9530</v>
          </cell>
        </row>
        <row r="915">
          <cell r="A915" t="str">
            <v>R700040</v>
          </cell>
          <cell r="B915" t="str">
            <v>Regulační termostatická jednotka ESBE - LTC 141, 55C</v>
          </cell>
          <cell r="C915" t="str">
            <v>kpl</v>
          </cell>
          <cell r="D915" t="str">
            <v>R7-topenářské příslušenství</v>
          </cell>
          <cell r="E915">
            <v>11420</v>
          </cell>
        </row>
        <row r="916">
          <cell r="A916" t="str">
            <v>R700065</v>
          </cell>
          <cell r="B916" t="str">
            <v>Propopojovací set DUPLEX R_4 x IZT-U </v>
          </cell>
          <cell r="C916" t="str">
            <v>kpl</v>
          </cell>
          <cell r="D916" t="str">
            <v>R7-topenářské příslušenství</v>
          </cell>
          <cell r="E916">
            <v>3680</v>
          </cell>
        </row>
        <row r="917">
          <cell r="A917" t="str">
            <v>R700083</v>
          </cell>
          <cell r="B917" t="str">
            <v>Třícestná směšovací sada , DN 20, kv4, 24V</v>
          </cell>
          <cell r="C917" t="str">
            <v>kpl</v>
          </cell>
          <cell r="D917" t="str">
            <v>R7-topenářské příslušenství</v>
          </cell>
          <cell r="E917">
            <v>3320</v>
          </cell>
        </row>
        <row r="918">
          <cell r="A918" t="str">
            <v>R700084</v>
          </cell>
          <cell r="B918" t="str">
            <v>Čtyřcestná směšovací sada, DN 20, kv4, 24V</v>
          </cell>
          <cell r="C918" t="str">
            <v>kpl</v>
          </cell>
          <cell r="D918" t="str">
            <v>R7-topenářské příslušenství</v>
          </cell>
          <cell r="E918">
            <v>3440</v>
          </cell>
        </row>
        <row r="919">
          <cell r="A919" t="str">
            <v>R700085</v>
          </cell>
          <cell r="B919" t="str">
            <v>Oběhové čerpadlo EC-20, 230V</v>
          </cell>
          <cell r="C919" t="str">
            <v>kpl</v>
          </cell>
          <cell r="D919" t="str">
            <v>R7-topenářské příslušenství</v>
          </cell>
          <cell r="E919">
            <v>3300</v>
          </cell>
        </row>
        <row r="920">
          <cell r="A920" t="str">
            <v>R700086</v>
          </cell>
          <cell r="B920" t="str">
            <v>Sada pro solankový výměník tepla</v>
          </cell>
          <cell r="C920" t="str">
            <v>kpl</v>
          </cell>
          <cell r="D920" t="str">
            <v>R7-topenářské příslušenství</v>
          </cell>
          <cell r="E920">
            <v>10850</v>
          </cell>
        </row>
        <row r="921">
          <cell r="A921" t="str">
            <v>R700089</v>
          </cell>
          <cell r="B921" t="str">
            <v>Sada TV ATREA</v>
          </cell>
          <cell r="C921" t="str">
            <v>kpl</v>
          </cell>
          <cell r="D921" t="str">
            <v>R7-topenářské příslušenství</v>
          </cell>
          <cell r="E921">
            <v>3460</v>
          </cell>
        </row>
        <row r="922">
          <cell r="A922" t="str">
            <v>R700090</v>
          </cell>
          <cell r="B922" t="str">
            <v>Sada škrtící 0-10V, 24V DC, DN 20</v>
          </cell>
          <cell r="C922" t="str">
            <v>kpl</v>
          </cell>
          <cell r="D922" t="str">
            <v>R7-topenářské příslušenství</v>
          </cell>
          <cell r="E922">
            <v>2800</v>
          </cell>
        </row>
        <row r="923">
          <cell r="A923" t="str">
            <v>R700094</v>
          </cell>
          <cell r="B923" t="str">
            <v>Elektrický přepínací ventil, 230V, DN 20</v>
          </cell>
          <cell r="C923" t="str">
            <v>ks</v>
          </cell>
          <cell r="D923" t="str">
            <v>R7-topenářské příslušenství</v>
          </cell>
          <cell r="E923">
            <v>2780</v>
          </cell>
        </row>
        <row r="924">
          <cell r="A924" t="str">
            <v>R700096</v>
          </cell>
          <cell r="B924" t="str">
            <v>Elektrický uzavírací ventil 24V DC, DN 20</v>
          </cell>
          <cell r="C924" t="str">
            <v>ks</v>
          </cell>
          <cell r="D924" t="str">
            <v>R7-topenářské příslušenství</v>
          </cell>
          <cell r="E924">
            <v>2780</v>
          </cell>
        </row>
        <row r="925">
          <cell r="A925" t="str">
            <v>R700101</v>
          </cell>
          <cell r="B925" t="str">
            <v>Cu izolovaná dvojtrubka 6/12mm</v>
          </cell>
          <cell r="C925" t="str">
            <v>m</v>
          </cell>
          <cell r="D925" t="str">
            <v>R400 - Tepelné čerpadlo</v>
          </cell>
          <cell r="E925">
            <v>330</v>
          </cell>
        </row>
        <row r="926">
          <cell r="A926" t="str">
            <v>R701050</v>
          </cell>
          <cell r="B926" t="str">
            <v>Expanzní nádoba 50 l , 6 bar</v>
          </cell>
          <cell r="C926" t="str">
            <v>ks</v>
          </cell>
          <cell r="D926" t="str">
            <v>R7-topenářské příslušenství</v>
          </cell>
          <cell r="E926">
            <v>2060</v>
          </cell>
        </row>
        <row r="927">
          <cell r="A927" t="str">
            <v>R701080</v>
          </cell>
          <cell r="B927" t="str">
            <v>Expanzní nádoba 80 l , 6 bar</v>
          </cell>
          <cell r="C927" t="str">
            <v>ks</v>
          </cell>
          <cell r="D927" t="str">
            <v>R7-topenářské příslušenství</v>
          </cell>
          <cell r="E927">
            <v>2880</v>
          </cell>
        </row>
        <row r="928">
          <cell r="A928" t="str">
            <v>R701140</v>
          </cell>
          <cell r="B928" t="str">
            <v>Expanzní nádoba 140 l , 6 bar</v>
          </cell>
          <cell r="C928" t="str">
            <v>ks</v>
          </cell>
          <cell r="D928" t="str">
            <v>R7-topenářské příslušenství</v>
          </cell>
          <cell r="E928">
            <v>6120</v>
          </cell>
        </row>
        <row r="929">
          <cell r="A929" t="str">
            <v>R800000</v>
          </cell>
          <cell r="B929" t="str">
            <v>Nástavec odtoku kondenzátu NOK-P 100</v>
          </cell>
          <cell r="C929" t="str">
            <v>ks</v>
          </cell>
          <cell r="D929" t="str">
            <v>R8-odvod kondenzátu</v>
          </cell>
          <cell r="E929">
            <v>880</v>
          </cell>
        </row>
        <row r="930">
          <cell r="A930" t="str">
            <v>R800002</v>
          </cell>
          <cell r="B930" t="str">
            <v>Nástavec odtoku kondenzátu NOK-P 160</v>
          </cell>
          <cell r="C930" t="str">
            <v>ks</v>
          </cell>
          <cell r="D930" t="str">
            <v>R8-odvod kondenzátu</v>
          </cell>
          <cell r="E930">
            <v>1630</v>
          </cell>
        </row>
        <row r="931">
          <cell r="A931" t="str">
            <v>R141031</v>
          </cell>
          <cell r="B931" t="str">
            <v>SPF-S 300x300/ø160 - sání přechod fasádní s klapkou a servopohonem CM24GL</v>
          </cell>
          <cell r="C931" t="str">
            <v>ks</v>
          </cell>
          <cell r="D931" t="str">
            <v>R1-Tvarovky ATREA</v>
          </cell>
          <cell r="E931">
            <v>3540</v>
          </cell>
        </row>
        <row r="932">
          <cell r="A932" t="str">
            <v>A350100</v>
          </cell>
          <cell r="B932" t="str">
            <v>DUPLEX 850 Inter (provedení 10, pozink, pro opláštění) - 2. gen</v>
          </cell>
          <cell r="C932" t="str">
            <v>ks</v>
          </cell>
          <cell r="D932" t="str">
            <v>A350-DUPLEX Inter</v>
          </cell>
          <cell r="E932">
            <v>118900</v>
          </cell>
        </row>
        <row r="933">
          <cell r="A933" t="str">
            <v>A350101</v>
          </cell>
          <cell r="B933" t="str">
            <v>DUPLEX 850 Inter (provedení 11, pozink, pro opláštění) - 2. gen</v>
          </cell>
          <cell r="C933" t="str">
            <v>ks</v>
          </cell>
          <cell r="D933" t="str">
            <v>A350-DUPLEX Inter</v>
          </cell>
          <cell r="E933">
            <v>118900</v>
          </cell>
        </row>
        <row r="934">
          <cell r="A934" t="str">
            <v>A350110</v>
          </cell>
          <cell r="B934" t="str">
            <v>Integrovaný dohřívač vzduchu EDO.INT 0,6 RD5, 0,6kW (850 Inter) - 2. gen</v>
          </cell>
          <cell r="C934" t="str">
            <v>ks</v>
          </cell>
          <cell r="D934" t="str">
            <v>A350-DUPLEX Inter</v>
          </cell>
          <cell r="E934">
            <v>4600</v>
          </cell>
        </row>
        <row r="935">
          <cell r="A935" t="str">
            <v>A350120</v>
          </cell>
          <cell r="B935" t="str">
            <v>Obklad jednotky, lamino tl. 18 mm (prov. 10, buk, 850 Inter) - 2. gen</v>
          </cell>
          <cell r="C935" t="str">
            <v>ks</v>
          </cell>
          <cell r="D935" t="str">
            <v>A350-DUPLEX Inter</v>
          </cell>
          <cell r="E935">
            <v>8500</v>
          </cell>
        </row>
        <row r="936">
          <cell r="A936" t="str">
            <v>A350121</v>
          </cell>
          <cell r="B936" t="str">
            <v>Obklad jednotky, lamino tl. 18 mm (prov. 11, buk, 850 Inter) - 2. gen</v>
          </cell>
          <cell r="C936" t="str">
            <v>ks</v>
          </cell>
          <cell r="D936" t="str">
            <v>A350-DUPLEX Inter</v>
          </cell>
          <cell r="E936">
            <v>8500</v>
          </cell>
        </row>
        <row r="937">
          <cell r="A937" t="str">
            <v>A350122</v>
          </cell>
          <cell r="B937" t="str">
            <v>Obklad jednotky, lamino tl. 18 mm (prov. 10, dub přírodní, 850 Inter) - 2. gen</v>
          </cell>
          <cell r="C937" t="str">
            <v>ks</v>
          </cell>
          <cell r="D937" t="str">
            <v>A350-DUPLEX Inter</v>
          </cell>
          <cell r="E937">
            <v>8500</v>
          </cell>
        </row>
        <row r="938">
          <cell r="A938" t="str">
            <v>A350123</v>
          </cell>
          <cell r="B938" t="str">
            <v>Obklad jednotky, lamino tl. 18 mm (prov. 11, dub přírodní, 850 Inter) - 2. gen</v>
          </cell>
          <cell r="C938" t="str">
            <v>ks</v>
          </cell>
          <cell r="D938" t="str">
            <v>A350-DUPLEX Inter</v>
          </cell>
          <cell r="E938">
            <v>8500</v>
          </cell>
        </row>
        <row r="939">
          <cell r="A939" t="str">
            <v>A350124</v>
          </cell>
          <cell r="B939" t="str">
            <v>Obklad jednotky, lamino tl. 18 mm (prov. 10, dub bardolino, 850 Inter) - 2. gen</v>
          </cell>
          <cell r="C939" t="str">
            <v>kpl</v>
          </cell>
          <cell r="D939" t="str">
            <v>A350-DUPLEX Inter</v>
          </cell>
          <cell r="E939">
            <v>8500</v>
          </cell>
        </row>
        <row r="940">
          <cell r="A940" t="str">
            <v>A350125</v>
          </cell>
          <cell r="B940" t="str">
            <v>Obklad jednotky, lamino tl. 18 mm (prov. 11, dub bardolino, 850 Inter) - 2. gen</v>
          </cell>
          <cell r="C940" t="str">
            <v>kpl</v>
          </cell>
          <cell r="D940" t="str">
            <v>A350-DUPLEX Inter</v>
          </cell>
          <cell r="E940">
            <v>8500</v>
          </cell>
        </row>
        <row r="941">
          <cell r="A941" t="str">
            <v>A350126</v>
          </cell>
          <cell r="B941" t="str">
            <v>Opláštění jednotky - bílý lakovaný plech (prov. 10, 850 Inter) - 2. gen</v>
          </cell>
          <cell r="C941" t="str">
            <v>kpl</v>
          </cell>
          <cell r="D941" t="str">
            <v>A350-DUPLEX Inter</v>
          </cell>
          <cell r="E941">
            <v>4600</v>
          </cell>
        </row>
        <row r="942">
          <cell r="A942" t="str">
            <v>A350127</v>
          </cell>
          <cell r="B942" t="str">
            <v>Opláštění jednotky - bílý lakovaný plech (prov. 11, 850 Inter) - 2. gen</v>
          </cell>
          <cell r="C942" t="str">
            <v>kpl</v>
          </cell>
          <cell r="D942" t="str">
            <v>A350-DUPLEX Inter</v>
          </cell>
          <cell r="E942">
            <v>4600</v>
          </cell>
        </row>
        <row r="943">
          <cell r="A943" t="str">
            <v>A350128</v>
          </cell>
          <cell r="B943" t="str">
            <v>Opláštění jednotky - stříbrný lakovaný plech (prov. 10, 850 Inter) - 2. gen</v>
          </cell>
          <cell r="C943" t="str">
            <v>kpl</v>
          </cell>
          <cell r="D943" t="str">
            <v>A350-DUPLEX Inter</v>
          </cell>
          <cell r="E943">
            <v>4600</v>
          </cell>
        </row>
        <row r="944">
          <cell r="A944" t="str">
            <v>A350129</v>
          </cell>
          <cell r="B944" t="str">
            <v>Opláštění jednotky - stříbrný lakovaný plech (prov. 11, 850 Inter) - 2. gen</v>
          </cell>
          <cell r="C944" t="str">
            <v>kpl</v>
          </cell>
          <cell r="D944" t="str">
            <v>A350-DUPLEX Inter</v>
          </cell>
          <cell r="E944">
            <v>4600</v>
          </cell>
        </row>
        <row r="945">
          <cell r="A945" t="str">
            <v>A350130</v>
          </cell>
          <cell r="B945" t="str">
            <v>Opláštění jednotky - lakovaný dekor - výběr z motivů (prov. 10, 850 Inter) - 2. gen</v>
          </cell>
          <cell r="C945" t="str">
            <v>kpl</v>
          </cell>
          <cell r="D945" t="str">
            <v>A350-DUPLEX Inter</v>
          </cell>
          <cell r="E945">
            <v>16500</v>
          </cell>
        </row>
        <row r="946">
          <cell r="A946" t="str">
            <v>A350131</v>
          </cell>
          <cell r="B946" t="str">
            <v>Opláštění jednotky - lakovaný dekor - výběr z motivů (prov. 11, 850 Inter) - 2. gen</v>
          </cell>
          <cell r="C946" t="str">
            <v>kpl</v>
          </cell>
          <cell r="D946" t="str">
            <v>A350-DUPLEX Inter</v>
          </cell>
          <cell r="E946">
            <v>16500</v>
          </cell>
        </row>
        <row r="947">
          <cell r="A947" t="str">
            <v>A350132</v>
          </cell>
          <cell r="B947" t="str">
            <v>Opláštění jednotky - lakovaný dekor - motiv na přání (prov. 10, 850 Inter) - 2. gen</v>
          </cell>
          <cell r="C947" t="str">
            <v>kpl</v>
          </cell>
          <cell r="D947" t="str">
            <v>A350-DUPLEX Inter</v>
          </cell>
          <cell r="E947" t="str">
            <v>na dotaz</v>
          </cell>
        </row>
        <row r="948">
          <cell r="A948" t="str">
            <v>A350133</v>
          </cell>
          <cell r="B948" t="str">
            <v>Opláštění jednotky - lakovaný dekor - motiv na přání (prov. 11, 850 Inter) - 2. gen</v>
          </cell>
          <cell r="C948" t="str">
            <v>kpl</v>
          </cell>
          <cell r="D948" t="str">
            <v>A350-DUPLEX Inter</v>
          </cell>
          <cell r="E948" t="str">
            <v>na dotaz</v>
          </cell>
        </row>
        <row r="949">
          <cell r="A949" t="str">
            <v>A350140</v>
          </cell>
          <cell r="B949" t="str">
            <v>Set integrovaná fasádní výústka přívod+odvod - vertikální (prov. 10 a 11, vč. průchodek fasádou max 1000 mm) (850 Inter) - 2. gen</v>
          </cell>
          <cell r="C949" t="str">
            <v>kpl</v>
          </cell>
          <cell r="D949" t="str">
            <v>A350-DUPLEX Inter</v>
          </cell>
          <cell r="E949">
            <v>3800</v>
          </cell>
        </row>
        <row r="950">
          <cell r="A950" t="str">
            <v>A350141</v>
          </cell>
          <cell r="B950" t="str">
            <v>Set potrubní propojení 500 mm vč. montážního příslušenství (850 Inter) - 2. gen</v>
          </cell>
          <cell r="C950" t="str">
            <v>kpl</v>
          </cell>
          <cell r="D950" t="str">
            <v>A350-DUPLEX Inter</v>
          </cell>
          <cell r="E950">
            <v>1250</v>
          </cell>
        </row>
        <row r="951">
          <cell r="A951" t="str">
            <v>A350142</v>
          </cell>
          <cell r="B951" t="str">
            <v>Set - zákryt potrubního propojení 500 mm (pozink, pro opláštění, 850 Inter) - 2. gen</v>
          </cell>
          <cell r="C951" t="str">
            <v>kpl</v>
          </cell>
          <cell r="D951" t="str">
            <v>A350-DUPLEX Inter</v>
          </cell>
          <cell r="E951">
            <v>4000</v>
          </cell>
        </row>
        <row r="952">
          <cell r="A952" t="str">
            <v>A350143</v>
          </cell>
          <cell r="B952" t="str">
            <v>Obklad potrubního propojení 500 mm, lamino tl. 18 mm (prov. 10 a 11, buk, 850 Inter) - 2. gen</v>
          </cell>
          <cell r="C952" t="str">
            <v>kpl</v>
          </cell>
          <cell r="D952" t="str">
            <v>A350-DUPLEX Inter</v>
          </cell>
          <cell r="E952">
            <v>1700</v>
          </cell>
        </row>
        <row r="953">
          <cell r="A953" t="str">
            <v>A350144</v>
          </cell>
          <cell r="B953" t="str">
            <v>Obklad potrubního propojení 500 mm, lamino tl. 18 mm (prov. 10 a 11, dub přírodní, 850 Inter) - 2. gen</v>
          </cell>
          <cell r="C953" t="str">
            <v>kpl</v>
          </cell>
          <cell r="D953" t="str">
            <v>A350-DUPLEX Inter</v>
          </cell>
          <cell r="E953">
            <v>1700</v>
          </cell>
        </row>
        <row r="954">
          <cell r="A954" t="str">
            <v>A350145</v>
          </cell>
          <cell r="B954" t="str">
            <v>Obklad potrubního propojení 500 mm, lamino tl. 18 mm (prov. 10 a 11, dub bardolino, 850 Inter) - 2. gen</v>
          </cell>
          <cell r="C954" t="str">
            <v>kpl</v>
          </cell>
          <cell r="D954" t="str">
            <v>A350-DUPLEX Inter</v>
          </cell>
          <cell r="E954">
            <v>1700</v>
          </cell>
        </row>
        <row r="955">
          <cell r="A955" t="str">
            <v>A350146</v>
          </cell>
          <cell r="B955" t="str">
            <v>Opláštění potrubního propojení 500 mm, bílý lakovaný plech (prov. 10 a 11, 850 Inter) - 2. gen</v>
          </cell>
          <cell r="C955" t="str">
            <v>kpl</v>
          </cell>
          <cell r="D955" t="str">
            <v>A350-DUPLEX Inter</v>
          </cell>
          <cell r="E955">
            <v>1600</v>
          </cell>
        </row>
        <row r="956">
          <cell r="A956" t="str">
            <v>A350147</v>
          </cell>
          <cell r="B956" t="str">
            <v>Opláštění potrubního propojení 500 mm, stříbrný lakovaný plech (prov. 10 a 11, 850 Inter) - 2. gen</v>
          </cell>
          <cell r="C956" t="str">
            <v>kpl</v>
          </cell>
          <cell r="D956" t="str">
            <v>A350-DUPLEX Inter</v>
          </cell>
          <cell r="E956">
            <v>1600</v>
          </cell>
        </row>
        <row r="957">
          <cell r="A957" t="str">
            <v>A350148</v>
          </cell>
          <cell r="B957" t="str">
            <v>Opláštění potrubního propojení 500 mm, lakovaný dekor - motiv na přání (prov. 10 a 11, 850 Inter) - 2. gen</v>
          </cell>
          <cell r="C957" t="str">
            <v>kpl</v>
          </cell>
          <cell r="D957" t="str">
            <v>A350-DUPLEX Inter</v>
          </cell>
          <cell r="E957" t="str">
            <v>na dotaz</v>
          </cell>
        </row>
        <row r="958">
          <cell r="A958" t="str">
            <v>A350149</v>
          </cell>
          <cell r="B958" t="str">
            <v>Set integrovaná fasádní výústka přívod+odvod - horizontální (prov. 10, vč. průchodek fasádou max 1000 mm) (850 Inter) - 2. gen</v>
          </cell>
          <cell r="C958" t="str">
            <v>kpl</v>
          </cell>
          <cell r="D958" t="str">
            <v>A350-DUPLEX Inter</v>
          </cell>
          <cell r="E958">
            <v>3800</v>
          </cell>
        </row>
        <row r="959">
          <cell r="A959" t="str">
            <v>A350150</v>
          </cell>
          <cell r="B959" t="str">
            <v>Set integrovaná fasádní výústka přívod+odvod - horizontální (prov. 11, vč. průchodek fasádou max 1000 mm) (850 Inter) - 2. gen</v>
          </cell>
          <cell r="C959" t="str">
            <v>kpl</v>
          </cell>
          <cell r="D959" t="str">
            <v>A350-DUPLEX Inter</v>
          </cell>
          <cell r="E959">
            <v>3800</v>
          </cell>
        </row>
        <row r="960">
          <cell r="A960" t="str">
            <v>A350033</v>
          </cell>
          <cell r="B960" t="str">
            <v>Přechod výstupu E2 na hrdlo D315 (850 Inter) - 1.+2. gen</v>
          </cell>
          <cell r="C960" t="str">
            <v>ks</v>
          </cell>
          <cell r="D960" t="str">
            <v>A350-DUPLEX Inter</v>
          </cell>
          <cell r="E960">
            <v>980</v>
          </cell>
        </row>
        <row r="961">
          <cell r="A961" t="str">
            <v>A350034</v>
          </cell>
          <cell r="B961" t="str">
            <v>Přechod výstupu E2 na hrdlo D250 (850 Inter) - 1.+2. gen</v>
          </cell>
          <cell r="C961" t="str">
            <v>ks</v>
          </cell>
          <cell r="D961" t="str">
            <v>A350-DUPLEX Inter</v>
          </cell>
          <cell r="E961">
            <v>980</v>
          </cell>
        </row>
        <row r="962">
          <cell r="A962" t="str">
            <v>A350098</v>
          </cell>
          <cell r="B962" t="str">
            <v>FT 850 INT - M5 (10 ks) - 1.+2. gen</v>
          </cell>
          <cell r="C962" t="str">
            <v>ks</v>
          </cell>
          <cell r="D962" t="str">
            <v>A350-DUPLEX Inter</v>
          </cell>
          <cell r="E962">
            <v>425</v>
          </cell>
        </row>
        <row r="963">
          <cell r="A963" t="str">
            <v>A350099</v>
          </cell>
          <cell r="B963" t="str">
            <v>FT 850 INT - F7  (10 ks) - 1.+2. gen</v>
          </cell>
          <cell r="C963" t="str">
            <v>ks</v>
          </cell>
          <cell r="D963" t="str">
            <v>A350-DUPLEX Inter</v>
          </cell>
          <cell r="E963">
            <v>525</v>
          </cell>
        </row>
        <row r="964">
          <cell r="A964" t="str">
            <v>A350090</v>
          </cell>
          <cell r="B964" t="str">
            <v>FK 850 INT - M5 - 1.+2. gen</v>
          </cell>
          <cell r="C964" t="str">
            <v>ks</v>
          </cell>
          <cell r="D964" t="str">
            <v>A350-DUPLEX Inter</v>
          </cell>
          <cell r="E964">
            <v>250</v>
          </cell>
        </row>
        <row r="965">
          <cell r="A965" t="str">
            <v>A350091</v>
          </cell>
          <cell r="B965" t="str">
            <v>FK 850 INT - F7 - 1.+2. gen</v>
          </cell>
          <cell r="C965" t="str">
            <v>ks</v>
          </cell>
          <cell r="D965" t="str">
            <v>A350-DUPLEX Inter</v>
          </cell>
          <cell r="E965">
            <v>680</v>
          </cell>
        </row>
        <row r="966">
          <cell r="A966" t="str">
            <v>A350095</v>
          </cell>
          <cell r="B966" t="str">
            <v>Rámeček pro skládaný filtr INTER</v>
          </cell>
          <cell r="C966" t="str">
            <v>ks</v>
          </cell>
          <cell r="D966" t="str">
            <v>A350-DUPLEX Inter</v>
          </cell>
          <cell r="E966">
            <v>1900</v>
          </cell>
        </row>
        <row r="967">
          <cell r="A967" t="str">
            <v>A701012</v>
          </cell>
          <cell r="B967" t="str">
            <v>SMART box UNI 125 </v>
          </cell>
          <cell r="C967" t="str">
            <v>ks</v>
          </cell>
          <cell r="D967" t="str">
            <v>A701-SMART - EASY box</v>
          </cell>
          <cell r="E967">
            <v>9250</v>
          </cell>
        </row>
        <row r="968">
          <cell r="A968" t="str">
            <v>A701016</v>
          </cell>
          <cell r="B968" t="str">
            <v>SMART box UNI 160</v>
          </cell>
          <cell r="C968" t="str">
            <v>ks</v>
          </cell>
          <cell r="D968" t="str">
            <v>A701-SMART - EASY box</v>
          </cell>
          <cell r="E968">
            <v>9350</v>
          </cell>
        </row>
        <row r="969">
          <cell r="A969" t="str">
            <v>A701020</v>
          </cell>
          <cell r="B969" t="str">
            <v>SMART box UNI 200</v>
          </cell>
          <cell r="C969" t="str">
            <v>ks</v>
          </cell>
          <cell r="D969" t="str">
            <v>A701-SMART - EASY box</v>
          </cell>
          <cell r="E969">
            <v>9450</v>
          </cell>
        </row>
        <row r="970">
          <cell r="A970" t="str">
            <v>A701025</v>
          </cell>
          <cell r="B970" t="str">
            <v>SMART box UNI 250</v>
          </cell>
          <cell r="C970" t="str">
            <v>ks</v>
          </cell>
          <cell r="D970" t="str">
            <v>A701-SMART - EASY box</v>
          </cell>
          <cell r="E970">
            <v>9900</v>
          </cell>
        </row>
        <row r="971">
          <cell r="A971" t="str">
            <v>A701031</v>
          </cell>
          <cell r="B971" t="str">
            <v>SMART box UNI 315</v>
          </cell>
          <cell r="C971" t="str">
            <v>ks</v>
          </cell>
          <cell r="D971" t="str">
            <v>A701-SMART - EASY box</v>
          </cell>
          <cell r="E971">
            <v>10300</v>
          </cell>
        </row>
        <row r="972">
          <cell r="A972" t="str">
            <v>A701040</v>
          </cell>
          <cell r="B972" t="str">
            <v>SMART box UNI 400</v>
          </cell>
          <cell r="C972" t="str">
            <v>ks</v>
          </cell>
          <cell r="D972" t="str">
            <v>A701-SMART - EASY box</v>
          </cell>
          <cell r="E972">
            <v>10800</v>
          </cell>
        </row>
        <row r="973">
          <cell r="A973" t="str">
            <v>A701000</v>
          </cell>
          <cell r="B973" t="str">
            <v>SMART box RD5</v>
          </cell>
          <cell r="C973" t="str">
            <v>ks</v>
          </cell>
          <cell r="D973" t="str">
            <v>A701-SMART - EASY box</v>
          </cell>
          <cell r="E973">
            <v>9300</v>
          </cell>
        </row>
        <row r="974">
          <cell r="A974" t="str">
            <v>A701212</v>
          </cell>
          <cell r="B974" t="str">
            <v>EASY box UNI A 125</v>
          </cell>
          <cell r="C974" t="str">
            <v>ks</v>
          </cell>
          <cell r="D974" t="str">
            <v>A701-SMART - EASY box</v>
          </cell>
          <cell r="E974">
            <v>6000</v>
          </cell>
        </row>
        <row r="975">
          <cell r="A975" t="str">
            <v>A701216</v>
          </cell>
          <cell r="B975" t="str">
            <v>EASY box UNI A 160</v>
          </cell>
          <cell r="C975" t="str">
            <v>ks</v>
          </cell>
          <cell r="D975" t="str">
            <v>A701-SMART - EASY box</v>
          </cell>
          <cell r="E975">
            <v>6150</v>
          </cell>
        </row>
        <row r="976">
          <cell r="A976" t="str">
            <v>A701220</v>
          </cell>
          <cell r="B976" t="str">
            <v>EASY box UNI A 200</v>
          </cell>
          <cell r="C976" t="str">
            <v>ks</v>
          </cell>
          <cell r="D976" t="str">
            <v>A701-SMART - EASY box</v>
          </cell>
          <cell r="E976">
            <v>6200</v>
          </cell>
        </row>
        <row r="977">
          <cell r="A977" t="str">
            <v>A701225</v>
          </cell>
          <cell r="B977" t="str">
            <v>EASY box UNI A 250</v>
          </cell>
          <cell r="C977" t="str">
            <v>ks</v>
          </cell>
          <cell r="D977" t="str">
            <v>A701-SMART - EASY box</v>
          </cell>
          <cell r="E977">
            <v>6250</v>
          </cell>
        </row>
        <row r="978">
          <cell r="A978" t="str">
            <v>A701231</v>
          </cell>
          <cell r="B978" t="str">
            <v>EASY box UNI A 315</v>
          </cell>
          <cell r="C978" t="str">
            <v>ks</v>
          </cell>
          <cell r="D978" t="str">
            <v>A701-SMART - EASY box</v>
          </cell>
          <cell r="E978">
            <v>6600</v>
          </cell>
        </row>
        <row r="979">
          <cell r="A979" t="str">
            <v>A701240</v>
          </cell>
          <cell r="B979" t="str">
            <v>EASY box UNI A 400</v>
          </cell>
          <cell r="C979" t="str">
            <v>ks</v>
          </cell>
          <cell r="D979" t="str">
            <v>A701-SMART - EASY box</v>
          </cell>
          <cell r="E979">
            <v>7100</v>
          </cell>
        </row>
        <row r="980">
          <cell r="A980" t="str">
            <v>A701312</v>
          </cell>
          <cell r="B980" t="str">
            <v>EASY box UNI SR 125</v>
          </cell>
          <cell r="C980" t="str">
            <v>ks</v>
          </cell>
          <cell r="D980" t="str">
            <v>A701-SMART - EASY box</v>
          </cell>
          <cell r="E980">
            <v>7350</v>
          </cell>
        </row>
        <row r="981">
          <cell r="A981" t="str">
            <v>A701316</v>
          </cell>
          <cell r="B981" t="str">
            <v>EASY box UNI SR 160</v>
          </cell>
          <cell r="C981" t="str">
            <v>ks</v>
          </cell>
          <cell r="D981" t="str">
            <v>A701-SMART - EASY box</v>
          </cell>
          <cell r="E981">
            <v>7500</v>
          </cell>
        </row>
        <row r="982">
          <cell r="A982" t="str">
            <v>A701320</v>
          </cell>
          <cell r="B982" t="str">
            <v>EASY box UNI SR 200</v>
          </cell>
          <cell r="C982" t="str">
            <v>ks</v>
          </cell>
          <cell r="D982" t="str">
            <v>A701-SMART - EASY box</v>
          </cell>
          <cell r="E982">
            <v>7550</v>
          </cell>
        </row>
        <row r="983">
          <cell r="A983" t="str">
            <v>A701325</v>
          </cell>
          <cell r="B983" t="str">
            <v>EASY box UNI SR 250</v>
          </cell>
          <cell r="C983" t="str">
            <v>ks</v>
          </cell>
          <cell r="D983" t="str">
            <v>A701-SMART - EASY box</v>
          </cell>
          <cell r="E983">
            <v>7600</v>
          </cell>
        </row>
        <row r="984">
          <cell r="A984" t="str">
            <v>A701331</v>
          </cell>
          <cell r="B984" t="str">
            <v>EASY box UNI SR 315</v>
          </cell>
          <cell r="C984" t="str">
            <v>ks</v>
          </cell>
          <cell r="D984" t="str">
            <v>A701-SMART - EASY box</v>
          </cell>
          <cell r="E984">
            <v>7950</v>
          </cell>
        </row>
        <row r="985">
          <cell r="A985" t="str">
            <v>A701340</v>
          </cell>
          <cell r="B985" t="str">
            <v>EASY box UNI SR 400</v>
          </cell>
          <cell r="C985" t="str">
            <v>ks</v>
          </cell>
          <cell r="D985" t="str">
            <v>A701-SMART - EASY box</v>
          </cell>
          <cell r="E985">
            <v>8500</v>
          </cell>
        </row>
        <row r="986">
          <cell r="A986" t="str">
            <v>A701001</v>
          </cell>
          <cell r="B986" t="str">
            <v>EASY box CP</v>
          </cell>
          <cell r="C986" t="str">
            <v>ks</v>
          </cell>
          <cell r="D986" t="str">
            <v>A701-SMART - EASY box</v>
          </cell>
          <cell r="E986">
            <v>2150</v>
          </cell>
        </row>
        <row r="987">
          <cell r="A987" t="str">
            <v>A701112</v>
          </cell>
          <cell r="B987" t="str">
            <v>SMART / EASY box C 125</v>
          </cell>
          <cell r="C987" t="str">
            <v>ks</v>
          </cell>
          <cell r="D987" t="str">
            <v>A701-SMART - EASY box</v>
          </cell>
          <cell r="E987">
            <v>650</v>
          </cell>
        </row>
        <row r="988">
          <cell r="A988" t="str">
            <v>A701116</v>
          </cell>
          <cell r="B988" t="str">
            <v>SMART / EASY box C 160</v>
          </cell>
          <cell r="C988" t="str">
            <v>ks</v>
          </cell>
          <cell r="D988" t="str">
            <v>A701-SMART - EASY box</v>
          </cell>
          <cell r="E988">
            <v>650</v>
          </cell>
        </row>
        <row r="989">
          <cell r="A989" t="str">
            <v>A701120</v>
          </cell>
          <cell r="B989" t="str">
            <v>SMART / EASY box C 200</v>
          </cell>
          <cell r="C989" t="str">
            <v>ks</v>
          </cell>
          <cell r="D989" t="str">
            <v>A701-SMART - EASY box</v>
          </cell>
          <cell r="E989">
            <v>820</v>
          </cell>
        </row>
        <row r="990">
          <cell r="A990" t="str">
            <v>A701125</v>
          </cell>
          <cell r="B990" t="str">
            <v>SMART / EASY box C 250</v>
          </cell>
          <cell r="C990" t="str">
            <v>ks</v>
          </cell>
          <cell r="D990" t="str">
            <v>A701-SMART - EASY box</v>
          </cell>
          <cell r="E990">
            <v>920</v>
          </cell>
        </row>
        <row r="991">
          <cell r="A991" t="str">
            <v>A701131</v>
          </cell>
          <cell r="B991" t="str">
            <v>SMART / EASY box C 315</v>
          </cell>
          <cell r="C991" t="str">
            <v>ks</v>
          </cell>
          <cell r="D991" t="str">
            <v>A701-SMART - EASY box</v>
          </cell>
          <cell r="E991">
            <v>1100</v>
          </cell>
        </row>
        <row r="992">
          <cell r="A992" t="str">
            <v>A701140</v>
          </cell>
          <cell r="B992" t="str">
            <v>SMART / EASY box C 400</v>
          </cell>
          <cell r="C992" t="str">
            <v>ks</v>
          </cell>
          <cell r="D992" t="str">
            <v>A701-SMART - EASY box</v>
          </cell>
          <cell r="E992">
            <v>1400</v>
          </cell>
        </row>
        <row r="993">
          <cell r="A993">
            <v>0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</row>
        <row r="994">
          <cell r="A994">
            <v>0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</row>
        <row r="995">
          <cell r="A995">
            <v>0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</row>
        <row r="996">
          <cell r="A996">
            <v>0</v>
          </cell>
          <cell r="B996">
            <v>0</v>
          </cell>
          <cell r="C996">
            <v>0</v>
          </cell>
          <cell r="D996">
            <v>0</v>
          </cell>
          <cell r="E996">
            <v>0</v>
          </cell>
        </row>
        <row r="997">
          <cell r="A997">
            <v>0</v>
          </cell>
          <cell r="B997">
            <v>0</v>
          </cell>
          <cell r="C997">
            <v>0</v>
          </cell>
          <cell r="D997">
            <v>0</v>
          </cell>
          <cell r="E997">
            <v>0</v>
          </cell>
        </row>
        <row r="998">
          <cell r="A998">
            <v>0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</row>
        <row r="999">
          <cell r="A999">
            <v>0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>
            <v>0</v>
          </cell>
          <cell r="B1000">
            <v>0</v>
          </cell>
          <cell r="C1000">
            <v>0</v>
          </cell>
          <cell r="D1000">
            <v>0</v>
          </cell>
          <cell r="E1000">
            <v>0</v>
          </cell>
        </row>
        <row r="1001">
          <cell r="A1001">
            <v>0</v>
          </cell>
          <cell r="B1001">
            <v>0</v>
          </cell>
          <cell r="C1001">
            <v>0</v>
          </cell>
          <cell r="D1001">
            <v>0</v>
          </cell>
          <cell r="E1001">
            <v>0</v>
          </cell>
        </row>
        <row r="1002">
          <cell r="A1002">
            <v>0</v>
          </cell>
          <cell r="B1002">
            <v>0</v>
          </cell>
          <cell r="C1002">
            <v>0</v>
          </cell>
          <cell r="D1002">
            <v>0</v>
          </cell>
          <cell r="E1002">
            <v>0</v>
          </cell>
        </row>
        <row r="1003">
          <cell r="A1003">
            <v>0</v>
          </cell>
          <cell r="B1003">
            <v>0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>
            <v>0</v>
          </cell>
          <cell r="B1004">
            <v>0</v>
          </cell>
          <cell r="C1004">
            <v>0</v>
          </cell>
          <cell r="D1004">
            <v>0</v>
          </cell>
          <cell r="E1004">
            <v>0</v>
          </cell>
        </row>
        <row r="1005">
          <cell r="A1005">
            <v>0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</row>
        <row r="1006">
          <cell r="A1006">
            <v>0</v>
          </cell>
          <cell r="B1006">
            <v>0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>
            <v>0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654"/>
  <sheetViews>
    <sheetView tabSelected="1" zoomScale="130" zoomScaleNormal="130" zoomScalePageLayoutView="0" workbookViewId="0" topLeftCell="A73">
      <selection activeCell="F493" sqref="F493"/>
    </sheetView>
  </sheetViews>
  <sheetFormatPr defaultColWidth="9.140625" defaultRowHeight="11.25" customHeight="1"/>
  <cols>
    <col min="1" max="1" width="4.7109375" style="23" customWidth="1"/>
    <col min="2" max="2" width="12.421875" style="23" customWidth="1"/>
    <col min="3" max="3" width="44.140625" style="34" customWidth="1"/>
    <col min="4" max="4" width="4.28125" style="126" customWidth="1"/>
    <col min="5" max="5" width="9.00390625" style="35" customWidth="1"/>
    <col min="6" max="6" width="10.00390625" style="23" customWidth="1"/>
    <col min="7" max="7" width="13.00390625" style="23" customWidth="1"/>
    <col min="8" max="8" width="7.421875" style="46" customWidth="1"/>
    <col min="9" max="11" width="7.421875" style="23" customWidth="1"/>
    <col min="12" max="12" width="13.421875" style="71" customWidth="1"/>
    <col min="13" max="16384" width="9.140625" style="36" customWidth="1"/>
  </cols>
  <sheetData>
    <row r="1" spans="1:12" s="23" customFormat="1" ht="16.5" customHeight="1">
      <c r="A1" s="19" t="s">
        <v>657</v>
      </c>
      <c r="B1" s="20"/>
      <c r="C1" s="21"/>
      <c r="D1" s="120"/>
      <c r="E1" s="22"/>
      <c r="F1" s="20"/>
      <c r="G1" s="20"/>
      <c r="H1" s="43"/>
      <c r="I1" s="20"/>
      <c r="J1" s="20"/>
      <c r="K1" s="20"/>
      <c r="L1" s="29"/>
    </row>
    <row r="2" spans="1:12" s="23" customFormat="1" ht="16.5" customHeight="1">
      <c r="A2" s="19"/>
      <c r="B2" s="20"/>
      <c r="C2" s="21"/>
      <c r="D2" s="120"/>
      <c r="E2" s="22"/>
      <c r="F2" s="20"/>
      <c r="G2" s="20"/>
      <c r="H2" s="43"/>
      <c r="I2" s="20"/>
      <c r="J2" s="20"/>
      <c r="K2" s="20"/>
      <c r="L2" s="29"/>
    </row>
    <row r="3" spans="1:12" s="23" customFormat="1" ht="15" customHeight="1">
      <c r="A3" s="24" t="s">
        <v>655</v>
      </c>
      <c r="B3" s="25"/>
      <c r="C3" s="26"/>
      <c r="D3" s="121"/>
      <c r="E3" s="27"/>
      <c r="F3" s="25"/>
      <c r="G3" s="25"/>
      <c r="H3" s="44"/>
      <c r="I3" s="25"/>
      <c r="J3" s="28"/>
      <c r="K3" s="28"/>
      <c r="L3" s="29"/>
    </row>
    <row r="4" spans="1:12" s="23" customFormat="1" ht="15" customHeight="1">
      <c r="A4" s="24" t="s">
        <v>845</v>
      </c>
      <c r="B4" s="25"/>
      <c r="C4" s="26"/>
      <c r="D4" s="121"/>
      <c r="E4" s="27"/>
      <c r="F4" s="25"/>
      <c r="G4" s="25"/>
      <c r="H4" s="44"/>
      <c r="I4" s="25"/>
      <c r="J4" s="28"/>
      <c r="K4" s="28"/>
      <c r="L4" s="29"/>
    </row>
    <row r="5" spans="1:12" s="23" customFormat="1" ht="15" customHeight="1">
      <c r="A5" s="24" t="s">
        <v>1000</v>
      </c>
      <c r="B5" s="25"/>
      <c r="C5" s="26"/>
      <c r="D5" s="121"/>
      <c r="E5" s="27"/>
      <c r="F5" s="25"/>
      <c r="G5" s="25"/>
      <c r="H5" s="44"/>
      <c r="I5" s="25"/>
      <c r="J5" s="28"/>
      <c r="K5" s="28"/>
      <c r="L5" s="29"/>
    </row>
    <row r="6" spans="1:12" s="23" customFormat="1" ht="15" customHeight="1">
      <c r="A6" s="24"/>
      <c r="B6" s="25"/>
      <c r="C6" s="26"/>
      <c r="D6" s="121"/>
      <c r="E6" s="27"/>
      <c r="F6" s="25"/>
      <c r="G6" s="25"/>
      <c r="H6" s="44"/>
      <c r="I6" s="25"/>
      <c r="J6" s="28"/>
      <c r="K6" s="28"/>
      <c r="L6" s="29"/>
    </row>
    <row r="7" spans="1:12" s="57" customFormat="1" ht="15" customHeight="1">
      <c r="A7" s="54" t="s">
        <v>809</v>
      </c>
      <c r="B7" s="54"/>
      <c r="C7" s="55"/>
      <c r="D7" s="122"/>
      <c r="E7" s="56"/>
      <c r="F7" s="54"/>
      <c r="G7" s="54"/>
      <c r="H7" s="15" t="s">
        <v>983</v>
      </c>
      <c r="I7" s="15"/>
      <c r="J7" s="15"/>
      <c r="K7" s="18">
        <v>2106151</v>
      </c>
      <c r="L7" s="18"/>
    </row>
    <row r="8" spans="1:12" s="57" customFormat="1" ht="15" customHeight="1">
      <c r="A8" s="10" t="s">
        <v>968</v>
      </c>
      <c r="B8" s="9"/>
      <c r="C8" s="9"/>
      <c r="D8" s="9"/>
      <c r="E8" s="9"/>
      <c r="F8" s="9"/>
      <c r="G8" s="9"/>
      <c r="H8" s="15"/>
      <c r="I8" s="15"/>
      <c r="J8" s="15"/>
      <c r="K8" s="18"/>
      <c r="L8" s="18"/>
    </row>
    <row r="9" spans="1:12" s="57" customFormat="1" ht="15" customHeight="1">
      <c r="A9" s="10" t="s">
        <v>1033</v>
      </c>
      <c r="B9" s="9"/>
      <c r="C9" s="9"/>
      <c r="D9" s="9"/>
      <c r="E9" s="9"/>
      <c r="F9" s="9"/>
      <c r="G9" s="54"/>
      <c r="H9" s="15" t="s">
        <v>984</v>
      </c>
      <c r="I9" s="14"/>
      <c r="J9" s="14"/>
      <c r="K9" s="18" t="s">
        <v>656</v>
      </c>
      <c r="L9" s="18"/>
    </row>
    <row r="10" spans="1:12" s="57" customFormat="1" ht="15" customHeight="1">
      <c r="A10" s="54"/>
      <c r="B10" s="54"/>
      <c r="C10" s="55"/>
      <c r="D10" s="122"/>
      <c r="E10" s="56"/>
      <c r="F10" s="54"/>
      <c r="G10" s="54"/>
      <c r="H10" s="15"/>
      <c r="I10" s="14"/>
      <c r="J10" s="14"/>
      <c r="K10" s="18"/>
      <c r="L10" s="18"/>
    </row>
    <row r="11" spans="1:12" s="23" customFormat="1" ht="15" customHeight="1">
      <c r="A11" s="25" t="s">
        <v>994</v>
      </c>
      <c r="B11" s="25"/>
      <c r="C11" s="26"/>
      <c r="D11" s="121"/>
      <c r="E11" s="27"/>
      <c r="F11" s="25"/>
      <c r="G11" s="25"/>
      <c r="H11" s="15"/>
      <c r="I11" s="14"/>
      <c r="J11" s="14"/>
      <c r="K11" s="18"/>
      <c r="L11" s="18"/>
    </row>
    <row r="12" spans="1:12" s="23" customFormat="1" ht="14.25" customHeight="1">
      <c r="A12" s="25"/>
      <c r="B12" s="25"/>
      <c r="C12" s="26"/>
      <c r="D12" s="121"/>
      <c r="E12" s="27"/>
      <c r="F12" s="25"/>
      <c r="G12" s="25"/>
      <c r="H12" s="15"/>
      <c r="I12" s="14"/>
      <c r="J12" s="14"/>
      <c r="K12" s="18"/>
      <c r="L12" s="18"/>
    </row>
    <row r="13" spans="1:12" s="23" customFormat="1" ht="18" customHeight="1">
      <c r="A13" s="17"/>
      <c r="B13" s="17"/>
      <c r="C13" s="8" t="s">
        <v>942</v>
      </c>
      <c r="D13" s="13"/>
      <c r="E13" s="13"/>
      <c r="F13" s="13"/>
      <c r="G13" s="17" t="s">
        <v>941</v>
      </c>
      <c r="H13" s="13"/>
      <c r="I13" s="17" t="s">
        <v>943</v>
      </c>
      <c r="J13" s="16"/>
      <c r="K13" s="16"/>
      <c r="L13" s="29"/>
    </row>
    <row r="14" spans="1:12" s="23" customFormat="1" ht="21.75" customHeight="1">
      <c r="A14" s="17" t="s">
        <v>938</v>
      </c>
      <c r="B14" s="17"/>
      <c r="C14" s="17" t="s">
        <v>642</v>
      </c>
      <c r="D14" s="11"/>
      <c r="E14" s="11"/>
      <c r="F14" s="11"/>
      <c r="G14" s="17"/>
      <c r="H14" s="13"/>
      <c r="I14" s="17"/>
      <c r="J14" s="16"/>
      <c r="K14" s="16"/>
      <c r="L14" s="29"/>
    </row>
    <row r="15" spans="1:12" s="23" customFormat="1" ht="21.75" customHeight="1">
      <c r="A15" s="17" t="s">
        <v>939</v>
      </c>
      <c r="B15" s="17"/>
      <c r="C15" s="17" t="s">
        <v>643</v>
      </c>
      <c r="D15" s="11"/>
      <c r="E15" s="11"/>
      <c r="F15" s="11"/>
      <c r="G15" s="17"/>
      <c r="H15" s="13"/>
      <c r="I15" s="17"/>
      <c r="J15" s="16"/>
      <c r="K15" s="16"/>
      <c r="L15" s="29"/>
    </row>
    <row r="16" spans="1:12" s="23" customFormat="1" ht="21.75" customHeight="1">
      <c r="A16" s="17" t="s">
        <v>940</v>
      </c>
      <c r="B16" s="17"/>
      <c r="C16" s="8"/>
      <c r="D16" s="13"/>
      <c r="E16" s="13"/>
      <c r="F16" s="13"/>
      <c r="G16" s="17"/>
      <c r="H16" s="13"/>
      <c r="I16" s="17"/>
      <c r="J16" s="16"/>
      <c r="K16" s="16"/>
      <c r="L16" s="29"/>
    </row>
    <row r="17" spans="1:12" s="23" customFormat="1" ht="13.5" customHeight="1">
      <c r="A17" s="25"/>
      <c r="B17" s="25"/>
      <c r="C17" s="26"/>
      <c r="D17" s="121"/>
      <c r="E17" s="27"/>
      <c r="F17" s="25"/>
      <c r="G17" s="25"/>
      <c r="H17" s="25"/>
      <c r="I17" s="28"/>
      <c r="J17" s="28"/>
      <c r="K17" s="29"/>
      <c r="L17" s="29"/>
    </row>
    <row r="18" spans="1:12" s="23" customFormat="1" ht="13.5" customHeight="1">
      <c r="A18" s="135" t="s">
        <v>644</v>
      </c>
      <c r="B18" s="25"/>
      <c r="C18" s="26"/>
      <c r="D18" s="121"/>
      <c r="E18" s="27"/>
      <c r="F18" s="25"/>
      <c r="G18" s="25"/>
      <c r="H18" s="44"/>
      <c r="I18" s="25"/>
      <c r="J18" s="28"/>
      <c r="K18" s="28"/>
      <c r="L18" s="29"/>
    </row>
    <row r="19" spans="1:12" s="23" customFormat="1" ht="15.75" customHeight="1">
      <c r="A19" s="28"/>
      <c r="B19" s="28"/>
      <c r="C19" s="29"/>
      <c r="D19" s="123"/>
      <c r="E19" s="30"/>
      <c r="F19" s="31"/>
      <c r="G19" s="28"/>
      <c r="H19" s="45"/>
      <c r="I19" s="28"/>
      <c r="J19" s="28"/>
      <c r="K19" s="28"/>
      <c r="L19" s="29"/>
    </row>
    <row r="20" spans="1:12" s="42" customFormat="1" ht="34.5" customHeight="1">
      <c r="A20" s="47" t="s">
        <v>995</v>
      </c>
      <c r="B20" s="48" t="s">
        <v>996</v>
      </c>
      <c r="C20" s="48" t="s">
        <v>997</v>
      </c>
      <c r="D20" s="48" t="s">
        <v>998</v>
      </c>
      <c r="E20" s="49"/>
      <c r="F20" s="50" t="s">
        <v>793</v>
      </c>
      <c r="G20" s="48" t="s">
        <v>836</v>
      </c>
      <c r="H20" s="50"/>
      <c r="I20" s="48"/>
      <c r="J20" s="128"/>
      <c r="K20" s="50"/>
      <c r="L20" s="48"/>
    </row>
    <row r="21" spans="1:12" s="42" customFormat="1" ht="12.75" customHeight="1">
      <c r="A21" s="51" t="s">
        <v>588</v>
      </c>
      <c r="B21" s="52" t="s">
        <v>589</v>
      </c>
      <c r="C21" s="116" t="s">
        <v>590</v>
      </c>
      <c r="D21" s="52" t="s">
        <v>591</v>
      </c>
      <c r="E21" s="52" t="s">
        <v>708</v>
      </c>
      <c r="F21" s="52" t="s">
        <v>709</v>
      </c>
      <c r="G21" s="52" t="s">
        <v>710</v>
      </c>
      <c r="H21" s="52"/>
      <c r="I21" s="52"/>
      <c r="J21" s="129"/>
      <c r="K21" s="52"/>
      <c r="L21" s="52"/>
    </row>
    <row r="22" spans="1:12" s="41" customFormat="1" ht="18.75" customHeight="1">
      <c r="A22" s="37"/>
      <c r="B22" s="37"/>
      <c r="C22" s="72"/>
      <c r="D22" s="124"/>
      <c r="E22" s="39"/>
      <c r="F22" s="40"/>
      <c r="G22" s="37"/>
      <c r="H22" s="82"/>
      <c r="I22" s="79"/>
      <c r="J22" s="79"/>
      <c r="K22" s="79"/>
      <c r="L22" s="83"/>
    </row>
    <row r="23" spans="1:12" s="41" customFormat="1" ht="18.75" customHeight="1">
      <c r="A23" s="37"/>
      <c r="B23" s="37"/>
      <c r="C23" s="72" t="s">
        <v>944</v>
      </c>
      <c r="D23" s="124"/>
      <c r="E23" s="12"/>
      <c r="F23" s="12"/>
      <c r="G23" s="12"/>
      <c r="H23" s="82"/>
      <c r="I23" s="79"/>
      <c r="J23" s="79"/>
      <c r="K23" s="79"/>
      <c r="L23" s="83"/>
    </row>
    <row r="24" spans="1:12" s="41" customFormat="1" ht="16.5" customHeight="1">
      <c r="A24" s="37"/>
      <c r="B24" s="37"/>
      <c r="C24" s="38"/>
      <c r="D24" s="124"/>
      <c r="E24" s="155"/>
      <c r="F24" s="130"/>
      <c r="G24" s="156"/>
      <c r="H24" s="91"/>
      <c r="I24" s="90"/>
      <c r="J24" s="92"/>
      <c r="K24" s="93"/>
      <c r="L24" s="66"/>
    </row>
    <row r="25" spans="1:12" s="41" customFormat="1" ht="15.75" customHeight="1">
      <c r="A25" s="77" t="s">
        <v>955</v>
      </c>
      <c r="B25" s="73"/>
      <c r="C25" s="74" t="s">
        <v>954</v>
      </c>
      <c r="D25" s="78" t="s">
        <v>592</v>
      </c>
      <c r="E25" s="131"/>
      <c r="F25" s="131"/>
      <c r="G25" s="134">
        <f>G44+G54</f>
        <v>0</v>
      </c>
      <c r="H25" s="168"/>
      <c r="I25" s="90"/>
      <c r="J25" s="95"/>
      <c r="K25" s="96"/>
      <c r="L25" s="66"/>
    </row>
    <row r="26" spans="1:12" s="41" customFormat="1" ht="11.25" customHeight="1">
      <c r="A26" s="77"/>
      <c r="B26" s="73"/>
      <c r="C26" s="74"/>
      <c r="D26" s="78"/>
      <c r="E26" s="131"/>
      <c r="F26" s="131"/>
      <c r="G26" s="134"/>
      <c r="H26" s="91"/>
      <c r="I26" s="90"/>
      <c r="J26" s="98"/>
      <c r="K26" s="99"/>
      <c r="L26" s="67"/>
    </row>
    <row r="27" spans="1:12" s="41" customFormat="1" ht="12" customHeight="1">
      <c r="A27" s="73" t="s">
        <v>950</v>
      </c>
      <c r="B27" s="73"/>
      <c r="C27" s="76" t="s">
        <v>769</v>
      </c>
      <c r="D27" s="75" t="s">
        <v>895</v>
      </c>
      <c r="E27" s="132">
        <v>15</v>
      </c>
      <c r="F27" s="132"/>
      <c r="G27" s="133">
        <f>E27*F27*0.01</f>
        <v>0</v>
      </c>
      <c r="H27" s="91"/>
      <c r="I27" s="90"/>
      <c r="J27" s="98"/>
      <c r="K27" s="99"/>
      <c r="L27" s="68"/>
    </row>
    <row r="28" spans="1:12" s="41" customFormat="1" ht="12" customHeight="1">
      <c r="A28" s="73" t="s">
        <v>951</v>
      </c>
      <c r="B28" s="73"/>
      <c r="C28" s="76" t="s">
        <v>792</v>
      </c>
      <c r="D28" s="75" t="s">
        <v>895</v>
      </c>
      <c r="E28" s="132">
        <v>21</v>
      </c>
      <c r="F28" s="133">
        <f>G25</f>
        <v>0</v>
      </c>
      <c r="G28" s="133">
        <f>E28*F28*0.01</f>
        <v>0</v>
      </c>
      <c r="H28" s="91"/>
      <c r="I28" s="90"/>
      <c r="J28" s="98"/>
      <c r="K28" s="99"/>
      <c r="L28" s="68"/>
    </row>
    <row r="29" spans="1:12" s="41" customFormat="1" ht="8.25" customHeight="1">
      <c r="A29" s="73"/>
      <c r="B29" s="73"/>
      <c r="C29" s="76"/>
      <c r="D29" s="75"/>
      <c r="E29" s="132"/>
      <c r="F29" s="132"/>
      <c r="G29" s="133"/>
      <c r="H29" s="91"/>
      <c r="I29" s="90"/>
      <c r="J29" s="98"/>
      <c r="K29" s="99"/>
      <c r="L29" s="68"/>
    </row>
    <row r="30" spans="1:12" s="41" customFormat="1" ht="14.25" customHeight="1">
      <c r="A30" s="77" t="s">
        <v>768</v>
      </c>
      <c r="B30" s="73"/>
      <c r="C30" s="74" t="s">
        <v>982</v>
      </c>
      <c r="D30" s="78" t="s">
        <v>592</v>
      </c>
      <c r="E30" s="131"/>
      <c r="F30" s="131"/>
      <c r="G30" s="134">
        <f>SUM(G25:G29)</f>
        <v>0</v>
      </c>
      <c r="H30" s="103"/>
      <c r="I30" s="101"/>
      <c r="J30" s="98"/>
      <c r="K30" s="99"/>
      <c r="L30" s="68"/>
    </row>
    <row r="31" spans="1:12" s="41" customFormat="1" ht="12" customHeight="1">
      <c r="A31" s="86"/>
      <c r="B31" s="87"/>
      <c r="C31" s="88"/>
      <c r="D31" s="100"/>
      <c r="E31" s="101"/>
      <c r="F31" s="101"/>
      <c r="G31" s="102"/>
      <c r="H31" s="91"/>
      <c r="I31" s="90"/>
      <c r="J31" s="98"/>
      <c r="K31" s="99"/>
      <c r="L31" s="68"/>
    </row>
    <row r="32" spans="1:12" s="41" customFormat="1" ht="12" customHeight="1">
      <c r="A32" s="86"/>
      <c r="B32" s="87"/>
      <c r="C32" s="88"/>
      <c r="D32" s="100"/>
      <c r="E32" s="101"/>
      <c r="F32" s="101"/>
      <c r="G32" s="102"/>
      <c r="H32" s="91"/>
      <c r="I32" s="90"/>
      <c r="J32" s="98"/>
      <c r="K32" s="99"/>
      <c r="L32" s="68"/>
    </row>
    <row r="33" spans="1:12" s="41" customFormat="1" ht="12.75" customHeight="1">
      <c r="A33" s="86"/>
      <c r="B33" s="159" t="s">
        <v>620</v>
      </c>
      <c r="C33" s="7" t="s">
        <v>580</v>
      </c>
      <c r="D33" s="6"/>
      <c r="E33" s="6"/>
      <c r="F33" s="6"/>
      <c r="G33" s="6"/>
      <c r="H33" s="6"/>
      <c r="I33" s="90"/>
      <c r="J33" s="98"/>
      <c r="K33" s="99"/>
      <c r="L33" s="68"/>
    </row>
    <row r="34" spans="1:12" s="41" customFormat="1" ht="12" customHeight="1">
      <c r="A34" s="86"/>
      <c r="B34" s="87"/>
      <c r="C34" s="88"/>
      <c r="D34" s="100"/>
      <c r="E34" s="101"/>
      <c r="F34" s="101"/>
      <c r="G34" s="102"/>
      <c r="H34" s="91"/>
      <c r="I34" s="90"/>
      <c r="J34" s="98"/>
      <c r="K34" s="99"/>
      <c r="L34" s="68"/>
    </row>
    <row r="35" spans="1:12" s="41" customFormat="1" ht="12" customHeight="1">
      <c r="A35" s="86"/>
      <c r="B35" s="87"/>
      <c r="C35" s="88"/>
      <c r="D35" s="100"/>
      <c r="E35" s="101"/>
      <c r="F35" s="101"/>
      <c r="G35" s="102"/>
      <c r="H35" s="91"/>
      <c r="I35" s="90"/>
      <c r="J35" s="98"/>
      <c r="K35" s="99"/>
      <c r="L35" s="68"/>
    </row>
    <row r="36" spans="1:12" s="84" customFormat="1" ht="12" customHeight="1">
      <c r="A36" s="79"/>
      <c r="B36" s="79"/>
      <c r="C36" s="115" t="s">
        <v>767</v>
      </c>
      <c r="D36" s="125"/>
      <c r="E36" s="80"/>
      <c r="F36" s="81"/>
      <c r="G36" s="79"/>
      <c r="H36" s="91"/>
      <c r="I36" s="90"/>
      <c r="J36" s="98"/>
      <c r="K36" s="99"/>
      <c r="L36" s="68"/>
    </row>
    <row r="37" spans="1:12" s="84" customFormat="1" ht="13.5" customHeight="1">
      <c r="A37" s="79"/>
      <c r="B37" s="79"/>
      <c r="C37" s="115"/>
      <c r="D37" s="125"/>
      <c r="E37" s="80"/>
      <c r="F37" s="81"/>
      <c r="G37" s="79"/>
      <c r="H37" s="82"/>
      <c r="I37" s="79"/>
      <c r="J37" s="79"/>
      <c r="K37" s="79"/>
      <c r="L37" s="83"/>
    </row>
    <row r="38" spans="1:12" s="84" customFormat="1" ht="13.5" customHeight="1">
      <c r="A38" s="79"/>
      <c r="B38" s="79"/>
      <c r="C38" s="85"/>
      <c r="D38" s="125"/>
      <c r="E38" s="80"/>
      <c r="F38" s="81"/>
      <c r="G38" s="79"/>
      <c r="H38" s="82"/>
      <c r="I38" s="79"/>
      <c r="J38" s="79"/>
      <c r="K38" s="79"/>
      <c r="L38" s="83"/>
    </row>
    <row r="39" spans="1:12" s="32" customFormat="1" ht="13.5" customHeight="1">
      <c r="A39" s="86" t="s">
        <v>1001</v>
      </c>
      <c r="B39" s="87"/>
      <c r="C39" s="88" t="s">
        <v>888</v>
      </c>
      <c r="D39" s="89" t="s">
        <v>587</v>
      </c>
      <c r="E39" s="90" t="s">
        <v>587</v>
      </c>
      <c r="F39" s="90"/>
      <c r="G39" s="90"/>
      <c r="H39" s="91"/>
      <c r="I39" s="90"/>
      <c r="J39" s="92"/>
      <c r="K39" s="93"/>
      <c r="L39" s="66"/>
    </row>
    <row r="40" spans="1:12" s="32" customFormat="1" ht="13.5" customHeight="1">
      <c r="A40" s="87"/>
      <c r="B40" s="87"/>
      <c r="C40" s="94"/>
      <c r="D40" s="89" t="s">
        <v>587</v>
      </c>
      <c r="E40" s="90" t="s">
        <v>587</v>
      </c>
      <c r="F40" s="90"/>
      <c r="G40" s="90"/>
      <c r="H40" s="91"/>
      <c r="I40" s="90"/>
      <c r="J40" s="95"/>
      <c r="K40" s="96"/>
      <c r="L40" s="66"/>
    </row>
    <row r="41" spans="1:12" s="33" customFormat="1" ht="13.5" customHeight="1">
      <c r="A41" s="87">
        <v>1</v>
      </c>
      <c r="B41" s="87"/>
      <c r="C41" s="94" t="s">
        <v>874</v>
      </c>
      <c r="D41" s="89" t="s">
        <v>592</v>
      </c>
      <c r="E41" s="90" t="s">
        <v>587</v>
      </c>
      <c r="F41" s="90"/>
      <c r="G41" s="97">
        <f>G67</f>
        <v>0</v>
      </c>
      <c r="H41" s="91"/>
      <c r="I41" s="90"/>
      <c r="J41" s="98"/>
      <c r="K41" s="99"/>
      <c r="L41" s="67"/>
    </row>
    <row r="42" spans="1:12" s="33" customFormat="1" ht="13.5" customHeight="1">
      <c r="A42" s="87">
        <v>2</v>
      </c>
      <c r="B42" s="87"/>
      <c r="C42" s="94" t="s">
        <v>875</v>
      </c>
      <c r="D42" s="89" t="s">
        <v>592</v>
      </c>
      <c r="E42" s="90"/>
      <c r="F42" s="90"/>
      <c r="G42" s="97">
        <f>G94</f>
        <v>0</v>
      </c>
      <c r="H42" s="91"/>
      <c r="I42" s="90"/>
      <c r="J42" s="98"/>
      <c r="K42" s="99"/>
      <c r="L42" s="68"/>
    </row>
    <row r="43" spans="1:12" s="33" customFormat="1" ht="13.5" customHeight="1">
      <c r="A43" s="87"/>
      <c r="B43" s="87"/>
      <c r="C43" s="94"/>
      <c r="D43" s="89"/>
      <c r="E43" s="90"/>
      <c r="F43" s="90"/>
      <c r="G43" s="97"/>
      <c r="H43" s="91"/>
      <c r="I43" s="90"/>
      <c r="J43" s="98"/>
      <c r="K43" s="99"/>
      <c r="L43" s="68"/>
    </row>
    <row r="44" spans="1:12" s="33" customFormat="1" ht="13.5" customHeight="1">
      <c r="A44" s="86" t="s">
        <v>1001</v>
      </c>
      <c r="B44" s="86"/>
      <c r="C44" s="88" t="s">
        <v>889</v>
      </c>
      <c r="D44" s="100" t="s">
        <v>592</v>
      </c>
      <c r="E44" s="101"/>
      <c r="F44" s="101"/>
      <c r="G44" s="102">
        <f>SUM(G41:G43)</f>
        <v>0</v>
      </c>
      <c r="H44" s="103"/>
      <c r="I44" s="101"/>
      <c r="J44" s="98"/>
      <c r="K44" s="99"/>
      <c r="L44" s="68"/>
    </row>
    <row r="45" spans="1:12" s="33" customFormat="1" ht="13.5" customHeight="1">
      <c r="A45" s="87"/>
      <c r="B45" s="87"/>
      <c r="C45" s="94"/>
      <c r="D45" s="89"/>
      <c r="E45" s="90"/>
      <c r="F45" s="90"/>
      <c r="G45" s="97"/>
      <c r="H45" s="91"/>
      <c r="I45" s="90"/>
      <c r="J45" s="98"/>
      <c r="K45" s="99"/>
      <c r="L45" s="68"/>
    </row>
    <row r="46" spans="1:12" s="33" customFormat="1" ht="13.5" customHeight="1">
      <c r="A46" s="87"/>
      <c r="B46" s="87"/>
      <c r="C46" s="94"/>
      <c r="D46" s="89"/>
      <c r="E46" s="90"/>
      <c r="F46" s="90"/>
      <c r="G46" s="97"/>
      <c r="H46" s="91"/>
      <c r="I46" s="90"/>
      <c r="J46" s="98"/>
      <c r="K46" s="99"/>
      <c r="L46" s="68"/>
    </row>
    <row r="47" spans="1:12" s="33" customFormat="1" ht="13.5" customHeight="1">
      <c r="A47" s="87"/>
      <c r="B47" s="87"/>
      <c r="C47" s="94"/>
      <c r="D47" s="89"/>
      <c r="E47" s="90"/>
      <c r="F47" s="90"/>
      <c r="G47" s="97"/>
      <c r="H47" s="91"/>
      <c r="I47" s="90"/>
      <c r="J47" s="98"/>
      <c r="K47" s="99"/>
      <c r="L47" s="68"/>
    </row>
    <row r="48" spans="1:12" s="33" customFormat="1" ht="13.5" customHeight="1">
      <c r="A48" s="86" t="s">
        <v>1002</v>
      </c>
      <c r="B48" s="87"/>
      <c r="C48" s="88" t="s">
        <v>953</v>
      </c>
      <c r="D48" s="89" t="s">
        <v>587</v>
      </c>
      <c r="E48" s="90" t="s">
        <v>587</v>
      </c>
      <c r="F48" s="90"/>
      <c r="G48" s="97"/>
      <c r="H48" s="91"/>
      <c r="I48" s="90"/>
      <c r="J48" s="98"/>
      <c r="K48" s="99"/>
      <c r="L48" s="68"/>
    </row>
    <row r="49" spans="1:12" s="33" customFormat="1" ht="13.5" customHeight="1">
      <c r="A49" s="87"/>
      <c r="B49" s="87"/>
      <c r="C49" s="94"/>
      <c r="D49" s="89" t="s">
        <v>587</v>
      </c>
      <c r="E49" s="90" t="s">
        <v>587</v>
      </c>
      <c r="F49" s="90"/>
      <c r="G49" s="97"/>
      <c r="H49" s="91"/>
      <c r="I49" s="90"/>
      <c r="J49" s="98"/>
      <c r="K49" s="99"/>
      <c r="L49" s="68"/>
    </row>
    <row r="50" spans="1:12" s="33" customFormat="1" ht="13.5" customHeight="1">
      <c r="A50" s="87">
        <v>3</v>
      </c>
      <c r="B50" s="87"/>
      <c r="C50" s="136" t="s">
        <v>345</v>
      </c>
      <c r="D50" s="89" t="s">
        <v>592</v>
      </c>
      <c r="E50" s="90" t="s">
        <v>587</v>
      </c>
      <c r="F50" s="90"/>
      <c r="G50" s="97">
        <f>G44*0.026</f>
        <v>0</v>
      </c>
      <c r="H50" s="91"/>
      <c r="I50" s="90"/>
      <c r="J50" s="98"/>
      <c r="K50" s="99"/>
      <c r="L50" s="68"/>
    </row>
    <row r="51" spans="1:12" s="33" customFormat="1" ht="13.5" customHeight="1">
      <c r="A51" s="87">
        <v>4</v>
      </c>
      <c r="B51" s="87"/>
      <c r="C51" s="94" t="s">
        <v>715</v>
      </c>
      <c r="D51" s="89" t="s">
        <v>592</v>
      </c>
      <c r="E51" s="90"/>
      <c r="F51" s="90"/>
      <c r="G51" s="97">
        <f>G44*0.008</f>
        <v>0</v>
      </c>
      <c r="H51" s="91"/>
      <c r="I51" s="90"/>
      <c r="J51" s="98"/>
      <c r="K51" s="99"/>
      <c r="L51" s="68"/>
    </row>
    <row r="52" spans="1:12" s="33" customFormat="1" ht="13.5" customHeight="1">
      <c r="A52" s="87">
        <v>5</v>
      </c>
      <c r="B52" s="87"/>
      <c r="C52" s="94" t="s">
        <v>606</v>
      </c>
      <c r="D52" s="89" t="s">
        <v>592</v>
      </c>
      <c r="E52" s="101"/>
      <c r="F52" s="101"/>
      <c r="G52" s="97">
        <f>G494</f>
        <v>0</v>
      </c>
      <c r="H52" s="91"/>
      <c r="I52" s="90"/>
      <c r="J52" s="98"/>
      <c r="K52" s="99"/>
      <c r="L52" s="68"/>
    </row>
    <row r="53" spans="1:12" s="33" customFormat="1" ht="13.5" customHeight="1">
      <c r="A53" s="87"/>
      <c r="B53" s="87"/>
      <c r="C53" s="94"/>
      <c r="D53" s="89"/>
      <c r="E53" s="90"/>
      <c r="F53" s="90"/>
      <c r="G53" s="97"/>
      <c r="H53" s="91"/>
      <c r="I53" s="90"/>
      <c r="J53" s="98"/>
      <c r="K53" s="99"/>
      <c r="L53" s="68"/>
    </row>
    <row r="54" spans="1:12" s="33" customFormat="1" ht="13.5" customHeight="1">
      <c r="A54" s="86" t="s">
        <v>1002</v>
      </c>
      <c r="B54" s="86"/>
      <c r="C54" s="157" t="s">
        <v>963</v>
      </c>
      <c r="D54" s="100" t="s">
        <v>592</v>
      </c>
      <c r="E54" s="101"/>
      <c r="F54" s="101"/>
      <c r="G54" s="102">
        <f>SUM(G50:G53)</f>
        <v>0</v>
      </c>
      <c r="H54" s="91"/>
      <c r="I54" s="90"/>
      <c r="J54" s="98"/>
      <c r="K54" s="99"/>
      <c r="L54" s="68"/>
    </row>
    <row r="55" spans="1:12" s="33" customFormat="1" ht="13.5" customHeight="1">
      <c r="A55" s="86"/>
      <c r="B55" s="86"/>
      <c r="C55" s="88"/>
      <c r="D55" s="100"/>
      <c r="E55" s="101"/>
      <c r="F55" s="101"/>
      <c r="G55" s="102"/>
      <c r="H55" s="91"/>
      <c r="I55" s="90"/>
      <c r="J55" s="98"/>
      <c r="K55" s="99"/>
      <c r="L55" s="68"/>
    </row>
    <row r="56" spans="1:12" s="33" customFormat="1" ht="13.5" customHeight="1">
      <c r="A56" s="86"/>
      <c r="B56" s="86"/>
      <c r="C56" s="88"/>
      <c r="D56" s="100"/>
      <c r="E56" s="101"/>
      <c r="F56" s="101"/>
      <c r="G56" s="102"/>
      <c r="H56" s="91"/>
      <c r="I56" s="90"/>
      <c r="J56" s="98"/>
      <c r="K56" s="99"/>
      <c r="L56" s="68"/>
    </row>
    <row r="57" spans="1:12" s="33" customFormat="1" ht="13.5" customHeight="1">
      <c r="A57" s="86"/>
      <c r="B57" s="87"/>
      <c r="C57" s="88"/>
      <c r="D57" s="100"/>
      <c r="E57" s="101"/>
      <c r="F57" s="101"/>
      <c r="G57" s="102"/>
      <c r="H57" s="91"/>
      <c r="I57" s="90"/>
      <c r="J57" s="98"/>
      <c r="K57" s="99"/>
      <c r="L57" s="68"/>
    </row>
    <row r="58" spans="1:12" s="33" customFormat="1" ht="13.5" customHeight="1">
      <c r="A58" s="87"/>
      <c r="B58" s="87"/>
      <c r="C58" s="88" t="s">
        <v>1046</v>
      </c>
      <c r="D58" s="89"/>
      <c r="E58" s="90"/>
      <c r="F58" s="90"/>
      <c r="G58" s="97"/>
      <c r="H58" s="91"/>
      <c r="I58" s="90"/>
      <c r="J58" s="98"/>
      <c r="K58" s="99"/>
      <c r="L58" s="68"/>
    </row>
    <row r="59" spans="1:14" s="33" customFormat="1" ht="13.5" customHeight="1">
      <c r="A59" s="87"/>
      <c r="B59" s="87"/>
      <c r="C59" s="94"/>
      <c r="D59" s="89"/>
      <c r="E59" s="90"/>
      <c r="F59" s="90"/>
      <c r="G59" s="97"/>
      <c r="H59" s="91"/>
      <c r="I59" s="90"/>
      <c r="J59" s="98"/>
      <c r="K59" s="99"/>
      <c r="L59" s="68"/>
      <c r="N59" s="456"/>
    </row>
    <row r="60" spans="1:12" s="33" customFormat="1" ht="13.5" customHeight="1">
      <c r="A60" s="87">
        <f>A118</f>
        <v>3</v>
      </c>
      <c r="B60" s="87"/>
      <c r="C60" s="149" t="str">
        <f>C131</f>
        <v>Svislé konstrukce</v>
      </c>
      <c r="D60" s="89" t="s">
        <v>592</v>
      </c>
      <c r="E60" s="90"/>
      <c r="F60" s="90"/>
      <c r="G60" s="97">
        <f>G131</f>
        <v>0</v>
      </c>
      <c r="H60" s="91"/>
      <c r="I60" s="90"/>
      <c r="J60" s="98"/>
      <c r="K60" s="99"/>
      <c r="L60" s="68"/>
    </row>
    <row r="61" spans="1:12" s="33" customFormat="1" ht="13.5" customHeight="1">
      <c r="A61" s="87">
        <f>A135</f>
        <v>5</v>
      </c>
      <c r="B61" s="87"/>
      <c r="C61" s="149" t="str">
        <f>C148</f>
        <v>Komunikace</v>
      </c>
      <c r="D61" s="89" t="s">
        <v>592</v>
      </c>
      <c r="E61" s="90"/>
      <c r="F61" s="90"/>
      <c r="G61" s="97">
        <f>G148</f>
        <v>0</v>
      </c>
      <c r="H61" s="91"/>
      <c r="I61" s="90"/>
      <c r="J61" s="104"/>
      <c r="K61" s="105"/>
      <c r="L61" s="68"/>
    </row>
    <row r="62" spans="1:12" s="33" customFormat="1" ht="13.5" customHeight="1">
      <c r="A62" s="87">
        <f>A152</f>
        <v>6</v>
      </c>
      <c r="B62" s="87"/>
      <c r="C62" s="149" t="str">
        <f>C185</f>
        <v>Úpravy povrchů, podlahy, osazování</v>
      </c>
      <c r="D62" s="89" t="s">
        <v>592</v>
      </c>
      <c r="E62" s="90"/>
      <c r="F62" s="90"/>
      <c r="G62" s="97">
        <f>G185</f>
        <v>0</v>
      </c>
      <c r="H62" s="91"/>
      <c r="I62" s="90"/>
      <c r="J62" s="98"/>
      <c r="K62" s="99"/>
      <c r="L62" s="68"/>
    </row>
    <row r="63" spans="1:12" s="33" customFormat="1" ht="13.5" customHeight="1">
      <c r="A63" s="87">
        <f>A189</f>
        <v>93</v>
      </c>
      <c r="B63" s="87"/>
      <c r="C63" s="149" t="str">
        <f>C199</f>
        <v>Dokončující konstrukce a práce</v>
      </c>
      <c r="D63" s="89" t="s">
        <v>592</v>
      </c>
      <c r="E63" s="90"/>
      <c r="F63" s="90"/>
      <c r="G63" s="97">
        <f>G199</f>
        <v>0</v>
      </c>
      <c r="H63" s="91"/>
      <c r="I63" s="90"/>
      <c r="J63" s="98"/>
      <c r="K63" s="99"/>
      <c r="L63" s="68"/>
    </row>
    <row r="64" spans="1:12" s="33" customFormat="1" ht="13.5" customHeight="1">
      <c r="A64" s="87">
        <f>A203</f>
        <v>96</v>
      </c>
      <c r="B64" s="87"/>
      <c r="C64" s="149" t="str">
        <f>C203</f>
        <v>Bourání</v>
      </c>
      <c r="D64" s="89" t="s">
        <v>592</v>
      </c>
      <c r="E64" s="90"/>
      <c r="F64" s="90"/>
      <c r="G64" s="97">
        <f>G249</f>
        <v>0</v>
      </c>
      <c r="H64" s="91"/>
      <c r="I64" s="90"/>
      <c r="J64" s="98"/>
      <c r="K64" s="99"/>
      <c r="L64" s="68"/>
    </row>
    <row r="65" spans="1:12" s="33" customFormat="1" ht="13.5" customHeight="1">
      <c r="A65" s="87">
        <f>A256</f>
        <v>99</v>
      </c>
      <c r="B65" s="87"/>
      <c r="C65" s="149" t="str">
        <f>C256</f>
        <v>Přesun hmot</v>
      </c>
      <c r="D65" s="89" t="s">
        <v>592</v>
      </c>
      <c r="E65" s="90"/>
      <c r="F65" s="90"/>
      <c r="G65" s="97">
        <f>G261</f>
        <v>0</v>
      </c>
      <c r="H65" s="91"/>
      <c r="I65" s="90"/>
      <c r="J65" s="98"/>
      <c r="K65" s="99"/>
      <c r="L65" s="68"/>
    </row>
    <row r="66" spans="1:12" s="33" customFormat="1" ht="13.5" customHeight="1">
      <c r="A66" s="87"/>
      <c r="B66" s="87"/>
      <c r="C66" s="94"/>
      <c r="D66" s="89"/>
      <c r="E66" s="90"/>
      <c r="F66" s="90"/>
      <c r="G66" s="97"/>
      <c r="H66" s="91"/>
      <c r="I66" s="90"/>
      <c r="J66" s="98"/>
      <c r="K66" s="99"/>
      <c r="L66" s="68"/>
    </row>
    <row r="67" spans="1:12" s="33" customFormat="1" ht="13.5" customHeight="1">
      <c r="A67" s="86"/>
      <c r="B67" s="86"/>
      <c r="C67" s="88" t="s">
        <v>1047</v>
      </c>
      <c r="D67" s="100" t="s">
        <v>592</v>
      </c>
      <c r="E67" s="101"/>
      <c r="F67" s="101"/>
      <c r="G67" s="102">
        <f>SUM(G60:G66)</f>
        <v>0</v>
      </c>
      <c r="H67" s="103"/>
      <c r="I67" s="101"/>
      <c r="J67" s="98"/>
      <c r="K67" s="99"/>
      <c r="L67" s="68"/>
    </row>
    <row r="68" spans="1:12" s="33" customFormat="1" ht="13.5" customHeight="1">
      <c r="A68" s="87"/>
      <c r="B68" s="87"/>
      <c r="C68" s="94"/>
      <c r="D68" s="89"/>
      <c r="E68" s="90"/>
      <c r="F68" s="90"/>
      <c r="G68" s="97"/>
      <c r="H68" s="91"/>
      <c r="I68" s="90"/>
      <c r="J68" s="98"/>
      <c r="K68" s="99"/>
      <c r="L68" s="68"/>
    </row>
    <row r="69" spans="1:12" s="33" customFormat="1" ht="13.5" customHeight="1">
      <c r="A69" s="87"/>
      <c r="B69" s="87"/>
      <c r="C69" s="94"/>
      <c r="D69" s="89"/>
      <c r="E69" s="90"/>
      <c r="F69" s="90"/>
      <c r="G69" s="97"/>
      <c r="H69" s="91"/>
      <c r="I69" s="90"/>
      <c r="J69" s="98"/>
      <c r="K69" s="99"/>
      <c r="L69" s="68"/>
    </row>
    <row r="70" spans="1:12" s="33" customFormat="1" ht="13.5" customHeight="1">
      <c r="A70" s="87"/>
      <c r="B70" s="87"/>
      <c r="C70" s="94"/>
      <c r="D70" s="89"/>
      <c r="E70" s="90"/>
      <c r="F70" s="90"/>
      <c r="G70" s="97"/>
      <c r="H70" s="91"/>
      <c r="I70" s="90"/>
      <c r="J70" s="98"/>
      <c r="K70" s="99"/>
      <c r="L70" s="68"/>
    </row>
    <row r="71" spans="1:12" s="33" customFormat="1" ht="13.5" customHeight="1">
      <c r="A71" s="87"/>
      <c r="B71" s="87"/>
      <c r="C71" s="94"/>
      <c r="D71" s="89"/>
      <c r="E71" s="90"/>
      <c r="F71" s="90"/>
      <c r="G71" s="97"/>
      <c r="H71" s="91"/>
      <c r="I71" s="90"/>
      <c r="J71" s="98"/>
      <c r="K71" s="99"/>
      <c r="L71" s="68"/>
    </row>
    <row r="72" spans="1:12" s="33" customFormat="1" ht="13.5" customHeight="1">
      <c r="A72" s="87"/>
      <c r="B72" s="87"/>
      <c r="C72" s="94"/>
      <c r="D72" s="89"/>
      <c r="E72" s="90"/>
      <c r="F72" s="90"/>
      <c r="G72" s="97"/>
      <c r="H72" s="91"/>
      <c r="I72" s="90"/>
      <c r="J72" s="98"/>
      <c r="K72" s="99"/>
      <c r="L72" s="68"/>
    </row>
    <row r="73" spans="1:12" s="33" customFormat="1" ht="13.5" customHeight="1">
      <c r="A73" s="87"/>
      <c r="B73" s="87"/>
      <c r="C73" s="94"/>
      <c r="D73" s="89"/>
      <c r="E73" s="90"/>
      <c r="F73" s="90"/>
      <c r="G73" s="97"/>
      <c r="H73" s="91"/>
      <c r="I73" s="90"/>
      <c r="J73" s="98"/>
      <c r="K73" s="99"/>
      <c r="L73" s="68"/>
    </row>
    <row r="74" spans="1:12" s="33" customFormat="1" ht="13.5" customHeight="1">
      <c r="A74" s="87"/>
      <c r="B74" s="87"/>
      <c r="C74" s="94"/>
      <c r="D74" s="89"/>
      <c r="E74" s="90"/>
      <c r="F74" s="90"/>
      <c r="G74" s="97"/>
      <c r="H74" s="91"/>
      <c r="I74" s="90"/>
      <c r="J74" s="98"/>
      <c r="K74" s="99"/>
      <c r="L74" s="68"/>
    </row>
    <row r="75" spans="1:12" s="33" customFormat="1" ht="13.5" customHeight="1">
      <c r="A75" s="87"/>
      <c r="B75" s="87"/>
      <c r="C75" s="88" t="s">
        <v>794</v>
      </c>
      <c r="D75" s="89"/>
      <c r="E75" s="90"/>
      <c r="F75" s="90"/>
      <c r="G75" s="97"/>
      <c r="H75" s="91"/>
      <c r="I75" s="90"/>
      <c r="J75" s="98"/>
      <c r="K75" s="99"/>
      <c r="L75" s="68"/>
    </row>
    <row r="76" spans="1:12" s="33" customFormat="1" ht="13.5" customHeight="1">
      <c r="A76" s="87"/>
      <c r="B76" s="87"/>
      <c r="C76" s="94"/>
      <c r="D76" s="89"/>
      <c r="E76" s="90"/>
      <c r="F76" s="90"/>
      <c r="G76" s="97"/>
      <c r="H76" s="91"/>
      <c r="I76" s="90"/>
      <c r="J76" s="98"/>
      <c r="K76" s="99"/>
      <c r="L76" s="68"/>
    </row>
    <row r="77" spans="1:12" s="32" customFormat="1" ht="13.5" customHeight="1">
      <c r="A77" s="87">
        <f>A265</f>
        <v>711</v>
      </c>
      <c r="B77" s="87"/>
      <c r="C77" s="149" t="str">
        <f>C265</f>
        <v>Izolace proti vodě</v>
      </c>
      <c r="D77" s="89" t="s">
        <v>592</v>
      </c>
      <c r="E77" s="90"/>
      <c r="F77" s="90"/>
      <c r="G77" s="97">
        <f>G276</f>
        <v>0</v>
      </c>
      <c r="H77" s="91"/>
      <c r="I77" s="90"/>
      <c r="J77" s="95"/>
      <c r="K77" s="96"/>
      <c r="L77" s="66"/>
    </row>
    <row r="78" spans="1:12" s="33" customFormat="1" ht="13.5" customHeight="1">
      <c r="A78" s="87">
        <f>A285</f>
        <v>721</v>
      </c>
      <c r="B78" s="87"/>
      <c r="C78" s="149" t="str">
        <f>C285</f>
        <v>Zdravotechnika</v>
      </c>
      <c r="D78" s="89" t="s">
        <v>592</v>
      </c>
      <c r="E78" s="90"/>
      <c r="F78" s="90"/>
      <c r="G78" s="97">
        <f>G285</f>
        <v>0</v>
      </c>
      <c r="H78" s="91"/>
      <c r="I78" s="90"/>
      <c r="J78" s="98"/>
      <c r="K78" s="99"/>
      <c r="L78" s="68"/>
    </row>
    <row r="79" spans="1:12" s="33" customFormat="1" ht="13.5" customHeight="1">
      <c r="A79" s="87">
        <f>A289</f>
        <v>731</v>
      </c>
      <c r="B79" s="87"/>
      <c r="C79" s="149" t="str">
        <f>C294</f>
        <v>Ústřední vytápění</v>
      </c>
      <c r="D79" s="89" t="s">
        <v>592</v>
      </c>
      <c r="E79" s="90"/>
      <c r="F79" s="90"/>
      <c r="G79" s="127">
        <f>G294</f>
        <v>0</v>
      </c>
      <c r="H79" s="91"/>
      <c r="I79" s="90"/>
      <c r="J79" s="98"/>
      <c r="K79" s="99"/>
      <c r="L79" s="68"/>
    </row>
    <row r="80" spans="1:12" s="33" customFormat="1" ht="13.5" customHeight="1">
      <c r="A80" s="87">
        <f>A302</f>
        <v>741</v>
      </c>
      <c r="B80" s="87"/>
      <c r="C80" s="149" t="str">
        <f>C302</f>
        <v>Elektroinstalace - silnoproud</v>
      </c>
      <c r="D80" s="89" t="s">
        <v>592</v>
      </c>
      <c r="E80" s="90"/>
      <c r="F80" s="90"/>
      <c r="G80" s="127">
        <f>G302</f>
        <v>0</v>
      </c>
      <c r="H80" s="91"/>
      <c r="I80" s="90"/>
      <c r="J80" s="98"/>
      <c r="K80" s="99"/>
      <c r="L80" s="68"/>
    </row>
    <row r="81" spans="1:12" s="33" customFormat="1" ht="13.5" customHeight="1">
      <c r="A81" s="87">
        <f>A313</f>
        <v>751</v>
      </c>
      <c r="B81" s="161"/>
      <c r="C81" s="162" t="str">
        <f>C313</f>
        <v>Vzduchotechnika</v>
      </c>
      <c r="D81" s="89" t="s">
        <v>592</v>
      </c>
      <c r="E81" s="90"/>
      <c r="F81" s="90"/>
      <c r="G81" s="127">
        <f>G313</f>
        <v>0</v>
      </c>
      <c r="H81" s="91"/>
      <c r="I81" s="90"/>
      <c r="J81" s="98"/>
      <c r="K81" s="99"/>
      <c r="L81" s="68"/>
    </row>
    <row r="82" spans="1:12" s="33" customFormat="1" ht="13.5" customHeight="1">
      <c r="A82" s="87">
        <f>A318</f>
        <v>763</v>
      </c>
      <c r="B82" s="87"/>
      <c r="C82" s="149" t="str">
        <f>C324</f>
        <v>Dřevostavby, sádrokartony</v>
      </c>
      <c r="D82" s="89" t="s">
        <v>592</v>
      </c>
      <c r="E82" s="90"/>
      <c r="F82" s="90"/>
      <c r="G82" s="127">
        <f>G324</f>
        <v>0</v>
      </c>
      <c r="H82" s="91"/>
      <c r="I82" s="90"/>
      <c r="J82" s="98"/>
      <c r="K82" s="99"/>
      <c r="L82" s="68"/>
    </row>
    <row r="83" spans="1:12" s="33" customFormat="1" ht="13.5" customHeight="1">
      <c r="A83" s="87">
        <f>A328</f>
        <v>764</v>
      </c>
      <c r="B83" s="87"/>
      <c r="C83" s="149" t="str">
        <f>C328</f>
        <v>Konstrukce klempířské pozinkovaný plech lakovaný typ dle PD</v>
      </c>
      <c r="D83" s="89" t="s">
        <v>592</v>
      </c>
      <c r="E83" s="90"/>
      <c r="F83" s="90"/>
      <c r="G83" s="97">
        <f>G333</f>
        <v>0</v>
      </c>
      <c r="H83" s="91"/>
      <c r="I83" s="90"/>
      <c r="J83" s="104"/>
      <c r="K83" s="105"/>
      <c r="L83" s="68"/>
    </row>
    <row r="84" spans="1:12" s="33" customFormat="1" ht="13.5" customHeight="1">
      <c r="A84" s="87">
        <f>A337</f>
        <v>766</v>
      </c>
      <c r="B84" s="87"/>
      <c r="C84" s="149" t="str">
        <f>C352</f>
        <v>Konstrukce truhlářské</v>
      </c>
      <c r="D84" s="89" t="s">
        <v>592</v>
      </c>
      <c r="E84" s="90"/>
      <c r="F84" s="90"/>
      <c r="G84" s="127">
        <f>G352</f>
        <v>0</v>
      </c>
      <c r="H84" s="91"/>
      <c r="I84" s="90"/>
      <c r="J84" s="98"/>
      <c r="K84" s="99"/>
      <c r="L84" s="68"/>
    </row>
    <row r="85" spans="1:12" s="33" customFormat="1" ht="13.5" customHeight="1">
      <c r="A85" s="87">
        <f>A356</f>
        <v>767</v>
      </c>
      <c r="B85" s="87"/>
      <c r="C85" s="149" t="str">
        <f>C356</f>
        <v>Konstrukce zámečnické</v>
      </c>
      <c r="D85" s="89" t="s">
        <v>592</v>
      </c>
      <c r="E85" s="90"/>
      <c r="F85" s="90"/>
      <c r="G85" s="97">
        <f>G365</f>
        <v>0</v>
      </c>
      <c r="H85" s="91"/>
      <c r="I85" s="90"/>
      <c r="J85" s="98"/>
      <c r="K85" s="99"/>
      <c r="L85" s="68"/>
    </row>
    <row r="86" spans="1:12" s="33" customFormat="1" ht="13.5" customHeight="1">
      <c r="A86" s="87">
        <f>A372</f>
        <v>771</v>
      </c>
      <c r="B86" s="87"/>
      <c r="C86" s="149" t="str">
        <f>C396</f>
        <v>Podlahy z dlaždic</v>
      </c>
      <c r="D86" s="89" t="s">
        <v>592</v>
      </c>
      <c r="E86" s="90"/>
      <c r="F86" s="90"/>
      <c r="G86" s="127">
        <f>G396</f>
        <v>0</v>
      </c>
      <c r="H86" s="91"/>
      <c r="I86" s="90"/>
      <c r="J86" s="98"/>
      <c r="K86" s="99"/>
      <c r="L86" s="68"/>
    </row>
    <row r="87" spans="1:12" s="33" customFormat="1" ht="13.5" customHeight="1">
      <c r="A87" s="87">
        <f>A403</f>
        <v>776</v>
      </c>
      <c r="B87" s="87"/>
      <c r="C87" s="149" t="str">
        <f>C413</f>
        <v>Krytiny povlakové</v>
      </c>
      <c r="D87" s="89" t="s">
        <v>592</v>
      </c>
      <c r="E87" s="90"/>
      <c r="F87" s="90"/>
      <c r="G87" s="127">
        <f>G413</f>
        <v>0</v>
      </c>
      <c r="H87" s="91"/>
      <c r="I87" s="90"/>
      <c r="J87" s="98"/>
      <c r="K87" s="99"/>
      <c r="L87" s="68"/>
    </row>
    <row r="88" spans="1:12" s="33" customFormat="1" ht="13.5" customHeight="1">
      <c r="A88" s="87">
        <f>A426</f>
        <v>777</v>
      </c>
      <c r="B88" s="87"/>
      <c r="C88" s="170" t="str">
        <f>C426</f>
        <v>Podlahy lité</v>
      </c>
      <c r="D88" s="89" t="s">
        <v>592</v>
      </c>
      <c r="E88" s="90"/>
      <c r="F88" s="90"/>
      <c r="G88" s="127">
        <f>G426</f>
        <v>0</v>
      </c>
      <c r="H88" s="91"/>
      <c r="I88" s="90"/>
      <c r="J88" s="98"/>
      <c r="K88" s="99"/>
      <c r="L88" s="68"/>
    </row>
    <row r="89" spans="1:12" s="33" customFormat="1" ht="13.5" customHeight="1">
      <c r="A89" s="87">
        <f>A430</f>
        <v>781</v>
      </c>
      <c r="B89" s="87"/>
      <c r="C89" s="149" t="str">
        <f>C440</f>
        <v>Obklady keramické</v>
      </c>
      <c r="D89" s="89" t="s">
        <v>592</v>
      </c>
      <c r="E89" s="90"/>
      <c r="F89" s="90"/>
      <c r="G89" s="127">
        <f>G440</f>
        <v>0</v>
      </c>
      <c r="H89" s="91"/>
      <c r="I89" s="90"/>
      <c r="J89" s="98"/>
      <c r="K89" s="99"/>
      <c r="L89" s="68"/>
    </row>
    <row r="90" spans="1:12" s="33" customFormat="1" ht="13.5" customHeight="1">
      <c r="A90" s="87">
        <f>A444</f>
        <v>783</v>
      </c>
      <c r="B90" s="87"/>
      <c r="C90" s="149" t="str">
        <f>C444</f>
        <v>Nátěry</v>
      </c>
      <c r="D90" s="89" t="s">
        <v>592</v>
      </c>
      <c r="E90" s="90"/>
      <c r="F90" s="90"/>
      <c r="G90" s="97">
        <f>G450</f>
        <v>0</v>
      </c>
      <c r="H90" s="91"/>
      <c r="I90" s="90"/>
      <c r="J90" s="98"/>
      <c r="K90" s="99"/>
      <c r="L90" s="68"/>
    </row>
    <row r="91" spans="1:12" s="33" customFormat="1" ht="13.5" customHeight="1">
      <c r="A91" s="87">
        <f>A454</f>
        <v>784</v>
      </c>
      <c r="B91" s="87"/>
      <c r="C91" s="149" t="str">
        <f>C454</f>
        <v>Malby</v>
      </c>
      <c r="D91" s="89" t="s">
        <v>592</v>
      </c>
      <c r="E91" s="90"/>
      <c r="F91" s="90"/>
      <c r="G91" s="97">
        <f>G463</f>
        <v>0</v>
      </c>
      <c r="H91" s="91"/>
      <c r="I91" s="90"/>
      <c r="J91" s="98"/>
      <c r="K91" s="99"/>
      <c r="L91" s="68"/>
    </row>
    <row r="92" spans="1:12" s="33" customFormat="1" ht="13.5" customHeight="1">
      <c r="A92" s="87">
        <v>790</v>
      </c>
      <c r="B92" s="87"/>
      <c r="C92" s="149" t="s">
        <v>1063</v>
      </c>
      <c r="D92" s="89" t="s">
        <v>592</v>
      </c>
      <c r="E92" s="90"/>
      <c r="F92" s="90"/>
      <c r="G92" s="97">
        <f>G475</f>
        <v>0</v>
      </c>
      <c r="H92" s="91"/>
      <c r="I92" s="90"/>
      <c r="J92" s="98"/>
      <c r="K92" s="99"/>
      <c r="L92" s="68"/>
    </row>
    <row r="93" spans="1:12" s="33" customFormat="1" ht="13.5" customHeight="1">
      <c r="A93" s="87"/>
      <c r="B93" s="87"/>
      <c r="C93" s="94"/>
      <c r="D93" s="89"/>
      <c r="E93" s="90"/>
      <c r="F93" s="90"/>
      <c r="G93" s="97"/>
      <c r="H93" s="91"/>
      <c r="I93" s="90"/>
      <c r="J93" s="98"/>
      <c r="K93" s="99"/>
      <c r="L93" s="68"/>
    </row>
    <row r="94" spans="1:12" s="33" customFormat="1" ht="13.5" customHeight="1">
      <c r="A94" s="86"/>
      <c r="B94" s="86"/>
      <c r="C94" s="88" t="s">
        <v>993</v>
      </c>
      <c r="D94" s="100" t="s">
        <v>592</v>
      </c>
      <c r="E94" s="101"/>
      <c r="F94" s="101"/>
      <c r="G94" s="102">
        <f>SUM(G77:G93)</f>
        <v>0</v>
      </c>
      <c r="H94" s="103"/>
      <c r="I94" s="101"/>
      <c r="J94" s="98"/>
      <c r="K94" s="99"/>
      <c r="L94" s="68"/>
    </row>
    <row r="95" spans="1:12" s="33" customFormat="1" ht="13.5" customHeight="1">
      <c r="A95" s="86"/>
      <c r="B95" s="86"/>
      <c r="C95" s="88"/>
      <c r="D95" s="100"/>
      <c r="E95" s="101"/>
      <c r="F95" s="101"/>
      <c r="G95" s="102"/>
      <c r="H95" s="103"/>
      <c r="I95" s="101"/>
      <c r="J95" s="98"/>
      <c r="K95" s="99"/>
      <c r="L95" s="68"/>
    </row>
    <row r="96" spans="1:12" s="33" customFormat="1" ht="13.5" customHeight="1">
      <c r="A96" s="86"/>
      <c r="B96" s="86"/>
      <c r="C96" s="88"/>
      <c r="D96" s="100"/>
      <c r="E96" s="101"/>
      <c r="F96" s="101"/>
      <c r="G96" s="102"/>
      <c r="H96" s="103"/>
      <c r="I96" s="101"/>
      <c r="J96" s="98"/>
      <c r="K96" s="99"/>
      <c r="L96" s="68"/>
    </row>
    <row r="97" spans="1:12" s="33" customFormat="1" ht="13.5" customHeight="1">
      <c r="A97" s="86"/>
      <c r="B97" s="86"/>
      <c r="C97" s="88"/>
      <c r="D97" s="100"/>
      <c r="E97" s="101"/>
      <c r="F97" s="101"/>
      <c r="G97" s="102"/>
      <c r="H97" s="103"/>
      <c r="I97" s="101"/>
      <c r="J97" s="98"/>
      <c r="K97" s="99"/>
      <c r="L97" s="68"/>
    </row>
    <row r="98" spans="1:12" s="33" customFormat="1" ht="13.5" customHeight="1">
      <c r="A98" s="86"/>
      <c r="B98" s="86"/>
      <c r="C98" s="88"/>
      <c r="D98" s="100"/>
      <c r="E98" s="101"/>
      <c r="F98" s="101"/>
      <c r="G98" s="102"/>
      <c r="H98" s="103"/>
      <c r="I98" s="101"/>
      <c r="J98" s="98"/>
      <c r="K98" s="99"/>
      <c r="L98" s="68"/>
    </row>
    <row r="99" spans="1:12" s="33" customFormat="1" ht="13.5" customHeight="1">
      <c r="A99" s="86"/>
      <c r="B99" s="86"/>
      <c r="C99" s="88"/>
      <c r="D99" s="100"/>
      <c r="E99" s="101"/>
      <c r="F99" s="101"/>
      <c r="G99" s="102"/>
      <c r="H99" s="103"/>
      <c r="I99" s="101"/>
      <c r="J99" s="98"/>
      <c r="K99" s="99"/>
      <c r="L99" s="68"/>
    </row>
    <row r="100" spans="1:12" s="33" customFormat="1" ht="13.5" customHeight="1">
      <c r="A100" s="86"/>
      <c r="B100" s="86"/>
      <c r="C100" s="88"/>
      <c r="D100" s="100"/>
      <c r="E100" s="101"/>
      <c r="F100" s="101"/>
      <c r="G100" s="102"/>
      <c r="H100" s="103"/>
      <c r="I100" s="101"/>
      <c r="J100" s="98"/>
      <c r="K100" s="99"/>
      <c r="L100" s="68"/>
    </row>
    <row r="101" spans="1:12" s="33" customFormat="1" ht="13.5" customHeight="1">
      <c r="A101" s="86"/>
      <c r="B101" s="86"/>
      <c r="C101" s="88"/>
      <c r="D101" s="100"/>
      <c r="E101" s="101"/>
      <c r="F101" s="101"/>
      <c r="G101" s="102"/>
      <c r="H101" s="103"/>
      <c r="I101" s="101"/>
      <c r="J101" s="98"/>
      <c r="K101" s="99"/>
      <c r="L101" s="68"/>
    </row>
    <row r="102" spans="1:12" s="33" customFormat="1" ht="13.5" customHeight="1">
      <c r="A102" s="86"/>
      <c r="B102" s="86"/>
      <c r="C102" s="88"/>
      <c r="D102" s="100"/>
      <c r="E102" s="101"/>
      <c r="F102" s="101"/>
      <c r="G102" s="102"/>
      <c r="H102" s="103"/>
      <c r="I102" s="101"/>
      <c r="J102" s="98"/>
      <c r="K102" s="99"/>
      <c r="L102" s="68"/>
    </row>
    <row r="103" spans="1:12" s="33" customFormat="1" ht="13.5" customHeight="1">
      <c r="A103" s="86"/>
      <c r="B103" s="86"/>
      <c r="C103" s="88"/>
      <c r="D103" s="100"/>
      <c r="E103" s="101"/>
      <c r="F103" s="101"/>
      <c r="G103" s="102"/>
      <c r="H103" s="103"/>
      <c r="I103" s="101"/>
      <c r="J103" s="98"/>
      <c r="K103" s="99"/>
      <c r="L103" s="68"/>
    </row>
    <row r="104" spans="1:12" s="33" customFormat="1" ht="13.5" customHeight="1">
      <c r="A104" s="86"/>
      <c r="B104" s="86"/>
      <c r="C104" s="88"/>
      <c r="D104" s="100"/>
      <c r="E104" s="101"/>
      <c r="F104" s="101"/>
      <c r="G104" s="102"/>
      <c r="H104" s="103"/>
      <c r="I104" s="101"/>
      <c r="J104" s="98"/>
      <c r="K104" s="99"/>
      <c r="L104" s="68"/>
    </row>
    <row r="105" spans="1:12" s="33" customFormat="1" ht="13.5" customHeight="1">
      <c r="A105" s="86"/>
      <c r="B105" s="86"/>
      <c r="C105" s="88"/>
      <c r="D105" s="100"/>
      <c r="E105" s="101"/>
      <c r="F105" s="101"/>
      <c r="G105" s="102"/>
      <c r="H105" s="103"/>
      <c r="I105" s="101"/>
      <c r="J105" s="98"/>
      <c r="K105" s="99"/>
      <c r="L105" s="68"/>
    </row>
    <row r="106" spans="1:12" s="33" customFormat="1" ht="13.5" customHeight="1">
      <c r="A106" s="86"/>
      <c r="B106" s="86"/>
      <c r="C106" s="88"/>
      <c r="D106" s="100"/>
      <c r="E106" s="101"/>
      <c r="F106" s="101"/>
      <c r="G106" s="102"/>
      <c r="H106" s="103"/>
      <c r="I106" s="101"/>
      <c r="J106" s="98"/>
      <c r="K106" s="99"/>
      <c r="L106" s="68"/>
    </row>
    <row r="107" spans="1:12" s="33" customFormat="1" ht="13.5" customHeight="1">
      <c r="A107" s="86"/>
      <c r="B107" s="86"/>
      <c r="C107" s="88"/>
      <c r="D107" s="100"/>
      <c r="E107" s="101"/>
      <c r="F107" s="101"/>
      <c r="G107" s="102"/>
      <c r="H107" s="103"/>
      <c r="I107" s="101"/>
      <c r="J107" s="98"/>
      <c r="K107" s="99"/>
      <c r="L107" s="68"/>
    </row>
    <row r="108" spans="1:12" s="33" customFormat="1" ht="13.5" customHeight="1">
      <c r="A108" s="86"/>
      <c r="B108" s="86"/>
      <c r="C108" s="88"/>
      <c r="D108" s="100"/>
      <c r="E108" s="101"/>
      <c r="F108" s="101"/>
      <c r="G108" s="102"/>
      <c r="H108" s="103"/>
      <c r="I108" s="101"/>
      <c r="J108" s="98"/>
      <c r="K108" s="99"/>
      <c r="L108" s="68"/>
    </row>
    <row r="109" spans="1:12" s="33" customFormat="1" ht="12" customHeight="1">
      <c r="A109" s="86"/>
      <c r="B109" s="86"/>
      <c r="C109" s="88"/>
      <c r="D109" s="100"/>
      <c r="E109" s="101"/>
      <c r="F109" s="101"/>
      <c r="G109" s="102"/>
      <c r="H109" s="103"/>
      <c r="I109" s="101"/>
      <c r="J109" s="98"/>
      <c r="K109" s="99"/>
      <c r="L109" s="68"/>
    </row>
    <row r="110" spans="1:12" s="33" customFormat="1" ht="41.25" customHeight="1">
      <c r="A110" s="58" t="s">
        <v>995</v>
      </c>
      <c r="B110" s="59" t="s">
        <v>996</v>
      </c>
      <c r="C110" s="59" t="s">
        <v>997</v>
      </c>
      <c r="D110" s="59" t="s">
        <v>998</v>
      </c>
      <c r="E110" s="60" t="s">
        <v>999</v>
      </c>
      <c r="F110" s="61" t="s">
        <v>837</v>
      </c>
      <c r="G110" s="59" t="s">
        <v>838</v>
      </c>
      <c r="H110" s="62" t="s">
        <v>839</v>
      </c>
      <c r="I110" s="59" t="s">
        <v>840</v>
      </c>
      <c r="J110" s="59" t="s">
        <v>841</v>
      </c>
      <c r="K110" s="59" t="s">
        <v>948</v>
      </c>
      <c r="L110" s="53" t="s">
        <v>615</v>
      </c>
    </row>
    <row r="111" spans="1:12" s="33" customFormat="1" ht="14.25" customHeight="1">
      <c r="A111" s="63" t="s">
        <v>588</v>
      </c>
      <c r="B111" s="64" t="s">
        <v>589</v>
      </c>
      <c r="C111" s="117" t="s">
        <v>590</v>
      </c>
      <c r="D111" s="64" t="s">
        <v>591</v>
      </c>
      <c r="E111" s="64" t="s">
        <v>708</v>
      </c>
      <c r="F111" s="64" t="s">
        <v>709</v>
      </c>
      <c r="G111" s="64" t="s">
        <v>710</v>
      </c>
      <c r="H111" s="65" t="s">
        <v>711</v>
      </c>
      <c r="I111" s="64" t="s">
        <v>985</v>
      </c>
      <c r="J111" s="64" t="s">
        <v>986</v>
      </c>
      <c r="K111" s="64" t="s">
        <v>987</v>
      </c>
      <c r="L111" s="69" t="s">
        <v>846</v>
      </c>
    </row>
    <row r="112" spans="1:12" s="33" customFormat="1" ht="12.75" customHeight="1">
      <c r="A112" s="106"/>
      <c r="B112" s="106"/>
      <c r="C112" s="107"/>
      <c r="D112" s="108"/>
      <c r="E112" s="108"/>
      <c r="F112" s="108"/>
      <c r="G112" s="108"/>
      <c r="H112" s="109"/>
      <c r="I112" s="108"/>
      <c r="J112" s="110"/>
      <c r="K112" s="111"/>
      <c r="L112" s="70"/>
    </row>
    <row r="113" spans="1:12" s="33" customFormat="1" ht="12.75" customHeight="1">
      <c r="A113" s="106"/>
      <c r="B113" s="169"/>
      <c r="C113" s="157" t="s">
        <v>620</v>
      </c>
      <c r="D113" s="108"/>
      <c r="E113" s="108"/>
      <c r="F113" s="171"/>
      <c r="G113" s="108"/>
      <c r="H113" s="109"/>
      <c r="I113" s="108"/>
      <c r="J113" s="110"/>
      <c r="K113" s="111"/>
      <c r="L113" s="70"/>
    </row>
    <row r="114" spans="1:12" s="33" customFormat="1" ht="24.75" customHeight="1">
      <c r="A114" s="106"/>
      <c r="B114" s="169"/>
      <c r="C114" s="7" t="s">
        <v>1007</v>
      </c>
      <c r="D114" s="6"/>
      <c r="E114" s="6"/>
      <c r="F114" s="6"/>
      <c r="G114" s="108"/>
      <c r="H114" s="109"/>
      <c r="I114" s="108"/>
      <c r="J114" s="110"/>
      <c r="K114" s="111"/>
      <c r="L114" s="70"/>
    </row>
    <row r="115" spans="1:12" s="33" customFormat="1" ht="24.75" customHeight="1">
      <c r="A115" s="106"/>
      <c r="B115" s="169"/>
      <c r="C115" s="7" t="s">
        <v>1008</v>
      </c>
      <c r="D115" s="6"/>
      <c r="E115" s="6"/>
      <c r="F115" s="6"/>
      <c r="G115" s="108"/>
      <c r="H115" s="109"/>
      <c r="I115" s="108"/>
      <c r="J115" s="110"/>
      <c r="K115" s="111"/>
      <c r="L115" s="70"/>
    </row>
    <row r="116" spans="1:12" s="33" customFormat="1" ht="12.75" customHeight="1">
      <c r="A116" s="106"/>
      <c r="B116" s="169"/>
      <c r="C116" s="136"/>
      <c r="D116" s="108"/>
      <c r="E116" s="108"/>
      <c r="F116" s="171"/>
      <c r="G116" s="108"/>
      <c r="H116" s="109"/>
      <c r="I116" s="108"/>
      <c r="J116" s="110"/>
      <c r="K116" s="111"/>
      <c r="L116" s="70"/>
    </row>
    <row r="117" spans="1:12" s="33" customFormat="1" ht="12.75" customHeight="1">
      <c r="A117" s="106"/>
      <c r="B117" s="169"/>
      <c r="C117" s="107"/>
      <c r="D117" s="108"/>
      <c r="E117" s="108"/>
      <c r="F117" s="171"/>
      <c r="G117" s="108"/>
      <c r="H117" s="109"/>
      <c r="I117" s="108"/>
      <c r="J117" s="110"/>
      <c r="K117" s="111"/>
      <c r="L117" s="70"/>
    </row>
    <row r="118" spans="1:12" s="139" customFormat="1" ht="13.5" customHeight="1">
      <c r="A118" s="142">
        <v>3</v>
      </c>
      <c r="B118" s="142"/>
      <c r="C118" s="151" t="s">
        <v>990</v>
      </c>
      <c r="D118" s="152"/>
      <c r="E118" s="150"/>
      <c r="F118" s="150"/>
      <c r="G118" s="150"/>
      <c r="H118" s="153"/>
      <c r="I118" s="154"/>
      <c r="J118" s="137"/>
      <c r="K118" s="137"/>
      <c r="L118" s="141"/>
    </row>
    <row r="119" spans="1:12" s="139" customFormat="1" ht="13.5" customHeight="1">
      <c r="A119" s="142"/>
      <c r="B119" s="142"/>
      <c r="C119" s="151"/>
      <c r="D119" s="152"/>
      <c r="E119" s="150"/>
      <c r="F119" s="150"/>
      <c r="G119" s="150"/>
      <c r="H119" s="153"/>
      <c r="I119" s="154"/>
      <c r="J119" s="137"/>
      <c r="K119" s="137"/>
      <c r="L119" s="141"/>
    </row>
    <row r="120" spans="1:12" s="139" customFormat="1" ht="22.5" customHeight="1">
      <c r="A120" s="142">
        <v>1</v>
      </c>
      <c r="B120" s="142" t="s">
        <v>956</v>
      </c>
      <c r="C120" s="143" t="s">
        <v>957</v>
      </c>
      <c r="D120" s="152" t="s">
        <v>898</v>
      </c>
      <c r="E120" s="150">
        <v>4.76</v>
      </c>
      <c r="F120" s="150">
        <v>0</v>
      </c>
      <c r="G120" s="150">
        <f aca="true" t="shared" si="0" ref="G120:G125">E120*F120</f>
        <v>0</v>
      </c>
      <c r="H120" s="153">
        <v>1.886</v>
      </c>
      <c r="I120" s="154">
        <f aca="true" t="shared" si="1" ref="I120:I125">E120*H120</f>
        <v>8.97736</v>
      </c>
      <c r="J120" s="137"/>
      <c r="K120" s="137"/>
      <c r="L120" s="144"/>
    </row>
    <row r="121" spans="1:12" s="139" customFormat="1" ht="20.25">
      <c r="A121" s="142">
        <v>2</v>
      </c>
      <c r="B121" s="142" t="s">
        <v>922</v>
      </c>
      <c r="C121" s="143" t="s">
        <v>868</v>
      </c>
      <c r="D121" s="152" t="s">
        <v>707</v>
      </c>
      <c r="E121" s="150">
        <v>17.22</v>
      </c>
      <c r="F121" s="150">
        <v>0</v>
      </c>
      <c r="G121" s="150">
        <f>E121*F121</f>
        <v>0</v>
      </c>
      <c r="H121" s="153">
        <v>0.175</v>
      </c>
      <c r="I121" s="154">
        <f>E121*H121</f>
        <v>3.0134999999999996</v>
      </c>
      <c r="J121" s="137"/>
      <c r="K121" s="137"/>
      <c r="L121" s="141"/>
    </row>
    <row r="122" spans="1:12" s="139" customFormat="1" ht="21.75" customHeight="1">
      <c r="A122" s="142">
        <v>3</v>
      </c>
      <c r="B122" s="142" t="s">
        <v>965</v>
      </c>
      <c r="C122" s="151" t="s">
        <v>806</v>
      </c>
      <c r="D122" s="152" t="s">
        <v>989</v>
      </c>
      <c r="E122" s="150">
        <v>3</v>
      </c>
      <c r="F122" s="150">
        <v>0</v>
      </c>
      <c r="G122" s="150">
        <f t="shared" si="0"/>
        <v>0</v>
      </c>
      <c r="H122" s="153">
        <v>0.02321</v>
      </c>
      <c r="I122" s="154">
        <f t="shared" si="1"/>
        <v>0.06963</v>
      </c>
      <c r="J122" s="137"/>
      <c r="K122" s="137"/>
      <c r="L122" s="141"/>
    </row>
    <row r="123" spans="1:12" s="139" customFormat="1" ht="21.75" customHeight="1">
      <c r="A123" s="142">
        <v>4</v>
      </c>
      <c r="B123" s="142" t="s">
        <v>966</v>
      </c>
      <c r="C123" s="151" t="s">
        <v>749</v>
      </c>
      <c r="D123" s="152" t="s">
        <v>989</v>
      </c>
      <c r="E123" s="150">
        <v>6</v>
      </c>
      <c r="F123" s="150">
        <v>0</v>
      </c>
      <c r="G123" s="150">
        <f t="shared" si="0"/>
        <v>0</v>
      </c>
      <c r="H123" s="153">
        <v>0.04645</v>
      </c>
      <c r="I123" s="154">
        <f t="shared" si="1"/>
        <v>0.2787</v>
      </c>
      <c r="J123" s="137"/>
      <c r="K123" s="137"/>
      <c r="L123" s="141"/>
    </row>
    <row r="124" spans="1:12" s="139" customFormat="1" ht="13.5" customHeight="1">
      <c r="A124" s="142">
        <v>5</v>
      </c>
      <c r="B124" s="190" t="s">
        <v>781</v>
      </c>
      <c r="C124" s="151" t="s">
        <v>619</v>
      </c>
      <c r="D124" s="152" t="s">
        <v>898</v>
      </c>
      <c r="E124" s="150">
        <v>0.38</v>
      </c>
      <c r="F124" s="150">
        <v>0</v>
      </c>
      <c r="G124" s="150">
        <f t="shared" si="0"/>
        <v>0</v>
      </c>
      <c r="H124" s="153">
        <v>1.911</v>
      </c>
      <c r="I124" s="154">
        <f t="shared" si="1"/>
        <v>0.72618</v>
      </c>
      <c r="J124" s="137"/>
      <c r="K124" s="137"/>
      <c r="L124" s="144"/>
    </row>
    <row r="125" spans="1:12" s="139" customFormat="1" ht="21.75" customHeight="1">
      <c r="A125" s="142">
        <v>6</v>
      </c>
      <c r="B125" s="142" t="s">
        <v>779</v>
      </c>
      <c r="C125" s="151" t="s">
        <v>780</v>
      </c>
      <c r="D125" s="152" t="s">
        <v>988</v>
      </c>
      <c r="E125" s="150">
        <v>0.52</v>
      </c>
      <c r="F125" s="150">
        <v>0</v>
      </c>
      <c r="G125" s="150">
        <f t="shared" si="0"/>
        <v>0</v>
      </c>
      <c r="H125" s="153">
        <v>1.09</v>
      </c>
      <c r="I125" s="154">
        <f t="shared" si="1"/>
        <v>0.5668000000000001</v>
      </c>
      <c r="J125" s="137"/>
      <c r="K125" s="137"/>
      <c r="L125" s="191"/>
    </row>
    <row r="126" spans="1:12" s="139" customFormat="1" ht="22.5" customHeight="1">
      <c r="A126" s="142">
        <v>7</v>
      </c>
      <c r="B126" s="142" t="s">
        <v>602</v>
      </c>
      <c r="C126" s="151" t="s">
        <v>601</v>
      </c>
      <c r="D126" s="152" t="s">
        <v>707</v>
      </c>
      <c r="E126" s="150">
        <v>55.63</v>
      </c>
      <c r="F126" s="150">
        <v>0</v>
      </c>
      <c r="G126" s="150">
        <f>E126*F126</f>
        <v>0</v>
      </c>
      <c r="H126" s="153">
        <v>0.06982</v>
      </c>
      <c r="I126" s="154">
        <f>E126*H126</f>
        <v>3.8840866</v>
      </c>
      <c r="J126" s="137"/>
      <c r="K126" s="137"/>
      <c r="L126" s="144"/>
    </row>
    <row r="127" spans="1:12" s="139" customFormat="1" ht="22.5" customHeight="1">
      <c r="A127" s="142">
        <v>8</v>
      </c>
      <c r="B127" s="142" t="s">
        <v>604</v>
      </c>
      <c r="C127" s="151" t="s">
        <v>603</v>
      </c>
      <c r="D127" s="152" t="s">
        <v>707</v>
      </c>
      <c r="E127" s="150">
        <v>9.01</v>
      </c>
      <c r="F127" s="150">
        <v>0</v>
      </c>
      <c r="G127" s="150">
        <f>E127*F127</f>
        <v>0</v>
      </c>
      <c r="H127" s="153">
        <v>0.08707</v>
      </c>
      <c r="I127" s="154">
        <f>E127*H127</f>
        <v>0.7845006999999999</v>
      </c>
      <c r="J127" s="137"/>
      <c r="K127" s="137"/>
      <c r="L127" s="144"/>
    </row>
    <row r="128" spans="1:12" s="139" customFormat="1" ht="22.5" customHeight="1">
      <c r="A128" s="142">
        <v>9</v>
      </c>
      <c r="B128" s="142" t="s">
        <v>605</v>
      </c>
      <c r="C128" s="151" t="s">
        <v>852</v>
      </c>
      <c r="D128" s="152" t="s">
        <v>707</v>
      </c>
      <c r="E128" s="150">
        <v>17.26</v>
      </c>
      <c r="F128" s="150">
        <v>0</v>
      </c>
      <c r="G128" s="150">
        <f>E128*F128</f>
        <v>0</v>
      </c>
      <c r="H128" s="153">
        <v>0.1042</v>
      </c>
      <c r="I128" s="154">
        <f>E128*H128</f>
        <v>1.7984920000000002</v>
      </c>
      <c r="J128" s="137"/>
      <c r="K128" s="137"/>
      <c r="L128" s="144"/>
    </row>
    <row r="129" spans="1:12" s="139" customFormat="1" ht="22.5" customHeight="1">
      <c r="A129" s="142">
        <v>10</v>
      </c>
      <c r="B129" s="142" t="s">
        <v>1051</v>
      </c>
      <c r="C129" s="151" t="s">
        <v>765</v>
      </c>
      <c r="D129" s="152" t="s">
        <v>707</v>
      </c>
      <c r="E129" s="150">
        <v>2.51</v>
      </c>
      <c r="F129" s="150">
        <v>0</v>
      </c>
      <c r="G129" s="150">
        <f>E129*F129</f>
        <v>0</v>
      </c>
      <c r="H129" s="153">
        <v>0.178</v>
      </c>
      <c r="I129" s="154">
        <f>E129*H129</f>
        <v>0.44677999999999995</v>
      </c>
      <c r="J129" s="137"/>
      <c r="K129" s="137"/>
      <c r="L129" s="141"/>
    </row>
    <row r="130" spans="1:12" s="139" customFormat="1" ht="13.5" customHeight="1">
      <c r="A130" s="142"/>
      <c r="B130" s="142"/>
      <c r="C130" s="151"/>
      <c r="D130" s="152"/>
      <c r="E130" s="150"/>
      <c r="F130" s="150"/>
      <c r="G130" s="150"/>
      <c r="H130" s="153"/>
      <c r="I130" s="154"/>
      <c r="J130" s="137"/>
      <c r="K130" s="137"/>
      <c r="L130" s="141"/>
    </row>
    <row r="131" spans="1:12" s="139" customFormat="1" ht="13.5" customHeight="1">
      <c r="A131" s="142">
        <f>A118</f>
        <v>3</v>
      </c>
      <c r="B131" s="142"/>
      <c r="C131" s="151" t="str">
        <f>C118</f>
        <v>Svislé konstrukce</v>
      </c>
      <c r="D131" s="152" t="s">
        <v>592</v>
      </c>
      <c r="E131" s="150"/>
      <c r="F131" s="150"/>
      <c r="G131" s="150">
        <f>SUM(G120:G130)</f>
        <v>0</v>
      </c>
      <c r="H131" s="153"/>
      <c r="I131" s="154">
        <f>SUM(I120:I130)</f>
        <v>20.546029299999997</v>
      </c>
      <c r="J131" s="137"/>
      <c r="K131" s="137"/>
      <c r="L131" s="141"/>
    </row>
    <row r="132" spans="1:12" s="139" customFormat="1" ht="13.5" customHeight="1">
      <c r="A132" s="142"/>
      <c r="B132" s="142"/>
      <c r="C132" s="151"/>
      <c r="D132" s="152"/>
      <c r="E132" s="150"/>
      <c r="F132" s="150"/>
      <c r="G132" s="150"/>
      <c r="H132" s="153"/>
      <c r="I132" s="154"/>
      <c r="J132" s="137"/>
      <c r="K132" s="137"/>
      <c r="L132" s="141"/>
    </row>
    <row r="133" spans="1:12" s="139" customFormat="1" ht="13.5" customHeight="1">
      <c r="A133" s="142"/>
      <c r="B133" s="142"/>
      <c r="C133" s="151"/>
      <c r="D133" s="152"/>
      <c r="E133" s="150"/>
      <c r="F133" s="150"/>
      <c r="G133" s="150"/>
      <c r="H133" s="153"/>
      <c r="I133" s="154"/>
      <c r="J133" s="137"/>
      <c r="K133" s="137"/>
      <c r="L133" s="141"/>
    </row>
    <row r="134" spans="1:12" s="139" customFormat="1" ht="13.5" customHeight="1">
      <c r="A134" s="142"/>
      <c r="B134" s="142"/>
      <c r="C134" s="151"/>
      <c r="D134" s="152"/>
      <c r="E134" s="150"/>
      <c r="F134" s="150"/>
      <c r="G134" s="150"/>
      <c r="H134" s="153"/>
      <c r="I134" s="154"/>
      <c r="J134" s="137"/>
      <c r="K134" s="137"/>
      <c r="L134" s="141"/>
    </row>
    <row r="135" spans="1:12" s="139" customFormat="1" ht="13.5" customHeight="1">
      <c r="A135" s="142">
        <v>5</v>
      </c>
      <c r="B135" s="142"/>
      <c r="C135" s="151" t="s">
        <v>991</v>
      </c>
      <c r="D135" s="152"/>
      <c r="E135" s="150"/>
      <c r="F135" s="150"/>
      <c r="G135" s="150"/>
      <c r="H135" s="153"/>
      <c r="I135" s="154"/>
      <c r="J135" s="137"/>
      <c r="K135" s="137"/>
      <c r="L135" s="141"/>
    </row>
    <row r="136" spans="1:12" s="139" customFormat="1" ht="13.5" customHeight="1">
      <c r="A136" s="142"/>
      <c r="B136" s="142"/>
      <c r="C136" s="151"/>
      <c r="D136" s="152"/>
      <c r="E136" s="150"/>
      <c r="F136" s="150"/>
      <c r="G136" s="150"/>
      <c r="H136" s="153"/>
      <c r="I136" s="154"/>
      <c r="J136" s="137"/>
      <c r="K136" s="137"/>
      <c r="L136" s="141"/>
    </row>
    <row r="137" spans="1:12" s="139" customFormat="1" ht="20.25">
      <c r="A137" s="142">
        <v>1</v>
      </c>
      <c r="B137" s="142" t="s">
        <v>645</v>
      </c>
      <c r="C137" s="151" t="s">
        <v>646</v>
      </c>
      <c r="D137" s="152" t="s">
        <v>707</v>
      </c>
      <c r="E137" s="150">
        <v>7.61</v>
      </c>
      <c r="F137" s="150">
        <v>0</v>
      </c>
      <c r="G137" s="150">
        <f>E137*F137</f>
        <v>0</v>
      </c>
      <c r="H137" s="153"/>
      <c r="I137" s="154"/>
      <c r="J137" s="137"/>
      <c r="K137" s="137"/>
      <c r="L137" s="180"/>
    </row>
    <row r="138" spans="1:12" s="139" customFormat="1" ht="13.5" customHeight="1">
      <c r="A138" s="142">
        <v>2</v>
      </c>
      <c r="B138" s="142" t="s">
        <v>598</v>
      </c>
      <c r="C138" s="143" t="s">
        <v>860</v>
      </c>
      <c r="D138" s="152" t="s">
        <v>707</v>
      </c>
      <c r="E138" s="150">
        <v>7.61</v>
      </c>
      <c r="F138" s="150">
        <v>0</v>
      </c>
      <c r="G138" s="150">
        <f aca="true" t="shared" si="2" ref="G138:G146">E138*F138</f>
        <v>0</v>
      </c>
      <c r="H138" s="153">
        <v>0.175</v>
      </c>
      <c r="I138" s="154">
        <f aca="true" t="shared" si="3" ref="I138:I146">E138*H138</f>
        <v>1.33175</v>
      </c>
      <c r="J138" s="137"/>
      <c r="K138" s="137"/>
      <c r="L138" s="141"/>
    </row>
    <row r="139" spans="1:12" s="139" customFormat="1" ht="13.5" customHeight="1">
      <c r="A139" s="142">
        <v>3</v>
      </c>
      <c r="B139" s="142" t="s">
        <v>599</v>
      </c>
      <c r="C139" s="143" t="s">
        <v>978</v>
      </c>
      <c r="D139" s="152" t="s">
        <v>707</v>
      </c>
      <c r="E139" s="150">
        <v>7.61</v>
      </c>
      <c r="F139" s="150">
        <v>0</v>
      </c>
      <c r="G139" s="150">
        <f t="shared" si="2"/>
        <v>0</v>
      </c>
      <c r="H139" s="153">
        <v>0.07</v>
      </c>
      <c r="I139" s="154">
        <f t="shared" si="3"/>
        <v>0.5327000000000001</v>
      </c>
      <c r="J139" s="137"/>
      <c r="K139" s="137"/>
      <c r="L139" s="141"/>
    </row>
    <row r="140" spans="1:12" s="139" customFormat="1" ht="13.5" customHeight="1">
      <c r="A140" s="142">
        <v>4</v>
      </c>
      <c r="B140" s="142" t="s">
        <v>600</v>
      </c>
      <c r="C140" s="143" t="s">
        <v>980</v>
      </c>
      <c r="D140" s="152" t="s">
        <v>707</v>
      </c>
      <c r="E140" s="150">
        <v>7.61</v>
      </c>
      <c r="F140" s="150">
        <v>0</v>
      </c>
      <c r="G140" s="150">
        <f t="shared" si="2"/>
        <v>0</v>
      </c>
      <c r="H140" s="153">
        <v>0.012</v>
      </c>
      <c r="I140" s="154">
        <f t="shared" si="3"/>
        <v>0.09132000000000001</v>
      </c>
      <c r="J140" s="137"/>
      <c r="K140" s="137"/>
      <c r="L140" s="141"/>
    </row>
    <row r="141" spans="1:12" s="139" customFormat="1" ht="13.5" customHeight="1">
      <c r="A141" s="142">
        <v>5</v>
      </c>
      <c r="B141" s="142" t="s">
        <v>861</v>
      </c>
      <c r="C141" s="143" t="s">
        <v>981</v>
      </c>
      <c r="D141" s="152" t="s">
        <v>707</v>
      </c>
      <c r="E141" s="150">
        <v>8.37</v>
      </c>
      <c r="F141" s="150">
        <v>0</v>
      </c>
      <c r="G141" s="150">
        <f t="shared" si="2"/>
        <v>0</v>
      </c>
      <c r="H141" s="153">
        <v>0.144</v>
      </c>
      <c r="I141" s="154">
        <f t="shared" si="3"/>
        <v>1.20528</v>
      </c>
      <c r="J141" s="137"/>
      <c r="K141" s="137"/>
      <c r="L141" s="141"/>
    </row>
    <row r="142" spans="1:7" s="139" customFormat="1" ht="20.25">
      <c r="A142" s="142">
        <v>6</v>
      </c>
      <c r="B142" s="181" t="s">
        <v>625</v>
      </c>
      <c r="C142" s="178" t="s">
        <v>1070</v>
      </c>
      <c r="D142" s="152" t="s">
        <v>898</v>
      </c>
      <c r="E142" s="150">
        <v>0.16</v>
      </c>
      <c r="F142" s="150">
        <v>0</v>
      </c>
      <c r="G142" s="150">
        <f t="shared" si="2"/>
        <v>0</v>
      </c>
    </row>
    <row r="143" spans="1:12" s="139" customFormat="1" ht="22.5" customHeight="1">
      <c r="A143" s="142">
        <v>7</v>
      </c>
      <c r="B143" s="142" t="s">
        <v>633</v>
      </c>
      <c r="C143" s="143" t="s">
        <v>634</v>
      </c>
      <c r="D143" s="152" t="s">
        <v>898</v>
      </c>
      <c r="E143" s="150">
        <v>0.16</v>
      </c>
      <c r="F143" s="150">
        <v>0</v>
      </c>
      <c r="G143" s="150">
        <f t="shared" si="2"/>
        <v>0</v>
      </c>
      <c r="H143" s="174"/>
      <c r="I143" s="175"/>
      <c r="J143" s="176"/>
      <c r="K143" s="177"/>
      <c r="L143" s="180"/>
    </row>
    <row r="144" spans="1:12" s="139" customFormat="1" ht="13.5" customHeight="1">
      <c r="A144" s="142">
        <v>8</v>
      </c>
      <c r="B144" s="142" t="s">
        <v>854</v>
      </c>
      <c r="C144" s="151" t="s">
        <v>853</v>
      </c>
      <c r="D144" s="152" t="s">
        <v>898</v>
      </c>
      <c r="E144" s="150">
        <v>0.16</v>
      </c>
      <c r="F144" s="150">
        <v>0</v>
      </c>
      <c r="G144" s="150">
        <f>E144*F144</f>
        <v>0</v>
      </c>
      <c r="H144" s="174"/>
      <c r="I144" s="175"/>
      <c r="J144" s="187"/>
      <c r="K144" s="187"/>
      <c r="L144" s="141"/>
    </row>
    <row r="145" spans="1:12" s="139" customFormat="1" ht="13.5" customHeight="1">
      <c r="A145" s="142">
        <v>9</v>
      </c>
      <c r="B145" s="142" t="s">
        <v>1010</v>
      </c>
      <c r="C145" s="151" t="s">
        <v>581</v>
      </c>
      <c r="D145" s="152" t="s">
        <v>898</v>
      </c>
      <c r="E145" s="150">
        <v>0.16</v>
      </c>
      <c r="F145" s="150">
        <v>0</v>
      </c>
      <c r="G145" s="150">
        <f>E145*F145</f>
        <v>0</v>
      </c>
      <c r="H145" s="153"/>
      <c r="I145" s="154"/>
      <c r="J145" s="137"/>
      <c r="K145" s="137"/>
      <c r="L145" s="141"/>
    </row>
    <row r="146" spans="1:12" s="139" customFormat="1" ht="13.5" customHeight="1">
      <c r="A146" s="142">
        <v>10</v>
      </c>
      <c r="B146" s="142" t="s">
        <v>979</v>
      </c>
      <c r="C146" s="143" t="s">
        <v>847</v>
      </c>
      <c r="D146" s="152" t="s">
        <v>897</v>
      </c>
      <c r="E146" s="150">
        <v>7.25</v>
      </c>
      <c r="F146" s="150">
        <v>0</v>
      </c>
      <c r="G146" s="150">
        <f t="shared" si="2"/>
        <v>0</v>
      </c>
      <c r="H146" s="153">
        <v>0.038</v>
      </c>
      <c r="I146" s="154">
        <f t="shared" si="3"/>
        <v>0.27549999999999997</v>
      </c>
      <c r="J146" s="137"/>
      <c r="K146" s="137"/>
      <c r="L146" s="141"/>
    </row>
    <row r="147" spans="1:12" s="139" customFormat="1" ht="13.5" customHeight="1">
      <c r="A147" s="142"/>
      <c r="B147" s="142"/>
      <c r="C147" s="143"/>
      <c r="D147" s="152"/>
      <c r="E147" s="150"/>
      <c r="F147" s="150"/>
      <c r="G147" s="150"/>
      <c r="H147" s="153"/>
      <c r="I147" s="154"/>
      <c r="J147" s="137"/>
      <c r="K147" s="137"/>
      <c r="L147" s="141"/>
    </row>
    <row r="148" spans="1:12" s="139" customFormat="1" ht="13.5" customHeight="1">
      <c r="A148" s="142">
        <f>A135</f>
        <v>5</v>
      </c>
      <c r="B148" s="142"/>
      <c r="C148" s="151" t="str">
        <f>C135</f>
        <v>Komunikace</v>
      </c>
      <c r="D148" s="152" t="s">
        <v>592</v>
      </c>
      <c r="E148" s="150"/>
      <c r="F148" s="150"/>
      <c r="G148" s="150">
        <f>SUM(G137:G147)</f>
        <v>0</v>
      </c>
      <c r="H148" s="153"/>
      <c r="I148" s="150">
        <f>SUM(I137:I147)</f>
        <v>3.4365500000000004</v>
      </c>
      <c r="J148" s="137"/>
      <c r="K148" s="137"/>
      <c r="L148" s="141"/>
    </row>
    <row r="149" spans="1:12" s="139" customFormat="1" ht="13.5" customHeight="1">
      <c r="A149" s="142"/>
      <c r="B149" s="142"/>
      <c r="C149" s="151"/>
      <c r="D149" s="152"/>
      <c r="E149" s="150"/>
      <c r="F149" s="150"/>
      <c r="G149" s="150"/>
      <c r="H149" s="153"/>
      <c r="I149" s="154"/>
      <c r="J149" s="137"/>
      <c r="K149" s="137"/>
      <c r="L149" s="141"/>
    </row>
    <row r="150" spans="1:12" s="139" customFormat="1" ht="13.5" customHeight="1">
      <c r="A150" s="142"/>
      <c r="B150" s="142"/>
      <c r="C150" s="151"/>
      <c r="D150" s="152"/>
      <c r="E150" s="150"/>
      <c r="F150" s="150"/>
      <c r="G150" s="150"/>
      <c r="H150" s="153"/>
      <c r="I150" s="154"/>
      <c r="J150" s="137"/>
      <c r="K150" s="137"/>
      <c r="L150" s="141"/>
    </row>
    <row r="151" spans="1:12" s="139" customFormat="1" ht="13.5" customHeight="1">
      <c r="A151" s="142"/>
      <c r="B151" s="142"/>
      <c r="C151" s="151"/>
      <c r="D151" s="152"/>
      <c r="E151" s="150"/>
      <c r="F151" s="150"/>
      <c r="G151" s="150"/>
      <c r="H151" s="153"/>
      <c r="I151" s="154"/>
      <c r="J151" s="137"/>
      <c r="K151" s="137"/>
      <c r="L151" s="141"/>
    </row>
    <row r="152" spans="1:12" s="139" customFormat="1" ht="13.5" customHeight="1">
      <c r="A152" s="142">
        <v>6</v>
      </c>
      <c r="B152" s="142"/>
      <c r="C152" s="151" t="s">
        <v>753</v>
      </c>
      <c r="D152" s="152"/>
      <c r="E152" s="150"/>
      <c r="F152" s="150"/>
      <c r="G152" s="150"/>
      <c r="H152" s="153"/>
      <c r="I152" s="154"/>
      <c r="J152" s="137"/>
      <c r="K152" s="137"/>
      <c r="L152" s="141"/>
    </row>
    <row r="153" spans="1:12" s="139" customFormat="1" ht="13.5" customHeight="1">
      <c r="A153" s="142"/>
      <c r="B153" s="142"/>
      <c r="C153" s="151"/>
      <c r="D153" s="152"/>
      <c r="E153" s="150"/>
      <c r="F153" s="150"/>
      <c r="G153" s="150"/>
      <c r="H153" s="153"/>
      <c r="I153" s="154"/>
      <c r="J153" s="137"/>
      <c r="K153" s="137"/>
      <c r="L153" s="141"/>
    </row>
    <row r="154" spans="1:12" s="139" customFormat="1" ht="22.5" customHeight="1">
      <c r="A154" s="142">
        <v>1</v>
      </c>
      <c r="B154" s="142" t="s">
        <v>618</v>
      </c>
      <c r="C154" s="151" t="s">
        <v>878</v>
      </c>
      <c r="D154" s="152" t="s">
        <v>707</v>
      </c>
      <c r="E154" s="150">
        <v>50</v>
      </c>
      <c r="F154" s="150">
        <v>0</v>
      </c>
      <c r="G154" s="150">
        <f>E154*F154</f>
        <v>0</v>
      </c>
      <c r="H154" s="153">
        <v>0.00012</v>
      </c>
      <c r="I154" s="154">
        <f>E154*H154</f>
        <v>0.006</v>
      </c>
      <c r="J154" s="137"/>
      <c r="K154" s="137"/>
      <c r="L154" s="141"/>
    </row>
    <row r="155" spans="1:12" s="139" customFormat="1" ht="22.5" customHeight="1">
      <c r="A155" s="142">
        <v>2</v>
      </c>
      <c r="B155" s="142" t="s">
        <v>624</v>
      </c>
      <c r="C155" s="151" t="s">
        <v>881</v>
      </c>
      <c r="D155" s="152" t="s">
        <v>707</v>
      </c>
      <c r="E155" s="150">
        <v>62.09</v>
      </c>
      <c r="F155" s="150">
        <v>0</v>
      </c>
      <c r="G155" s="150">
        <f>E155*F155</f>
        <v>0</v>
      </c>
      <c r="H155" s="153">
        <v>0.0002</v>
      </c>
      <c r="I155" s="154">
        <f>E155*H155</f>
        <v>0.012418000000000002</v>
      </c>
      <c r="J155" s="137"/>
      <c r="K155" s="137"/>
      <c r="L155" s="141"/>
    </row>
    <row r="156" spans="1:12" s="139" customFormat="1" ht="22.5" customHeight="1">
      <c r="A156" s="142">
        <v>3</v>
      </c>
      <c r="B156" s="142" t="s">
        <v>639</v>
      </c>
      <c r="C156" s="151" t="s">
        <v>640</v>
      </c>
      <c r="D156" s="152" t="s">
        <v>707</v>
      </c>
      <c r="E156" s="150">
        <v>6.18</v>
      </c>
      <c r="F156" s="150">
        <v>0</v>
      </c>
      <c r="G156" s="150">
        <f>E156*F156</f>
        <v>0</v>
      </c>
      <c r="H156" s="153">
        <v>0.00489</v>
      </c>
      <c r="I156" s="154">
        <f>E156*H156</f>
        <v>0.0302202</v>
      </c>
      <c r="J156" s="137"/>
      <c r="K156" s="137"/>
      <c r="L156" s="141"/>
    </row>
    <row r="157" spans="1:12" s="139" customFormat="1" ht="22.5" customHeight="1">
      <c r="A157" s="142">
        <v>4</v>
      </c>
      <c r="B157" s="142" t="s">
        <v>791</v>
      </c>
      <c r="C157" s="151" t="s">
        <v>583</v>
      </c>
      <c r="D157" s="152" t="s">
        <v>707</v>
      </c>
      <c r="E157" s="150">
        <v>369.6</v>
      </c>
      <c r="F157" s="150">
        <v>0</v>
      </c>
      <c r="G157" s="150">
        <f aca="true" t="shared" si="4" ref="G157:G168">E157*F157</f>
        <v>0</v>
      </c>
      <c r="H157" s="153">
        <v>0.0057</v>
      </c>
      <c r="I157" s="154">
        <f aca="true" t="shared" si="5" ref="I157:I168">E157*H157</f>
        <v>2.10672</v>
      </c>
      <c r="J157" s="137"/>
      <c r="K157" s="137"/>
      <c r="L157" s="138"/>
    </row>
    <row r="158" spans="1:12" s="139" customFormat="1" ht="12" customHeight="1">
      <c r="A158" s="142">
        <v>5</v>
      </c>
      <c r="B158" s="142" t="s">
        <v>973</v>
      </c>
      <c r="C158" s="143" t="s">
        <v>879</v>
      </c>
      <c r="D158" s="152" t="s">
        <v>707</v>
      </c>
      <c r="E158" s="150">
        <v>9.6</v>
      </c>
      <c r="F158" s="150">
        <v>0</v>
      </c>
      <c r="G158" s="150">
        <f>E158*F158</f>
        <v>0</v>
      </c>
      <c r="H158" s="153">
        <v>0.004</v>
      </c>
      <c r="I158" s="154">
        <f>E158*H158</f>
        <v>0.0384</v>
      </c>
      <c r="J158" s="137"/>
      <c r="K158" s="137"/>
      <c r="L158" s="138"/>
    </row>
    <row r="159" spans="1:12" s="139" customFormat="1" ht="12" customHeight="1">
      <c r="A159" s="142">
        <v>6</v>
      </c>
      <c r="B159" s="142" t="s">
        <v>611</v>
      </c>
      <c r="C159" s="151" t="s">
        <v>612</v>
      </c>
      <c r="D159" s="152" t="s">
        <v>707</v>
      </c>
      <c r="E159" s="150">
        <f>E160+E161+E163</f>
        <v>409.55</v>
      </c>
      <c r="F159" s="150">
        <v>0</v>
      </c>
      <c r="G159" s="150">
        <f>E159*F159</f>
        <v>0</v>
      </c>
      <c r="H159" s="153">
        <v>0.0035</v>
      </c>
      <c r="I159" s="154">
        <f>E159*H159</f>
        <v>1.4334250000000002</v>
      </c>
      <c r="J159" s="137"/>
      <c r="K159" s="137"/>
      <c r="L159" s="138"/>
    </row>
    <row r="160" spans="1:12" s="139" customFormat="1" ht="22.5" customHeight="1">
      <c r="A160" s="142">
        <v>7</v>
      </c>
      <c r="B160" s="142" t="s">
        <v>1049</v>
      </c>
      <c r="C160" s="151" t="s">
        <v>811</v>
      </c>
      <c r="D160" s="152" t="s">
        <v>707</v>
      </c>
      <c r="E160" s="150">
        <v>274.45</v>
      </c>
      <c r="F160" s="150">
        <v>0</v>
      </c>
      <c r="G160" s="150">
        <f t="shared" si="4"/>
        <v>0</v>
      </c>
      <c r="H160" s="153">
        <v>0.0147</v>
      </c>
      <c r="I160" s="154">
        <f t="shared" si="5"/>
        <v>4.034415</v>
      </c>
      <c r="J160" s="137"/>
      <c r="K160" s="137"/>
      <c r="L160" s="144"/>
    </row>
    <row r="161" spans="1:12" s="139" customFormat="1" ht="22.5" customHeight="1">
      <c r="A161" s="142">
        <v>8</v>
      </c>
      <c r="B161" s="142" t="s">
        <v>787</v>
      </c>
      <c r="C161" s="151" t="s">
        <v>802</v>
      </c>
      <c r="D161" s="152" t="s">
        <v>707</v>
      </c>
      <c r="E161" s="150">
        <v>115.98</v>
      </c>
      <c r="F161" s="150">
        <v>0</v>
      </c>
      <c r="G161" s="150">
        <f t="shared" si="4"/>
        <v>0</v>
      </c>
      <c r="H161" s="153">
        <v>0.017</v>
      </c>
      <c r="I161" s="154">
        <f t="shared" si="5"/>
        <v>1.9716600000000002</v>
      </c>
      <c r="J161" s="137"/>
      <c r="K161" s="137"/>
      <c r="L161" s="138"/>
    </row>
    <row r="162" spans="1:12" s="139" customFormat="1" ht="14.25" customHeight="1">
      <c r="A162" s="142">
        <v>9</v>
      </c>
      <c r="B162" s="142" t="s">
        <v>803</v>
      </c>
      <c r="C162" s="151" t="s">
        <v>750</v>
      </c>
      <c r="D162" s="152" t="s">
        <v>707</v>
      </c>
      <c r="E162" s="150">
        <f>(E160+E161)*2</f>
        <v>780.86</v>
      </c>
      <c r="F162" s="150">
        <v>0</v>
      </c>
      <c r="G162" s="150">
        <f t="shared" si="4"/>
        <v>0</v>
      </c>
      <c r="H162" s="153">
        <v>0.007</v>
      </c>
      <c r="I162" s="154">
        <f t="shared" si="5"/>
        <v>5.46602</v>
      </c>
      <c r="J162" s="137"/>
      <c r="K162" s="137"/>
      <c r="L162" s="191"/>
    </row>
    <row r="163" spans="1:12" s="139" customFormat="1" ht="11.25" customHeight="1">
      <c r="A163" s="142">
        <v>10</v>
      </c>
      <c r="B163" s="142" t="s">
        <v>595</v>
      </c>
      <c r="C163" s="151" t="s">
        <v>725</v>
      </c>
      <c r="D163" s="152" t="s">
        <v>707</v>
      </c>
      <c r="E163" s="150">
        <v>19.12</v>
      </c>
      <c r="F163" s="150">
        <v>0</v>
      </c>
      <c r="G163" s="150">
        <f>E163*F163</f>
        <v>0</v>
      </c>
      <c r="H163" s="153">
        <v>0.03358</v>
      </c>
      <c r="I163" s="154">
        <f>E163*H163</f>
        <v>0.6420496</v>
      </c>
      <c r="J163" s="137"/>
      <c r="K163" s="137"/>
      <c r="L163" s="144"/>
    </row>
    <row r="164" spans="1:12" s="139" customFormat="1" ht="22.5" customHeight="1">
      <c r="A164" s="142">
        <v>11</v>
      </c>
      <c r="B164" s="142" t="s">
        <v>884</v>
      </c>
      <c r="C164" s="151" t="s">
        <v>885</v>
      </c>
      <c r="D164" s="152" t="s">
        <v>707</v>
      </c>
      <c r="E164" s="150">
        <v>559.68</v>
      </c>
      <c r="F164" s="150">
        <v>0</v>
      </c>
      <c r="G164" s="150">
        <f t="shared" si="4"/>
        <v>0</v>
      </c>
      <c r="H164" s="153">
        <v>0.017</v>
      </c>
      <c r="I164" s="154">
        <f t="shared" si="5"/>
        <v>9.51456</v>
      </c>
      <c r="J164" s="137"/>
      <c r="K164" s="137"/>
      <c r="L164" s="138"/>
    </row>
    <row r="165" spans="1:12" s="139" customFormat="1" ht="13.5" customHeight="1">
      <c r="A165" s="142">
        <v>12</v>
      </c>
      <c r="B165" s="142" t="s">
        <v>596</v>
      </c>
      <c r="C165" s="151" t="s">
        <v>782</v>
      </c>
      <c r="D165" s="152" t="s">
        <v>897</v>
      </c>
      <c r="E165" s="150">
        <v>44.82</v>
      </c>
      <c r="F165" s="150">
        <v>0</v>
      </c>
      <c r="G165" s="150">
        <f t="shared" si="4"/>
        <v>0</v>
      </c>
      <c r="H165" s="153">
        <v>0</v>
      </c>
      <c r="I165" s="154">
        <f t="shared" si="5"/>
        <v>0</v>
      </c>
      <c r="J165" s="137"/>
      <c r="K165" s="137"/>
      <c r="L165" s="141"/>
    </row>
    <row r="166" spans="1:12" s="139" customFormat="1" ht="13.5" customHeight="1">
      <c r="A166" s="142">
        <v>13</v>
      </c>
      <c r="B166" s="142" t="s">
        <v>751</v>
      </c>
      <c r="C166" s="151" t="s">
        <v>786</v>
      </c>
      <c r="D166" s="152" t="s">
        <v>897</v>
      </c>
      <c r="E166" s="150">
        <v>47.06</v>
      </c>
      <c r="F166" s="150">
        <v>0</v>
      </c>
      <c r="G166" s="150">
        <f t="shared" si="4"/>
        <v>0</v>
      </c>
      <c r="H166" s="153">
        <v>0.0004</v>
      </c>
      <c r="I166" s="154">
        <f t="shared" si="5"/>
        <v>0.018824</v>
      </c>
      <c r="J166" s="137"/>
      <c r="K166" s="137"/>
      <c r="L166" s="141"/>
    </row>
    <row r="167" spans="1:12" s="139" customFormat="1" ht="13.5" customHeight="1">
      <c r="A167" s="142">
        <v>14</v>
      </c>
      <c r="B167" s="142" t="s">
        <v>784</v>
      </c>
      <c r="C167" s="151" t="s">
        <v>1009</v>
      </c>
      <c r="D167" s="152" t="s">
        <v>897</v>
      </c>
      <c r="E167" s="150">
        <v>23.66</v>
      </c>
      <c r="F167" s="150">
        <v>0</v>
      </c>
      <c r="G167" s="150">
        <f t="shared" si="4"/>
        <v>0</v>
      </c>
      <c r="H167" s="153">
        <v>0</v>
      </c>
      <c r="I167" s="154">
        <f t="shared" si="5"/>
        <v>0</v>
      </c>
      <c r="J167" s="137"/>
      <c r="K167" s="137"/>
      <c r="L167" s="138"/>
    </row>
    <row r="168" spans="1:12" s="139" customFormat="1" ht="13.5" customHeight="1">
      <c r="A168" s="142">
        <v>15</v>
      </c>
      <c r="B168" s="142" t="s">
        <v>752</v>
      </c>
      <c r="C168" s="151" t="s">
        <v>785</v>
      </c>
      <c r="D168" s="152" t="s">
        <v>897</v>
      </c>
      <c r="E168" s="150">
        <v>24.84</v>
      </c>
      <c r="F168" s="150">
        <v>0</v>
      </c>
      <c r="G168" s="150">
        <f t="shared" si="4"/>
        <v>0</v>
      </c>
      <c r="H168" s="153">
        <v>0.0002</v>
      </c>
      <c r="I168" s="154">
        <f t="shared" si="5"/>
        <v>0.004968</v>
      </c>
      <c r="J168" s="137"/>
      <c r="K168" s="137"/>
      <c r="L168" s="144"/>
    </row>
    <row r="169" spans="1:12" s="139" customFormat="1" ht="13.5" customHeight="1">
      <c r="A169" s="142">
        <v>16</v>
      </c>
      <c r="B169" s="142" t="s">
        <v>647</v>
      </c>
      <c r="C169" s="143" t="s">
        <v>648</v>
      </c>
      <c r="D169" s="152" t="s">
        <v>898</v>
      </c>
      <c r="E169" s="150">
        <v>1.73</v>
      </c>
      <c r="F169" s="150">
        <v>0</v>
      </c>
      <c r="G169" s="150">
        <f aca="true" t="shared" si="6" ref="G169:G183">E169*F169</f>
        <v>0</v>
      </c>
      <c r="H169" s="153">
        <v>2.2563</v>
      </c>
      <c r="I169" s="154">
        <f aca="true" t="shared" si="7" ref="I169:I180">E169*H169</f>
        <v>3.903399</v>
      </c>
      <c r="J169" s="137"/>
      <c r="K169" s="137"/>
      <c r="L169" s="141"/>
    </row>
    <row r="170" spans="1:12" s="139" customFormat="1" ht="13.5" customHeight="1">
      <c r="A170" s="142">
        <v>17</v>
      </c>
      <c r="B170" s="142" t="s">
        <v>1034</v>
      </c>
      <c r="C170" s="143" t="s">
        <v>952</v>
      </c>
      <c r="D170" s="152" t="s">
        <v>898</v>
      </c>
      <c r="E170" s="150">
        <v>17.44</v>
      </c>
      <c r="F170" s="150">
        <v>0</v>
      </c>
      <c r="G170" s="150">
        <f>E170*F170</f>
        <v>0</v>
      </c>
      <c r="H170" s="153">
        <v>2.4533</v>
      </c>
      <c r="I170" s="154">
        <f>E170*H170</f>
        <v>42.785552</v>
      </c>
      <c r="J170" s="137"/>
      <c r="K170" s="137"/>
      <c r="L170" s="144"/>
    </row>
    <row r="171" spans="1:12" s="139" customFormat="1" ht="21.75" customHeight="1">
      <c r="A171" s="142">
        <v>18</v>
      </c>
      <c r="B171" s="142" t="s">
        <v>804</v>
      </c>
      <c r="C171" s="143" t="s">
        <v>858</v>
      </c>
      <c r="D171" s="152" t="s">
        <v>898</v>
      </c>
      <c r="E171" s="150">
        <v>1.73</v>
      </c>
      <c r="F171" s="150">
        <v>0</v>
      </c>
      <c r="G171" s="150">
        <f>E171*F171</f>
        <v>0</v>
      </c>
      <c r="H171" s="153">
        <v>0</v>
      </c>
      <c r="I171" s="154">
        <f t="shared" si="7"/>
        <v>0</v>
      </c>
      <c r="J171" s="137"/>
      <c r="K171" s="137"/>
      <c r="L171" s="144"/>
    </row>
    <row r="172" spans="1:12" s="139" customFormat="1" ht="21.75" customHeight="1">
      <c r="A172" s="142">
        <v>19</v>
      </c>
      <c r="B172" s="142" t="s">
        <v>627</v>
      </c>
      <c r="C172" s="143" t="s">
        <v>628</v>
      </c>
      <c r="D172" s="152" t="s">
        <v>898</v>
      </c>
      <c r="E172" s="150">
        <v>17.44</v>
      </c>
      <c r="F172" s="150">
        <v>0</v>
      </c>
      <c r="G172" s="150">
        <f t="shared" si="6"/>
        <v>0</v>
      </c>
      <c r="H172" s="153">
        <v>0</v>
      </c>
      <c r="I172" s="154">
        <f t="shared" si="7"/>
        <v>0</v>
      </c>
      <c r="J172" s="137"/>
      <c r="K172" s="137"/>
      <c r="L172" s="138"/>
    </row>
    <row r="173" spans="1:12" s="139" customFormat="1" ht="22.5" customHeight="1">
      <c r="A173" s="142">
        <v>20</v>
      </c>
      <c r="B173" s="142" t="s">
        <v>763</v>
      </c>
      <c r="C173" s="143" t="s">
        <v>762</v>
      </c>
      <c r="D173" s="152" t="s">
        <v>898</v>
      </c>
      <c r="E173" s="150">
        <v>17.44</v>
      </c>
      <c r="F173" s="150">
        <v>0</v>
      </c>
      <c r="G173" s="150">
        <f t="shared" si="6"/>
        <v>0</v>
      </c>
      <c r="H173" s="153">
        <v>0</v>
      </c>
      <c r="I173" s="154">
        <f t="shared" si="7"/>
        <v>0</v>
      </c>
      <c r="J173" s="137"/>
      <c r="K173" s="137"/>
      <c r="L173" s="138"/>
    </row>
    <row r="174" spans="1:12" s="139" customFormat="1" ht="22.5" customHeight="1">
      <c r="A174" s="142">
        <v>21</v>
      </c>
      <c r="B174" s="142" t="s">
        <v>650</v>
      </c>
      <c r="C174" s="143" t="s">
        <v>649</v>
      </c>
      <c r="D174" s="152" t="s">
        <v>898</v>
      </c>
      <c r="E174" s="150">
        <v>0.41</v>
      </c>
      <c r="F174" s="150">
        <v>0</v>
      </c>
      <c r="G174" s="150">
        <f t="shared" si="6"/>
        <v>0</v>
      </c>
      <c r="H174" s="153"/>
      <c r="I174" s="154">
        <f t="shared" si="7"/>
        <v>0</v>
      </c>
      <c r="J174" s="137"/>
      <c r="K174" s="137"/>
      <c r="L174" s="138"/>
    </row>
    <row r="175" spans="1:12" s="139" customFormat="1" ht="12" customHeight="1">
      <c r="A175" s="142">
        <v>22</v>
      </c>
      <c r="B175" s="142" t="s">
        <v>652</v>
      </c>
      <c r="C175" s="143" t="s">
        <v>651</v>
      </c>
      <c r="D175" s="152" t="s">
        <v>707</v>
      </c>
      <c r="E175" s="150">
        <v>1.32</v>
      </c>
      <c r="F175" s="150">
        <v>0</v>
      </c>
      <c r="G175" s="150">
        <f t="shared" si="6"/>
        <v>0</v>
      </c>
      <c r="H175" s="153">
        <v>0.0135</v>
      </c>
      <c r="I175" s="154">
        <f t="shared" si="7"/>
        <v>0.01782</v>
      </c>
      <c r="J175" s="137"/>
      <c r="K175" s="137"/>
      <c r="L175" s="138"/>
    </row>
    <row r="176" spans="1:12" s="139" customFormat="1" ht="12" customHeight="1">
      <c r="A176" s="142">
        <v>23</v>
      </c>
      <c r="B176" s="142" t="s">
        <v>1035</v>
      </c>
      <c r="C176" s="143" t="s">
        <v>967</v>
      </c>
      <c r="D176" s="152" t="s">
        <v>988</v>
      </c>
      <c r="E176" s="150">
        <v>1.88</v>
      </c>
      <c r="F176" s="150">
        <v>0</v>
      </c>
      <c r="G176" s="150">
        <f t="shared" si="6"/>
        <v>0</v>
      </c>
      <c r="H176" s="153">
        <v>1.059</v>
      </c>
      <c r="I176" s="154">
        <f t="shared" si="7"/>
        <v>1.9909199999999998</v>
      </c>
      <c r="J176" s="137"/>
      <c r="K176" s="137"/>
      <c r="L176" s="138"/>
    </row>
    <row r="177" spans="1:12" s="139" customFormat="1" ht="13.5" customHeight="1">
      <c r="A177" s="142">
        <v>24</v>
      </c>
      <c r="B177" s="142" t="s">
        <v>918</v>
      </c>
      <c r="C177" s="143" t="s">
        <v>834</v>
      </c>
      <c r="D177" s="152" t="s">
        <v>707</v>
      </c>
      <c r="E177" s="150">
        <v>369.6</v>
      </c>
      <c r="F177" s="150">
        <v>0</v>
      </c>
      <c r="G177" s="150">
        <f t="shared" si="6"/>
        <v>0</v>
      </c>
      <c r="H177" s="153">
        <v>0.106</v>
      </c>
      <c r="I177" s="154">
        <f t="shared" si="7"/>
        <v>39.1776</v>
      </c>
      <c r="J177" s="137"/>
      <c r="K177" s="137"/>
      <c r="L177" s="141"/>
    </row>
    <row r="178" spans="1:12" s="139" customFormat="1" ht="22.5" customHeight="1">
      <c r="A178" s="142">
        <v>25</v>
      </c>
      <c r="B178" s="142" t="s">
        <v>637</v>
      </c>
      <c r="C178" s="143" t="s">
        <v>653</v>
      </c>
      <c r="D178" s="152" t="s">
        <v>707</v>
      </c>
      <c r="E178" s="150">
        <v>0.99</v>
      </c>
      <c r="F178" s="150">
        <v>0</v>
      </c>
      <c r="G178" s="150">
        <f t="shared" si="6"/>
        <v>0</v>
      </c>
      <c r="H178" s="153">
        <v>0.084</v>
      </c>
      <c r="I178" s="154">
        <f t="shared" si="7"/>
        <v>0.08316</v>
      </c>
      <c r="J178" s="137"/>
      <c r="K178" s="137"/>
      <c r="L178" s="144"/>
    </row>
    <row r="179" spans="1:12" s="139" customFormat="1" ht="12" customHeight="1">
      <c r="A179" s="142">
        <v>26</v>
      </c>
      <c r="B179" s="142" t="s">
        <v>721</v>
      </c>
      <c r="C179" s="143" t="s">
        <v>722</v>
      </c>
      <c r="D179" s="152" t="s">
        <v>707</v>
      </c>
      <c r="E179" s="150">
        <v>0.6</v>
      </c>
      <c r="F179" s="150">
        <v>0</v>
      </c>
      <c r="G179" s="150">
        <f t="shared" si="6"/>
        <v>0</v>
      </c>
      <c r="H179" s="153">
        <v>0.0135</v>
      </c>
      <c r="I179" s="154">
        <f t="shared" si="7"/>
        <v>0.0081</v>
      </c>
      <c r="J179" s="137"/>
      <c r="K179" s="137"/>
      <c r="L179" s="180"/>
    </row>
    <row r="180" spans="1:12" s="139" customFormat="1" ht="12" customHeight="1">
      <c r="A180" s="142">
        <v>27</v>
      </c>
      <c r="B180" s="142" t="s">
        <v>724</v>
      </c>
      <c r="C180" s="143" t="s">
        <v>723</v>
      </c>
      <c r="D180" s="152" t="s">
        <v>707</v>
      </c>
      <c r="E180" s="150">
        <v>0.6</v>
      </c>
      <c r="F180" s="150">
        <v>0</v>
      </c>
      <c r="G180" s="150">
        <f t="shared" si="6"/>
        <v>0</v>
      </c>
      <c r="H180" s="153">
        <v>0</v>
      </c>
      <c r="I180" s="154">
        <f t="shared" si="7"/>
        <v>0</v>
      </c>
      <c r="J180" s="137"/>
      <c r="K180" s="137"/>
      <c r="L180" s="180"/>
    </row>
    <row r="181" spans="1:12" s="139" customFormat="1" ht="14.25" customHeight="1">
      <c r="A181" s="142">
        <v>28</v>
      </c>
      <c r="B181" s="142" t="s">
        <v>764</v>
      </c>
      <c r="C181" s="151" t="s">
        <v>636</v>
      </c>
      <c r="D181" s="152" t="s">
        <v>898</v>
      </c>
      <c r="E181" s="150">
        <v>0.81</v>
      </c>
      <c r="F181" s="150">
        <v>0</v>
      </c>
      <c r="G181" s="150">
        <f t="shared" si="6"/>
        <v>0</v>
      </c>
      <c r="H181" s="153">
        <v>2.16</v>
      </c>
      <c r="I181" s="154">
        <f>E181*H181</f>
        <v>1.7496000000000003</v>
      </c>
      <c r="J181" s="137"/>
      <c r="K181" s="137"/>
      <c r="L181" s="141"/>
    </row>
    <row r="182" spans="1:12" s="139" customFormat="1" ht="22.5" customHeight="1">
      <c r="A182" s="142">
        <v>29</v>
      </c>
      <c r="B182" s="142" t="s">
        <v>936</v>
      </c>
      <c r="C182" s="151" t="s">
        <v>880</v>
      </c>
      <c r="D182" s="152" t="s">
        <v>989</v>
      </c>
      <c r="E182" s="150">
        <v>19</v>
      </c>
      <c r="F182" s="150">
        <v>0</v>
      </c>
      <c r="G182" s="150">
        <f t="shared" si="6"/>
        <v>0</v>
      </c>
      <c r="H182" s="153">
        <v>0.0494</v>
      </c>
      <c r="I182" s="154">
        <f>E182*H182</f>
        <v>0.9386</v>
      </c>
      <c r="J182" s="137"/>
      <c r="K182" s="137"/>
      <c r="L182" s="144"/>
    </row>
    <row r="183" spans="1:12" s="139" customFormat="1" ht="14.25" customHeight="1">
      <c r="A183" s="142">
        <v>30</v>
      </c>
      <c r="B183" s="142" t="s">
        <v>919</v>
      </c>
      <c r="C183" s="151" t="s">
        <v>654</v>
      </c>
      <c r="D183" s="152" t="s">
        <v>989</v>
      </c>
      <c r="E183" s="150">
        <v>19</v>
      </c>
      <c r="F183" s="150">
        <v>0</v>
      </c>
      <c r="G183" s="150">
        <f t="shared" si="6"/>
        <v>0</v>
      </c>
      <c r="H183" s="153">
        <v>0.015</v>
      </c>
      <c r="I183" s="154">
        <f>E183*H183</f>
        <v>0.285</v>
      </c>
      <c r="J183" s="137"/>
      <c r="K183" s="137"/>
      <c r="L183" s="141"/>
    </row>
    <row r="184" spans="1:12" s="139" customFormat="1" ht="13.5" customHeight="1">
      <c r="A184" s="142"/>
      <c r="B184" s="142"/>
      <c r="C184" s="151"/>
      <c r="D184" s="152"/>
      <c r="E184" s="150"/>
      <c r="F184" s="150"/>
      <c r="G184" s="150"/>
      <c r="H184" s="153"/>
      <c r="I184" s="154"/>
      <c r="J184" s="137"/>
      <c r="K184" s="137"/>
      <c r="L184" s="141"/>
    </row>
    <row r="185" spans="1:12" s="139" customFormat="1" ht="13.5" customHeight="1">
      <c r="A185" s="142">
        <f>A152</f>
        <v>6</v>
      </c>
      <c r="B185" s="142"/>
      <c r="C185" s="151" t="str">
        <f>C152</f>
        <v>Úpravy povrchů, podlahy, osazování</v>
      </c>
      <c r="D185" s="152" t="s">
        <v>592</v>
      </c>
      <c r="E185" s="150"/>
      <c r="F185" s="150"/>
      <c r="G185" s="150">
        <f>SUM(G152:G184)</f>
        <v>0</v>
      </c>
      <c r="H185" s="153"/>
      <c r="I185" s="154">
        <f>SUM(I154:I184)</f>
        <v>116.2194308</v>
      </c>
      <c r="J185" s="137"/>
      <c r="K185" s="137"/>
      <c r="L185" s="141"/>
    </row>
    <row r="186" spans="1:12" s="139" customFormat="1" ht="13.5" customHeight="1">
      <c r="A186" s="142"/>
      <c r="B186" s="142"/>
      <c r="C186" s="151"/>
      <c r="D186" s="152"/>
      <c r="E186" s="150"/>
      <c r="F186" s="150"/>
      <c r="G186" s="150"/>
      <c r="H186" s="153"/>
      <c r="I186" s="154"/>
      <c r="J186" s="137"/>
      <c r="K186" s="137"/>
      <c r="L186" s="141"/>
    </row>
    <row r="187" spans="1:12" s="139" customFormat="1" ht="13.5" customHeight="1">
      <c r="A187" s="142"/>
      <c r="B187" s="142"/>
      <c r="C187" s="151"/>
      <c r="D187" s="152"/>
      <c r="E187" s="150"/>
      <c r="F187" s="150"/>
      <c r="G187" s="150"/>
      <c r="H187" s="153"/>
      <c r="I187" s="154"/>
      <c r="J187" s="137"/>
      <c r="K187" s="137"/>
      <c r="L187" s="141"/>
    </row>
    <row r="188" spans="1:12" s="139" customFormat="1" ht="13.5" customHeight="1">
      <c r="A188" s="142"/>
      <c r="B188" s="173"/>
      <c r="C188" s="151"/>
      <c r="D188" s="152"/>
      <c r="E188" s="150"/>
      <c r="F188" s="150"/>
      <c r="G188" s="150"/>
      <c r="H188" s="153"/>
      <c r="I188" s="154"/>
      <c r="J188" s="137"/>
      <c r="K188" s="137"/>
      <c r="L188" s="141"/>
    </row>
    <row r="189" spans="1:12" s="139" customFormat="1" ht="13.5" customHeight="1">
      <c r="A189" s="142">
        <v>93</v>
      </c>
      <c r="B189" s="142"/>
      <c r="C189" s="151" t="s">
        <v>1012</v>
      </c>
      <c r="D189" s="152"/>
      <c r="E189" s="150"/>
      <c r="F189" s="150"/>
      <c r="G189" s="150"/>
      <c r="H189" s="153"/>
      <c r="I189" s="154"/>
      <c r="J189" s="137"/>
      <c r="K189" s="137"/>
      <c r="L189" s="138"/>
    </row>
    <row r="190" spans="1:12" s="139" customFormat="1" ht="13.5" customHeight="1">
      <c r="A190" s="142"/>
      <c r="B190" s="142"/>
      <c r="C190" s="151"/>
      <c r="D190" s="152"/>
      <c r="E190" s="150"/>
      <c r="F190" s="150"/>
      <c r="G190" s="150"/>
      <c r="H190" s="153"/>
      <c r="I190" s="154"/>
      <c r="J190" s="137"/>
      <c r="K190" s="137"/>
      <c r="L190" s="141"/>
    </row>
    <row r="191" spans="1:12" s="139" customFormat="1" ht="12" customHeight="1">
      <c r="A191" s="142">
        <v>1</v>
      </c>
      <c r="B191" s="142" t="s">
        <v>1013</v>
      </c>
      <c r="C191" s="143" t="s">
        <v>1014</v>
      </c>
      <c r="D191" s="152" t="s">
        <v>707</v>
      </c>
      <c r="E191" s="150">
        <v>409.6</v>
      </c>
      <c r="F191" s="150">
        <v>0</v>
      </c>
      <c r="G191" s="150">
        <f aca="true" t="shared" si="8" ref="G191:G197">E191*F191</f>
        <v>0</v>
      </c>
      <c r="H191" s="153">
        <v>0.0004</v>
      </c>
      <c r="I191" s="154">
        <f>E191*H191</f>
        <v>0.16384</v>
      </c>
      <c r="J191" s="137"/>
      <c r="K191" s="137"/>
      <c r="L191" s="141"/>
    </row>
    <row r="192" spans="1:12" s="139" customFormat="1" ht="20.25">
      <c r="A192" s="142">
        <v>2</v>
      </c>
      <c r="B192" s="142" t="s">
        <v>798</v>
      </c>
      <c r="C192" s="143" t="s">
        <v>659</v>
      </c>
      <c r="D192" s="152" t="s">
        <v>660</v>
      </c>
      <c r="E192" s="150">
        <v>120</v>
      </c>
      <c r="F192" s="150">
        <v>0</v>
      </c>
      <c r="G192" s="150">
        <f t="shared" si="8"/>
        <v>0</v>
      </c>
      <c r="H192" s="153">
        <v>0</v>
      </c>
      <c r="I192" s="154">
        <f>E192*H192</f>
        <v>0</v>
      </c>
      <c r="J192" s="137"/>
      <c r="K192" s="137"/>
      <c r="L192" s="141"/>
    </row>
    <row r="193" spans="1:12" s="139" customFormat="1" ht="23.25" customHeight="1">
      <c r="A193" s="142">
        <v>3</v>
      </c>
      <c r="B193" s="142" t="s">
        <v>638</v>
      </c>
      <c r="C193" s="151" t="s">
        <v>717</v>
      </c>
      <c r="D193" s="152" t="s">
        <v>707</v>
      </c>
      <c r="E193" s="150">
        <v>369.6</v>
      </c>
      <c r="F193" s="150">
        <v>0</v>
      </c>
      <c r="G193" s="150">
        <f t="shared" si="8"/>
        <v>0</v>
      </c>
      <c r="H193" s="153">
        <v>0.015</v>
      </c>
      <c r="I193" s="154">
        <f>E193*H193</f>
        <v>5.5440000000000005</v>
      </c>
      <c r="J193" s="137"/>
      <c r="K193" s="137"/>
      <c r="L193" s="141"/>
    </row>
    <row r="194" spans="1:12" s="139" customFormat="1" ht="22.5" customHeight="1">
      <c r="A194" s="142">
        <v>4</v>
      </c>
      <c r="B194" s="142" t="s">
        <v>807</v>
      </c>
      <c r="C194" s="151" t="s">
        <v>720</v>
      </c>
      <c r="D194" s="152" t="s">
        <v>707</v>
      </c>
      <c r="E194" s="150">
        <v>6</v>
      </c>
      <c r="F194" s="150">
        <v>0</v>
      </c>
      <c r="G194" s="150">
        <f t="shared" si="8"/>
        <v>0</v>
      </c>
      <c r="H194" s="153">
        <v>0.015</v>
      </c>
      <c r="I194" s="154">
        <f>E194*H194</f>
        <v>0.09</v>
      </c>
      <c r="J194" s="137"/>
      <c r="K194" s="137"/>
      <c r="L194" s="141"/>
    </row>
    <row r="195" spans="1:12" s="139" customFormat="1" ht="9.75">
      <c r="A195" s="142">
        <v>5</v>
      </c>
      <c r="B195" s="142" t="s">
        <v>921</v>
      </c>
      <c r="C195" s="151" t="s">
        <v>658</v>
      </c>
      <c r="D195" s="152" t="s">
        <v>707</v>
      </c>
      <c r="E195" s="150">
        <v>23.45</v>
      </c>
      <c r="F195" s="150">
        <v>0</v>
      </c>
      <c r="G195" s="150">
        <f t="shared" si="8"/>
        <v>0</v>
      </c>
      <c r="H195" s="153">
        <v>0.03</v>
      </c>
      <c r="I195" s="154">
        <f>E195*H195</f>
        <v>0.7034999999999999</v>
      </c>
      <c r="J195" s="137"/>
      <c r="K195" s="137"/>
      <c r="L195" s="141"/>
    </row>
    <row r="196" spans="1:12" s="139" customFormat="1" ht="24.75" customHeight="1">
      <c r="A196" s="142">
        <v>6</v>
      </c>
      <c r="B196" s="142" t="s">
        <v>1031</v>
      </c>
      <c r="C196" s="143" t="s">
        <v>923</v>
      </c>
      <c r="D196" s="152" t="s">
        <v>1003</v>
      </c>
      <c r="E196" s="150">
        <v>100</v>
      </c>
      <c r="F196" s="150">
        <v>0</v>
      </c>
      <c r="G196" s="150">
        <f t="shared" si="8"/>
        <v>0</v>
      </c>
      <c r="H196" s="153"/>
      <c r="I196" s="154"/>
      <c r="J196" s="137"/>
      <c r="K196" s="137"/>
      <c r="L196" s="141"/>
    </row>
    <row r="197" spans="1:12" s="139" customFormat="1" ht="22.5" customHeight="1">
      <c r="A197" s="142">
        <v>7</v>
      </c>
      <c r="B197" s="142" t="s">
        <v>661</v>
      </c>
      <c r="C197" s="151" t="s">
        <v>789</v>
      </c>
      <c r="D197" s="152" t="s">
        <v>748</v>
      </c>
      <c r="E197" s="150">
        <v>1</v>
      </c>
      <c r="F197" s="150">
        <v>0</v>
      </c>
      <c r="G197" s="150">
        <f t="shared" si="8"/>
        <v>0</v>
      </c>
      <c r="H197" s="153"/>
      <c r="I197" s="154"/>
      <c r="J197" s="137"/>
      <c r="K197" s="137"/>
      <c r="L197" s="141"/>
    </row>
    <row r="198" spans="1:12" s="139" customFormat="1" ht="13.5" customHeight="1">
      <c r="A198" s="142"/>
      <c r="B198" s="142"/>
      <c r="C198" s="151"/>
      <c r="D198" s="152"/>
      <c r="E198" s="150"/>
      <c r="F198" s="150"/>
      <c r="G198" s="150"/>
      <c r="H198" s="153"/>
      <c r="I198" s="154"/>
      <c r="J198" s="137"/>
      <c r="K198" s="137"/>
      <c r="L198" s="141"/>
    </row>
    <row r="199" spans="1:12" s="139" customFormat="1" ht="13.5" customHeight="1">
      <c r="A199" s="142">
        <f>A189</f>
        <v>93</v>
      </c>
      <c r="B199" s="142"/>
      <c r="C199" s="151" t="str">
        <f>C189</f>
        <v>Dokončující konstrukce a práce</v>
      </c>
      <c r="D199" s="152" t="s">
        <v>592</v>
      </c>
      <c r="E199" s="150"/>
      <c r="F199" s="150"/>
      <c r="G199" s="150">
        <f>SUM(G191:G198)</f>
        <v>0</v>
      </c>
      <c r="H199" s="153"/>
      <c r="I199" s="154">
        <f>SUM(I191:I198)</f>
        <v>6.501340000000001</v>
      </c>
      <c r="J199" s="137"/>
      <c r="K199" s="137"/>
      <c r="L199" s="141"/>
    </row>
    <row r="200" spans="1:12" s="139" customFormat="1" ht="13.5" customHeight="1">
      <c r="A200" s="142"/>
      <c r="B200" s="142"/>
      <c r="C200" s="151"/>
      <c r="D200" s="152"/>
      <c r="E200" s="150"/>
      <c r="F200" s="150"/>
      <c r="G200" s="150"/>
      <c r="H200" s="153"/>
      <c r="I200" s="154"/>
      <c r="J200" s="137"/>
      <c r="K200" s="137"/>
      <c r="L200" s="141"/>
    </row>
    <row r="201" spans="1:12" s="139" customFormat="1" ht="15.75" customHeight="1">
      <c r="A201" s="142"/>
      <c r="B201" s="142"/>
      <c r="C201" s="143"/>
      <c r="D201" s="152"/>
      <c r="E201" s="150"/>
      <c r="F201" s="150"/>
      <c r="G201" s="150"/>
      <c r="H201" s="153"/>
      <c r="I201" s="154"/>
      <c r="J201" s="137"/>
      <c r="K201" s="137"/>
      <c r="L201" s="141"/>
    </row>
    <row r="202" spans="1:12" s="139" customFormat="1" ht="13.5" customHeight="1">
      <c r="A202" s="142"/>
      <c r="B202" s="142"/>
      <c r="C202" s="151"/>
      <c r="D202" s="152"/>
      <c r="E202" s="150"/>
      <c r="F202" s="150"/>
      <c r="G202" s="150"/>
      <c r="H202" s="153"/>
      <c r="I202" s="154"/>
      <c r="J202" s="137"/>
      <c r="K202" s="137"/>
      <c r="L202" s="141"/>
    </row>
    <row r="203" spans="1:12" s="139" customFormat="1" ht="13.5" customHeight="1">
      <c r="A203" s="142">
        <v>96</v>
      </c>
      <c r="B203" s="142"/>
      <c r="C203" s="151" t="s">
        <v>1015</v>
      </c>
      <c r="D203" s="152"/>
      <c r="E203" s="150"/>
      <c r="F203" s="150"/>
      <c r="G203" s="150"/>
      <c r="H203" s="192"/>
      <c r="I203" s="193"/>
      <c r="J203" s="137"/>
      <c r="K203" s="137"/>
      <c r="L203" s="138"/>
    </row>
    <row r="204" spans="1:12" s="139" customFormat="1" ht="13.5" customHeight="1">
      <c r="A204" s="142"/>
      <c r="B204" s="142"/>
      <c r="C204" s="151"/>
      <c r="D204" s="152"/>
      <c r="E204" s="150"/>
      <c r="F204" s="150"/>
      <c r="G204" s="150"/>
      <c r="H204" s="153"/>
      <c r="I204" s="154"/>
      <c r="J204" s="137"/>
      <c r="K204" s="137"/>
      <c r="L204" s="141"/>
    </row>
    <row r="205" spans="1:12" s="139" customFormat="1" ht="9.75">
      <c r="A205" s="142">
        <v>1</v>
      </c>
      <c r="B205" s="112" t="s">
        <v>676</v>
      </c>
      <c r="C205" s="113" t="s">
        <v>662</v>
      </c>
      <c r="D205" s="114" t="s">
        <v>707</v>
      </c>
      <c r="E205" s="150">
        <v>116.27</v>
      </c>
      <c r="F205" s="150">
        <v>0</v>
      </c>
      <c r="G205" s="150">
        <f aca="true" t="shared" si="9" ref="G205:G215">E205*F205</f>
        <v>0</v>
      </c>
      <c r="H205" s="140"/>
      <c r="I205" s="137"/>
      <c r="J205" s="154">
        <v>0.006</v>
      </c>
      <c r="K205" s="154">
        <f>E205*J205</f>
        <v>0.69762</v>
      </c>
      <c r="L205" s="144"/>
    </row>
    <row r="206" spans="1:12" s="139" customFormat="1" ht="9.75">
      <c r="A206" s="142">
        <v>2</v>
      </c>
      <c r="B206" s="112" t="s">
        <v>900</v>
      </c>
      <c r="C206" s="113" t="s">
        <v>663</v>
      </c>
      <c r="D206" s="114" t="s">
        <v>707</v>
      </c>
      <c r="E206" s="150">
        <v>39.09</v>
      </c>
      <c r="F206" s="150">
        <v>0</v>
      </c>
      <c r="G206" s="150">
        <f t="shared" si="9"/>
        <v>0</v>
      </c>
      <c r="H206" s="140"/>
      <c r="I206" s="137"/>
      <c r="J206" s="154">
        <v>0.022</v>
      </c>
      <c r="K206" s="154">
        <f>E206*J206</f>
        <v>0.8599800000000001</v>
      </c>
      <c r="L206" s="144"/>
    </row>
    <row r="207" spans="1:12" s="139" customFormat="1" ht="12.75" customHeight="1">
      <c r="A207" s="142">
        <v>3</v>
      </c>
      <c r="B207" s="112" t="s">
        <v>799</v>
      </c>
      <c r="C207" s="113" t="s">
        <v>666</v>
      </c>
      <c r="D207" s="114" t="s">
        <v>707</v>
      </c>
      <c r="E207" s="150">
        <v>10.52</v>
      </c>
      <c r="F207" s="150">
        <v>0</v>
      </c>
      <c r="G207" s="150">
        <f t="shared" si="9"/>
        <v>0</v>
      </c>
      <c r="H207" s="140"/>
      <c r="I207" s="137"/>
      <c r="J207" s="154">
        <v>0.012</v>
      </c>
      <c r="K207" s="154">
        <f>E207*J207</f>
        <v>0.12624</v>
      </c>
      <c r="L207" s="141"/>
    </row>
    <row r="208" spans="1:12" s="139" customFormat="1" ht="12.75" customHeight="1">
      <c r="A208" s="142">
        <v>4</v>
      </c>
      <c r="B208" s="112" t="s">
        <v>1039</v>
      </c>
      <c r="C208" s="172" t="s">
        <v>1040</v>
      </c>
      <c r="D208" s="114" t="s">
        <v>989</v>
      </c>
      <c r="E208" s="150">
        <v>35</v>
      </c>
      <c r="F208" s="150">
        <v>0</v>
      </c>
      <c r="G208" s="150">
        <f t="shared" si="9"/>
        <v>0</v>
      </c>
      <c r="H208" s="140"/>
      <c r="I208" s="137"/>
      <c r="J208" s="154">
        <v>0.024</v>
      </c>
      <c r="K208" s="154">
        <f>E208*J208</f>
        <v>0.84</v>
      </c>
      <c r="L208" s="141"/>
    </row>
    <row r="209" spans="1:12" s="139" customFormat="1" ht="12.75" customHeight="1">
      <c r="A209" s="142">
        <v>5</v>
      </c>
      <c r="B209" s="142" t="s">
        <v>800</v>
      </c>
      <c r="C209" s="151" t="s">
        <v>1068</v>
      </c>
      <c r="D209" s="152" t="s">
        <v>707</v>
      </c>
      <c r="E209" s="150">
        <v>369.6</v>
      </c>
      <c r="F209" s="150">
        <v>0</v>
      </c>
      <c r="G209" s="150">
        <f>E209*F209</f>
        <v>0</v>
      </c>
      <c r="H209" s="140"/>
      <c r="I209" s="137"/>
      <c r="J209" s="154">
        <v>0.021</v>
      </c>
      <c r="K209" s="154">
        <f>E209*J209</f>
        <v>7.761600000000001</v>
      </c>
      <c r="L209" s="141"/>
    </row>
    <row r="210" spans="1:12" s="139" customFormat="1" ht="14.25" customHeight="1">
      <c r="A210" s="142">
        <v>6</v>
      </c>
      <c r="B210" s="142" t="s">
        <v>887</v>
      </c>
      <c r="C210" s="151" t="s">
        <v>946</v>
      </c>
      <c r="D210" s="152" t="s">
        <v>707</v>
      </c>
      <c r="E210" s="150">
        <v>44.04</v>
      </c>
      <c r="F210" s="150">
        <v>0</v>
      </c>
      <c r="G210" s="150">
        <f t="shared" si="9"/>
        <v>0</v>
      </c>
      <c r="H210" s="140"/>
      <c r="I210" s="137"/>
      <c r="J210" s="154">
        <v>0.225</v>
      </c>
      <c r="K210" s="154">
        <f aca="true" t="shared" si="10" ref="K210:K215">E210*J210</f>
        <v>9.909</v>
      </c>
      <c r="L210" s="141"/>
    </row>
    <row r="211" spans="1:12" s="139" customFormat="1" ht="12.75" customHeight="1">
      <c r="A211" s="142">
        <v>7</v>
      </c>
      <c r="B211" s="142" t="s">
        <v>882</v>
      </c>
      <c r="C211" s="151" t="s">
        <v>757</v>
      </c>
      <c r="D211" s="152" t="s">
        <v>707</v>
      </c>
      <c r="E211" s="150">
        <v>217.48</v>
      </c>
      <c r="F211" s="150">
        <v>0</v>
      </c>
      <c r="G211" s="150">
        <f t="shared" si="9"/>
        <v>0</v>
      </c>
      <c r="H211" s="140"/>
      <c r="I211" s="137"/>
      <c r="J211" s="154">
        <v>0.355</v>
      </c>
      <c r="K211" s="154">
        <f t="shared" si="10"/>
        <v>77.2054</v>
      </c>
      <c r="L211" s="141"/>
    </row>
    <row r="212" spans="1:12" s="139" customFormat="1" ht="21.75" customHeight="1">
      <c r="A212" s="142">
        <v>8</v>
      </c>
      <c r="B212" s="142" t="s">
        <v>970</v>
      </c>
      <c r="C212" s="151" t="s">
        <v>969</v>
      </c>
      <c r="D212" s="152" t="s">
        <v>898</v>
      </c>
      <c r="E212" s="150">
        <v>1.5</v>
      </c>
      <c r="F212" s="150">
        <v>0</v>
      </c>
      <c r="G212" s="150">
        <f t="shared" si="9"/>
        <v>0</v>
      </c>
      <c r="H212" s="140"/>
      <c r="I212" s="137"/>
      <c r="J212" s="154">
        <v>1.8</v>
      </c>
      <c r="K212" s="154">
        <f t="shared" si="10"/>
        <v>2.7</v>
      </c>
      <c r="L212" s="144"/>
    </row>
    <row r="213" spans="1:12" s="139" customFormat="1" ht="20.25">
      <c r="A213" s="142">
        <v>9</v>
      </c>
      <c r="B213" s="142" t="s">
        <v>670</v>
      </c>
      <c r="C213" s="151" t="s">
        <v>671</v>
      </c>
      <c r="D213" s="152" t="s">
        <v>898</v>
      </c>
      <c r="E213" s="150">
        <v>0.36</v>
      </c>
      <c r="F213" s="150">
        <v>0</v>
      </c>
      <c r="G213" s="150">
        <f t="shared" si="9"/>
        <v>0</v>
      </c>
      <c r="H213" s="140"/>
      <c r="I213" s="137"/>
      <c r="J213" s="154">
        <v>2.2</v>
      </c>
      <c r="K213" s="154">
        <f t="shared" si="10"/>
        <v>0.792</v>
      </c>
      <c r="L213" s="141"/>
    </row>
    <row r="214" spans="1:12" s="139" customFormat="1" ht="20.25">
      <c r="A214" s="142">
        <v>10</v>
      </c>
      <c r="B214" s="142" t="s">
        <v>1045</v>
      </c>
      <c r="C214" s="151" t="s">
        <v>959</v>
      </c>
      <c r="D214" s="152" t="s">
        <v>898</v>
      </c>
      <c r="E214" s="150">
        <v>18.48</v>
      </c>
      <c r="F214" s="150">
        <v>0</v>
      </c>
      <c r="G214" s="150">
        <f t="shared" si="9"/>
        <v>0</v>
      </c>
      <c r="H214" s="140"/>
      <c r="I214" s="137"/>
      <c r="J214" s="154">
        <v>2.2</v>
      </c>
      <c r="K214" s="154">
        <f t="shared" si="10"/>
        <v>40.656000000000006</v>
      </c>
      <c r="L214" s="141"/>
    </row>
    <row r="215" spans="1:12" s="139" customFormat="1" ht="20.25">
      <c r="A215" s="142">
        <v>11</v>
      </c>
      <c r="B215" s="142" t="s">
        <v>1004</v>
      </c>
      <c r="C215" s="151" t="s">
        <v>958</v>
      </c>
      <c r="D215" s="152" t="s">
        <v>898</v>
      </c>
      <c r="E215" s="150">
        <v>17.44</v>
      </c>
      <c r="F215" s="150">
        <v>0</v>
      </c>
      <c r="G215" s="150">
        <f t="shared" si="9"/>
        <v>0</v>
      </c>
      <c r="H215" s="140"/>
      <c r="I215" s="137"/>
      <c r="J215" s="154">
        <v>2.2</v>
      </c>
      <c r="K215" s="154">
        <f t="shared" si="10"/>
        <v>38.36800000000001</v>
      </c>
      <c r="L215" s="141"/>
    </row>
    <row r="216" spans="1:12" s="139" customFormat="1" ht="22.5" customHeight="1">
      <c r="A216" s="142">
        <v>12</v>
      </c>
      <c r="B216" s="142" t="s">
        <v>974</v>
      </c>
      <c r="C216" s="151" t="s">
        <v>975</v>
      </c>
      <c r="D216" s="152" t="s">
        <v>898</v>
      </c>
      <c r="E216" s="150">
        <v>18.48</v>
      </c>
      <c r="F216" s="150">
        <v>0</v>
      </c>
      <c r="G216" s="150">
        <f aca="true" t="shared" si="11" ref="G216:G241">E216*F216</f>
        <v>0</v>
      </c>
      <c r="H216" s="140"/>
      <c r="I216" s="137"/>
      <c r="J216" s="154"/>
      <c r="K216" s="154"/>
      <c r="L216" s="141"/>
    </row>
    <row r="217" spans="1:12" s="139" customFormat="1" ht="22.5" customHeight="1">
      <c r="A217" s="142">
        <v>13</v>
      </c>
      <c r="B217" s="142" t="s">
        <v>815</v>
      </c>
      <c r="C217" s="151" t="s">
        <v>816</v>
      </c>
      <c r="D217" s="152" t="s">
        <v>898</v>
      </c>
      <c r="E217" s="150">
        <v>17.44</v>
      </c>
      <c r="F217" s="150">
        <v>0</v>
      </c>
      <c r="G217" s="150">
        <f t="shared" si="11"/>
        <v>0</v>
      </c>
      <c r="H217" s="140"/>
      <c r="I217" s="137"/>
      <c r="J217" s="154"/>
      <c r="K217" s="154"/>
      <c r="L217" s="141"/>
    </row>
    <row r="218" spans="1:12" s="139" customFormat="1" ht="22.5" customHeight="1">
      <c r="A218" s="142">
        <v>14</v>
      </c>
      <c r="B218" s="142" t="s">
        <v>1043</v>
      </c>
      <c r="C218" s="151" t="s">
        <v>1044</v>
      </c>
      <c r="D218" s="152" t="s">
        <v>707</v>
      </c>
      <c r="E218" s="150">
        <v>6.95</v>
      </c>
      <c r="F218" s="150">
        <v>0</v>
      </c>
      <c r="G218" s="150">
        <f t="shared" si="11"/>
        <v>0</v>
      </c>
      <c r="H218" s="140"/>
      <c r="I218" s="137"/>
      <c r="J218" s="154">
        <v>0.055</v>
      </c>
      <c r="K218" s="154">
        <f>E218*J218</f>
        <v>0.38225000000000003</v>
      </c>
      <c r="L218" s="141"/>
    </row>
    <row r="219" spans="1:12" s="139" customFormat="1" ht="13.5" customHeight="1">
      <c r="A219" s="142">
        <v>15</v>
      </c>
      <c r="B219" s="142" t="s">
        <v>713</v>
      </c>
      <c r="C219" s="151" t="s">
        <v>924</v>
      </c>
      <c r="D219" s="152" t="s">
        <v>707</v>
      </c>
      <c r="E219" s="150">
        <v>0.98</v>
      </c>
      <c r="F219" s="150">
        <v>0</v>
      </c>
      <c r="G219" s="150">
        <f t="shared" si="11"/>
        <v>0</v>
      </c>
      <c r="H219" s="140"/>
      <c r="I219" s="137"/>
      <c r="J219" s="154">
        <v>0.075</v>
      </c>
      <c r="K219" s="154">
        <f>E219*J219</f>
        <v>0.0735</v>
      </c>
      <c r="L219" s="141"/>
    </row>
    <row r="220" spans="1:12" s="139" customFormat="1" ht="13.5" customHeight="1">
      <c r="A220" s="142">
        <v>16</v>
      </c>
      <c r="B220" s="142" t="s">
        <v>962</v>
      </c>
      <c r="C220" s="151" t="s">
        <v>797</v>
      </c>
      <c r="D220" s="152" t="s">
        <v>707</v>
      </c>
      <c r="E220" s="150">
        <v>6.6</v>
      </c>
      <c r="F220" s="150">
        <v>0</v>
      </c>
      <c r="G220" s="150">
        <f t="shared" si="11"/>
        <v>0</v>
      </c>
      <c r="H220" s="140"/>
      <c r="I220" s="137"/>
      <c r="J220" s="154">
        <v>0.047</v>
      </c>
      <c r="K220" s="154">
        <f>E220*J220</f>
        <v>0.3102</v>
      </c>
      <c r="L220" s="141"/>
    </row>
    <row r="221" spans="1:12" s="139" customFormat="1" ht="13.5" customHeight="1">
      <c r="A221" s="142">
        <v>17</v>
      </c>
      <c r="B221" s="142" t="s">
        <v>949</v>
      </c>
      <c r="C221" s="151" t="s">
        <v>586</v>
      </c>
      <c r="D221" s="152" t="s">
        <v>707</v>
      </c>
      <c r="E221" s="150">
        <v>27.3</v>
      </c>
      <c r="F221" s="150">
        <v>0</v>
      </c>
      <c r="G221" s="150">
        <f t="shared" si="11"/>
        <v>0</v>
      </c>
      <c r="H221" s="140"/>
      <c r="I221" s="137"/>
      <c r="J221" s="154">
        <v>0.076</v>
      </c>
      <c r="K221" s="154">
        <f>E221*J221</f>
        <v>2.0748</v>
      </c>
      <c r="L221" s="141"/>
    </row>
    <row r="222" spans="1:12" s="139" customFormat="1" ht="13.5" customHeight="1">
      <c r="A222" s="142">
        <v>18</v>
      </c>
      <c r="B222" s="142" t="s">
        <v>613</v>
      </c>
      <c r="C222" s="143" t="s">
        <v>614</v>
      </c>
      <c r="D222" s="152" t="s">
        <v>898</v>
      </c>
      <c r="E222" s="150">
        <v>2.44</v>
      </c>
      <c r="F222" s="150">
        <v>0</v>
      </c>
      <c r="G222" s="150">
        <f t="shared" si="11"/>
        <v>0</v>
      </c>
      <c r="H222" s="140"/>
      <c r="I222" s="137"/>
      <c r="J222" s="154">
        <v>1.8</v>
      </c>
      <c r="K222" s="154">
        <f aca="true" t="shared" si="12" ref="K222:K227">E222*J222</f>
        <v>4.392</v>
      </c>
      <c r="L222" s="144"/>
    </row>
    <row r="223" spans="1:12" s="139" customFormat="1" ht="21.75" customHeight="1">
      <c r="A223" s="142">
        <v>19</v>
      </c>
      <c r="B223" s="142" t="s">
        <v>718</v>
      </c>
      <c r="C223" s="143" t="s">
        <v>719</v>
      </c>
      <c r="D223" s="152" t="s">
        <v>898</v>
      </c>
      <c r="E223" s="150">
        <v>0.15</v>
      </c>
      <c r="F223" s="150">
        <v>0</v>
      </c>
      <c r="G223" s="150">
        <f t="shared" si="11"/>
        <v>0</v>
      </c>
      <c r="H223" s="140"/>
      <c r="I223" s="137"/>
      <c r="J223" s="154">
        <v>1.8</v>
      </c>
      <c r="K223" s="154">
        <f t="shared" si="12"/>
        <v>0.27</v>
      </c>
      <c r="L223" s="144"/>
    </row>
    <row r="224" spans="1:12" s="139" customFormat="1" ht="13.5" customHeight="1">
      <c r="A224" s="142">
        <v>20</v>
      </c>
      <c r="B224" s="142" t="s">
        <v>622</v>
      </c>
      <c r="C224" s="151" t="s">
        <v>623</v>
      </c>
      <c r="D224" s="152" t="s">
        <v>897</v>
      </c>
      <c r="E224" s="150">
        <v>37.5</v>
      </c>
      <c r="F224" s="150">
        <v>0</v>
      </c>
      <c r="G224" s="150">
        <f t="shared" si="11"/>
        <v>0</v>
      </c>
      <c r="H224" s="140"/>
      <c r="I224" s="137"/>
      <c r="J224" s="154">
        <v>0.007</v>
      </c>
      <c r="K224" s="154">
        <f>E224*J224</f>
        <v>0.2625</v>
      </c>
      <c r="L224" s="141"/>
    </row>
    <row r="225" spans="1:12" s="139" customFormat="1" ht="13.5" customHeight="1">
      <c r="A225" s="142">
        <v>21</v>
      </c>
      <c r="B225" s="142" t="s">
        <v>805</v>
      </c>
      <c r="C225" s="151" t="s">
        <v>927</v>
      </c>
      <c r="D225" s="152" t="s">
        <v>897</v>
      </c>
      <c r="E225" s="150">
        <v>21</v>
      </c>
      <c r="F225" s="150">
        <v>0</v>
      </c>
      <c r="G225" s="150">
        <f t="shared" si="11"/>
        <v>0</v>
      </c>
      <c r="H225" s="140"/>
      <c r="I225" s="137"/>
      <c r="J225" s="154">
        <v>0.009</v>
      </c>
      <c r="K225" s="154">
        <f>E225*J225</f>
        <v>0.18899999999999997</v>
      </c>
      <c r="L225" s="141"/>
    </row>
    <row r="226" spans="1:12" s="139" customFormat="1" ht="13.5" customHeight="1">
      <c r="A226" s="142">
        <v>22</v>
      </c>
      <c r="B226" s="142" t="s">
        <v>855</v>
      </c>
      <c r="C226" s="151" t="s">
        <v>856</v>
      </c>
      <c r="D226" s="152" t="s">
        <v>897</v>
      </c>
      <c r="E226" s="150">
        <v>13.7</v>
      </c>
      <c r="F226" s="150">
        <v>0</v>
      </c>
      <c r="G226" s="150">
        <f t="shared" si="11"/>
        <v>0</v>
      </c>
      <c r="H226" s="140"/>
      <c r="I226" s="137"/>
      <c r="J226" s="154">
        <v>0.009</v>
      </c>
      <c r="K226" s="154">
        <f t="shared" si="12"/>
        <v>0.12329999999999998</v>
      </c>
      <c r="L226" s="144"/>
    </row>
    <row r="227" spans="1:12" s="139" customFormat="1" ht="13.5" customHeight="1">
      <c r="A227" s="142">
        <v>23</v>
      </c>
      <c r="B227" s="142" t="s">
        <v>928</v>
      </c>
      <c r="C227" s="151" t="s">
        <v>712</v>
      </c>
      <c r="D227" s="152" t="s">
        <v>897</v>
      </c>
      <c r="E227" s="150">
        <v>20.1</v>
      </c>
      <c r="F227" s="150">
        <v>0</v>
      </c>
      <c r="G227" s="150">
        <f t="shared" si="11"/>
        <v>0</v>
      </c>
      <c r="H227" s="140"/>
      <c r="I227" s="137"/>
      <c r="J227" s="154">
        <v>0.015</v>
      </c>
      <c r="K227" s="154">
        <f t="shared" si="12"/>
        <v>0.3015</v>
      </c>
      <c r="L227" s="141"/>
    </row>
    <row r="228" spans="1:12" s="139" customFormat="1" ht="21.75" customHeight="1">
      <c r="A228" s="142">
        <v>24</v>
      </c>
      <c r="B228" s="142" t="s">
        <v>857</v>
      </c>
      <c r="C228" s="151" t="s">
        <v>870</v>
      </c>
      <c r="D228" s="152" t="s">
        <v>897</v>
      </c>
      <c r="E228" s="150">
        <v>11.8</v>
      </c>
      <c r="F228" s="150">
        <v>0</v>
      </c>
      <c r="G228" s="150">
        <f t="shared" si="11"/>
        <v>0</v>
      </c>
      <c r="H228" s="140"/>
      <c r="I228" s="137"/>
      <c r="J228" s="154">
        <v>0.042</v>
      </c>
      <c r="K228" s="154">
        <f>E228*J228</f>
        <v>0.49560000000000004</v>
      </c>
      <c r="L228" s="141"/>
    </row>
    <row r="229" spans="1:12" s="139" customFormat="1" ht="21.75" customHeight="1">
      <c r="A229" s="142">
        <v>25</v>
      </c>
      <c r="B229" s="142" t="s">
        <v>976</v>
      </c>
      <c r="C229" s="151" t="s">
        <v>947</v>
      </c>
      <c r="D229" s="152" t="s">
        <v>897</v>
      </c>
      <c r="E229" s="150">
        <v>4.8</v>
      </c>
      <c r="F229" s="150">
        <v>0</v>
      </c>
      <c r="G229" s="150">
        <f t="shared" si="11"/>
        <v>0</v>
      </c>
      <c r="H229" s="140"/>
      <c r="I229" s="137"/>
      <c r="J229" s="154">
        <v>0.065</v>
      </c>
      <c r="K229" s="154">
        <f>E229*J229</f>
        <v>0.312</v>
      </c>
      <c r="L229" s="141"/>
    </row>
    <row r="230" spans="1:12" s="139" customFormat="1" ht="21.75" customHeight="1">
      <c r="A230" s="142">
        <v>26</v>
      </c>
      <c r="B230" s="112" t="s">
        <v>960</v>
      </c>
      <c r="C230" s="151" t="s">
        <v>961</v>
      </c>
      <c r="D230" s="152" t="s">
        <v>897</v>
      </c>
      <c r="E230" s="150">
        <v>5.4</v>
      </c>
      <c r="F230" s="150">
        <v>0</v>
      </c>
      <c r="G230" s="150">
        <f t="shared" si="11"/>
        <v>0</v>
      </c>
      <c r="H230" s="194">
        <v>0.04737</v>
      </c>
      <c r="I230" s="154">
        <f>E230*H230</f>
        <v>0.255798</v>
      </c>
      <c r="J230" s="154">
        <v>0</v>
      </c>
      <c r="K230" s="154">
        <f>E230*J230</f>
        <v>0</v>
      </c>
      <c r="L230" s="141"/>
    </row>
    <row r="231" spans="1:12" s="139" customFormat="1" ht="20.25">
      <c r="A231" s="142">
        <v>27</v>
      </c>
      <c r="B231" s="112" t="s">
        <v>899</v>
      </c>
      <c r="C231" s="151" t="s">
        <v>668</v>
      </c>
      <c r="D231" s="152" t="s">
        <v>748</v>
      </c>
      <c r="E231" s="150">
        <v>1</v>
      </c>
      <c r="F231" s="150">
        <v>0</v>
      </c>
      <c r="G231" s="150">
        <f t="shared" si="11"/>
        <v>0</v>
      </c>
      <c r="H231" s="140"/>
      <c r="I231" s="137"/>
      <c r="J231" s="154">
        <v>0.0005</v>
      </c>
      <c r="K231" s="154">
        <f>E231*J231</f>
        <v>0.0005</v>
      </c>
      <c r="L231" s="141"/>
    </row>
    <row r="232" spans="1:12" s="139" customFormat="1" ht="20.25">
      <c r="A232" s="142">
        <v>28</v>
      </c>
      <c r="B232" s="112" t="s">
        <v>672</v>
      </c>
      <c r="C232" s="151" t="s">
        <v>669</v>
      </c>
      <c r="D232" s="152" t="s">
        <v>748</v>
      </c>
      <c r="E232" s="150">
        <v>1</v>
      </c>
      <c r="F232" s="150">
        <v>0</v>
      </c>
      <c r="G232" s="150">
        <f>E232*F232</f>
        <v>0</v>
      </c>
      <c r="H232" s="140"/>
      <c r="I232" s="137"/>
      <c r="J232" s="154"/>
      <c r="K232" s="154"/>
      <c r="L232" s="141"/>
    </row>
    <row r="233" spans="1:12" s="139" customFormat="1" ht="20.25">
      <c r="A233" s="142">
        <v>29</v>
      </c>
      <c r="B233" s="112" t="s">
        <v>790</v>
      </c>
      <c r="C233" s="151" t="s">
        <v>664</v>
      </c>
      <c r="D233" s="152" t="s">
        <v>748</v>
      </c>
      <c r="E233" s="150">
        <v>1</v>
      </c>
      <c r="F233" s="150">
        <v>0</v>
      </c>
      <c r="G233" s="150">
        <f>E233*F233</f>
        <v>0</v>
      </c>
      <c r="H233" s="140"/>
      <c r="I233" s="137"/>
      <c r="J233" s="154"/>
      <c r="K233" s="154"/>
      <c r="L233" s="141"/>
    </row>
    <row r="234" spans="1:12" s="139" customFormat="1" ht="9.75">
      <c r="A234" s="142">
        <v>30</v>
      </c>
      <c r="B234" s="112" t="s">
        <v>673</v>
      </c>
      <c r="C234" s="151" t="s">
        <v>665</v>
      </c>
      <c r="D234" s="152" t="s">
        <v>1003</v>
      </c>
      <c r="E234" s="150">
        <v>100</v>
      </c>
      <c r="F234" s="150">
        <v>0</v>
      </c>
      <c r="G234" s="150">
        <f t="shared" si="11"/>
        <v>0</v>
      </c>
      <c r="H234" s="140"/>
      <c r="I234" s="137"/>
      <c r="J234" s="154"/>
      <c r="K234" s="154"/>
      <c r="L234" s="141"/>
    </row>
    <row r="235" spans="1:12" s="139" customFormat="1" ht="22.5" customHeight="1">
      <c r="A235" s="142">
        <v>31</v>
      </c>
      <c r="B235" s="112" t="s">
        <v>674</v>
      </c>
      <c r="C235" s="113" t="s">
        <v>1048</v>
      </c>
      <c r="D235" s="114" t="s">
        <v>1003</v>
      </c>
      <c r="E235" s="150">
        <v>50</v>
      </c>
      <c r="F235" s="150">
        <v>0</v>
      </c>
      <c r="G235" s="150">
        <f t="shared" si="11"/>
        <v>0</v>
      </c>
      <c r="H235" s="140"/>
      <c r="I235" s="137"/>
      <c r="J235" s="154"/>
      <c r="K235" s="154"/>
      <c r="L235" s="141"/>
    </row>
    <row r="236" spans="1:12" s="139" customFormat="1" ht="20.25">
      <c r="A236" s="142">
        <v>32</v>
      </c>
      <c r="B236" s="112" t="s">
        <v>675</v>
      </c>
      <c r="C236" s="151" t="s">
        <v>667</v>
      </c>
      <c r="D236" s="152" t="s">
        <v>989</v>
      </c>
      <c r="E236" s="150">
        <v>1</v>
      </c>
      <c r="F236" s="150">
        <v>0</v>
      </c>
      <c r="G236" s="150">
        <f t="shared" si="11"/>
        <v>0</v>
      </c>
      <c r="H236" s="140"/>
      <c r="I236" s="137"/>
      <c r="J236" s="154">
        <v>0.037</v>
      </c>
      <c r="K236" s="154">
        <f aca="true" t="shared" si="13" ref="K236:K241">E236*J236</f>
        <v>0.037</v>
      </c>
      <c r="L236" s="141"/>
    </row>
    <row r="237" spans="1:12" s="139" customFormat="1" ht="12.75" customHeight="1">
      <c r="A237" s="142">
        <v>33</v>
      </c>
      <c r="B237" s="142" t="s">
        <v>859</v>
      </c>
      <c r="C237" s="151" t="s">
        <v>913</v>
      </c>
      <c r="D237" s="152" t="s">
        <v>707</v>
      </c>
      <c r="E237" s="150">
        <v>369.6</v>
      </c>
      <c r="F237" s="150">
        <v>0</v>
      </c>
      <c r="G237" s="150">
        <f t="shared" si="11"/>
        <v>0</v>
      </c>
      <c r="H237" s="140"/>
      <c r="I237" s="137"/>
      <c r="J237" s="154">
        <v>0.004</v>
      </c>
      <c r="K237" s="154">
        <f t="shared" si="13"/>
        <v>1.4784000000000002</v>
      </c>
      <c r="L237" s="141"/>
    </row>
    <row r="238" spans="1:12" s="139" customFormat="1" ht="12.75" customHeight="1">
      <c r="A238" s="142">
        <v>34</v>
      </c>
      <c r="B238" s="142" t="s">
        <v>812</v>
      </c>
      <c r="C238" s="151" t="s">
        <v>726</v>
      </c>
      <c r="D238" s="152" t="s">
        <v>707</v>
      </c>
      <c r="E238" s="150">
        <v>559.68</v>
      </c>
      <c r="F238" s="150">
        <v>0</v>
      </c>
      <c r="G238" s="150">
        <f t="shared" si="11"/>
        <v>0</v>
      </c>
      <c r="H238" s="140"/>
      <c r="I238" s="137"/>
      <c r="J238" s="154">
        <v>0.01</v>
      </c>
      <c r="K238" s="154">
        <f t="shared" si="13"/>
        <v>5.5968</v>
      </c>
      <c r="L238" s="141"/>
    </row>
    <row r="239" spans="1:12" s="139" customFormat="1" ht="12.75" customHeight="1">
      <c r="A239" s="142">
        <v>35</v>
      </c>
      <c r="B239" s="142" t="s">
        <v>813</v>
      </c>
      <c r="C239" s="151" t="s">
        <v>727</v>
      </c>
      <c r="D239" s="152" t="s">
        <v>707</v>
      </c>
      <c r="E239" s="150">
        <v>184.36</v>
      </c>
      <c r="F239" s="150">
        <v>0</v>
      </c>
      <c r="G239" s="150">
        <f t="shared" si="11"/>
        <v>0</v>
      </c>
      <c r="H239" s="140"/>
      <c r="I239" s="137"/>
      <c r="J239" s="154">
        <v>0.046</v>
      </c>
      <c r="K239" s="154">
        <f t="shared" si="13"/>
        <v>8.48056</v>
      </c>
      <c r="L239" s="141"/>
    </row>
    <row r="240" spans="1:12" s="139" customFormat="1" ht="12.75" customHeight="1">
      <c r="A240" s="142">
        <v>36</v>
      </c>
      <c r="B240" s="142" t="s">
        <v>1030</v>
      </c>
      <c r="C240" s="151" t="s">
        <v>641</v>
      </c>
      <c r="D240" s="152" t="s">
        <v>707</v>
      </c>
      <c r="E240" s="150">
        <v>184.36</v>
      </c>
      <c r="F240" s="150">
        <v>0</v>
      </c>
      <c r="G240" s="150">
        <f t="shared" si="11"/>
        <v>0</v>
      </c>
      <c r="H240" s="140"/>
      <c r="I240" s="137"/>
      <c r="J240" s="154">
        <v>0.014</v>
      </c>
      <c r="K240" s="154">
        <f t="shared" si="13"/>
        <v>2.5810400000000002</v>
      </c>
      <c r="L240" s="141"/>
    </row>
    <row r="241" spans="1:12" s="139" customFormat="1" ht="24.75" customHeight="1">
      <c r="A241" s="142">
        <v>37</v>
      </c>
      <c r="B241" s="112" t="s">
        <v>814</v>
      </c>
      <c r="C241" s="113" t="s">
        <v>810</v>
      </c>
      <c r="D241" s="114" t="s">
        <v>707</v>
      </c>
      <c r="E241" s="150">
        <v>110.62</v>
      </c>
      <c r="F241" s="150">
        <v>0</v>
      </c>
      <c r="G241" s="150">
        <f t="shared" si="11"/>
        <v>0</v>
      </c>
      <c r="H241" s="140"/>
      <c r="I241" s="137"/>
      <c r="J241" s="154">
        <v>0.068</v>
      </c>
      <c r="K241" s="154">
        <f t="shared" si="13"/>
        <v>7.522160000000001</v>
      </c>
      <c r="L241" s="141"/>
    </row>
    <row r="242" spans="1:12" s="139" customFormat="1" ht="22.5" customHeight="1">
      <c r="A242" s="142">
        <v>38</v>
      </c>
      <c r="B242" s="142" t="s">
        <v>926</v>
      </c>
      <c r="C242" s="151" t="s">
        <v>866</v>
      </c>
      <c r="D242" s="152" t="s">
        <v>988</v>
      </c>
      <c r="E242" s="150">
        <f>K249</f>
        <v>214.79895000000002</v>
      </c>
      <c r="F242" s="150">
        <v>0</v>
      </c>
      <c r="G242" s="150">
        <f aca="true" t="shared" si="14" ref="G242:G247">E242*F242</f>
        <v>0</v>
      </c>
      <c r="H242" s="140"/>
      <c r="I242" s="137"/>
      <c r="J242" s="154"/>
      <c r="K242" s="154"/>
      <c r="L242" s="144"/>
    </row>
    <row r="243" spans="1:12" s="139" customFormat="1" ht="20.25">
      <c r="A243" s="142">
        <v>39</v>
      </c>
      <c r="B243" s="142" t="s">
        <v>585</v>
      </c>
      <c r="C243" s="151" t="s">
        <v>584</v>
      </c>
      <c r="D243" s="152" t="s">
        <v>988</v>
      </c>
      <c r="E243" s="150">
        <f>K249</f>
        <v>214.79895000000002</v>
      </c>
      <c r="F243" s="150">
        <v>0</v>
      </c>
      <c r="G243" s="150">
        <f t="shared" si="14"/>
        <v>0</v>
      </c>
      <c r="H243" s="140"/>
      <c r="I243" s="137"/>
      <c r="J243" s="154"/>
      <c r="K243" s="154"/>
      <c r="L243" s="141"/>
    </row>
    <row r="244" spans="1:12" s="139" customFormat="1" ht="13.5" customHeight="1">
      <c r="A244" s="142">
        <v>40</v>
      </c>
      <c r="B244" s="142" t="s">
        <v>925</v>
      </c>
      <c r="C244" s="151" t="s">
        <v>863</v>
      </c>
      <c r="D244" s="152" t="s">
        <v>988</v>
      </c>
      <c r="E244" s="150">
        <f>E243*15</f>
        <v>3221.9842500000004</v>
      </c>
      <c r="F244" s="150">
        <v>0</v>
      </c>
      <c r="G244" s="150">
        <f t="shared" si="14"/>
        <v>0</v>
      </c>
      <c r="H244" s="140"/>
      <c r="I244" s="137"/>
      <c r="J244" s="154"/>
      <c r="K244" s="154"/>
      <c r="L244" s="141"/>
    </row>
    <row r="245" spans="1:12" s="139" customFormat="1" ht="14.25" customHeight="1">
      <c r="A245" s="142">
        <v>41</v>
      </c>
      <c r="B245" s="142" t="s">
        <v>783</v>
      </c>
      <c r="C245" s="151" t="s">
        <v>873</v>
      </c>
      <c r="D245" s="152" t="s">
        <v>988</v>
      </c>
      <c r="E245" s="150">
        <f>E243-E246-E247</f>
        <v>213.11511000000002</v>
      </c>
      <c r="F245" s="150">
        <v>0</v>
      </c>
      <c r="G245" s="150">
        <f t="shared" si="14"/>
        <v>0</v>
      </c>
      <c r="H245" s="140"/>
      <c r="I245" s="137"/>
      <c r="J245" s="154"/>
      <c r="K245" s="154"/>
      <c r="L245" s="141"/>
    </row>
    <row r="246" spans="1:12" s="139" customFormat="1" ht="13.5" customHeight="1">
      <c r="A246" s="142">
        <v>42</v>
      </c>
      <c r="B246" s="142" t="s">
        <v>934</v>
      </c>
      <c r="C246" s="151" t="s">
        <v>869</v>
      </c>
      <c r="D246" s="152" t="s">
        <v>988</v>
      </c>
      <c r="E246" s="150">
        <f>K207</f>
        <v>0.12624</v>
      </c>
      <c r="F246" s="150">
        <v>0</v>
      </c>
      <c r="G246" s="150">
        <f t="shared" si="14"/>
        <v>0</v>
      </c>
      <c r="H246" s="140"/>
      <c r="I246" s="137"/>
      <c r="J246" s="154"/>
      <c r="K246" s="154"/>
      <c r="L246" s="141"/>
    </row>
    <row r="247" spans="1:12" s="139" customFormat="1" ht="13.5" customHeight="1">
      <c r="A247" s="142">
        <v>43</v>
      </c>
      <c r="B247" s="142" t="s">
        <v>935</v>
      </c>
      <c r="C247" s="151" t="s">
        <v>971</v>
      </c>
      <c r="D247" s="152" t="s">
        <v>988</v>
      </c>
      <c r="E247" s="150">
        <f>K205+K206</f>
        <v>1.5576</v>
      </c>
      <c r="F247" s="150">
        <v>0</v>
      </c>
      <c r="G247" s="150">
        <f t="shared" si="14"/>
        <v>0</v>
      </c>
      <c r="H247" s="140"/>
      <c r="I247" s="137"/>
      <c r="J247" s="154"/>
      <c r="K247" s="154"/>
      <c r="L247" s="144"/>
    </row>
    <row r="248" spans="1:12" s="139" customFormat="1" ht="13.5" customHeight="1">
      <c r="A248" s="142"/>
      <c r="B248" s="142"/>
      <c r="C248" s="151"/>
      <c r="D248" s="152"/>
      <c r="E248" s="150"/>
      <c r="F248" s="150"/>
      <c r="G248" s="150"/>
      <c r="H248" s="140"/>
      <c r="I248" s="137"/>
      <c r="J248" s="154"/>
      <c r="K248" s="154"/>
      <c r="L248" s="141"/>
    </row>
    <row r="249" spans="1:12" s="139" customFormat="1" ht="13.5" customHeight="1">
      <c r="A249" s="142">
        <f>A203</f>
        <v>96</v>
      </c>
      <c r="B249" s="142"/>
      <c r="C249" s="151" t="str">
        <f>C203</f>
        <v>Bourání</v>
      </c>
      <c r="D249" s="152" t="s">
        <v>592</v>
      </c>
      <c r="E249" s="150"/>
      <c r="F249" s="150"/>
      <c r="G249" s="150">
        <f>SUM(G205:G247)</f>
        <v>0</v>
      </c>
      <c r="H249" s="140"/>
      <c r="I249" s="150">
        <f>SUM(I205:I247)</f>
        <v>0.255798</v>
      </c>
      <c r="J249" s="154"/>
      <c r="K249" s="154">
        <f>SUM(K205:K247)</f>
        <v>214.79895000000002</v>
      </c>
      <c r="L249" s="141"/>
    </row>
    <row r="250" spans="1:12" s="139" customFormat="1" ht="13.5" customHeight="1">
      <c r="A250" s="142"/>
      <c r="B250" s="142"/>
      <c r="C250" s="151"/>
      <c r="D250" s="152"/>
      <c r="E250" s="150"/>
      <c r="F250" s="150"/>
      <c r="G250" s="150"/>
      <c r="H250" s="140"/>
      <c r="I250" s="150"/>
      <c r="J250" s="154"/>
      <c r="K250" s="154"/>
      <c r="L250" s="141"/>
    </row>
    <row r="251" spans="1:12" s="139" customFormat="1" ht="13.5" customHeight="1">
      <c r="A251" s="142"/>
      <c r="B251" s="142"/>
      <c r="C251" s="151"/>
      <c r="D251" s="152"/>
      <c r="E251" s="150"/>
      <c r="F251" s="150"/>
      <c r="G251" s="150"/>
      <c r="H251" s="153"/>
      <c r="I251" s="154"/>
      <c r="J251" s="137"/>
      <c r="K251" s="137"/>
      <c r="L251" s="141"/>
    </row>
    <row r="252" spans="1:12" s="139" customFormat="1" ht="13.5" customHeight="1">
      <c r="A252" s="142"/>
      <c r="B252" s="142"/>
      <c r="C252" s="151"/>
      <c r="D252" s="152"/>
      <c r="E252" s="150"/>
      <c r="F252" s="150"/>
      <c r="G252" s="150"/>
      <c r="H252" s="174"/>
      <c r="I252" s="175"/>
      <c r="J252" s="187"/>
      <c r="K252" s="187"/>
      <c r="L252" s="141"/>
    </row>
    <row r="253" spans="1:12" s="139" customFormat="1" ht="13.5" customHeight="1">
      <c r="A253" s="142"/>
      <c r="B253" s="142"/>
      <c r="C253" s="151"/>
      <c r="D253" s="152"/>
      <c r="E253" s="150"/>
      <c r="F253" s="150"/>
      <c r="G253" s="150"/>
      <c r="H253" s="174"/>
      <c r="I253" s="175"/>
      <c r="J253" s="187"/>
      <c r="K253" s="187"/>
      <c r="L253" s="141"/>
    </row>
    <row r="254" spans="1:12" s="139" customFormat="1" ht="13.5" customHeight="1">
      <c r="A254" s="142"/>
      <c r="B254" s="142"/>
      <c r="C254" s="151"/>
      <c r="D254" s="152"/>
      <c r="E254" s="150"/>
      <c r="F254" s="150"/>
      <c r="G254" s="150"/>
      <c r="H254" s="174"/>
      <c r="I254" s="175"/>
      <c r="J254" s="187"/>
      <c r="K254" s="187"/>
      <c r="L254" s="141"/>
    </row>
    <row r="255" spans="1:12" s="139" customFormat="1" ht="13.5" customHeight="1">
      <c r="A255" s="142"/>
      <c r="B255" s="142"/>
      <c r="C255" s="151"/>
      <c r="D255" s="152"/>
      <c r="E255" s="150"/>
      <c r="F255" s="150"/>
      <c r="G255" s="150"/>
      <c r="H255" s="174"/>
      <c r="I255" s="175"/>
      <c r="J255" s="187"/>
      <c r="K255" s="187"/>
      <c r="L255" s="141"/>
    </row>
    <row r="256" spans="1:12" s="139" customFormat="1" ht="13.5" customHeight="1">
      <c r="A256" s="142">
        <v>99</v>
      </c>
      <c r="B256" s="142"/>
      <c r="C256" s="151" t="s">
        <v>896</v>
      </c>
      <c r="D256" s="152"/>
      <c r="E256" s="150"/>
      <c r="F256" s="150"/>
      <c r="G256" s="150"/>
      <c r="H256" s="174"/>
      <c r="I256" s="175"/>
      <c r="J256" s="187"/>
      <c r="K256" s="187"/>
      <c r="L256" s="141"/>
    </row>
    <row r="257" spans="1:12" s="139" customFormat="1" ht="13.5" customHeight="1">
      <c r="A257" s="142"/>
      <c r="B257" s="142"/>
      <c r="C257" s="151"/>
      <c r="D257" s="152"/>
      <c r="E257" s="150"/>
      <c r="F257" s="150"/>
      <c r="G257" s="150"/>
      <c r="H257" s="174"/>
      <c r="I257" s="174"/>
      <c r="J257" s="148"/>
      <c r="K257" s="148"/>
      <c r="L257" s="141"/>
    </row>
    <row r="258" spans="1:12" s="139" customFormat="1" ht="22.5" customHeight="1">
      <c r="A258" s="142">
        <v>1</v>
      </c>
      <c r="B258" s="142" t="s">
        <v>876</v>
      </c>
      <c r="C258" s="151" t="s">
        <v>862</v>
      </c>
      <c r="D258" s="152" t="s">
        <v>988</v>
      </c>
      <c r="E258" s="150">
        <f>I131+I148+I185+I199+I249</f>
        <v>146.9591481</v>
      </c>
      <c r="F258" s="150">
        <v>0</v>
      </c>
      <c r="G258" s="150">
        <f>E258*F258</f>
        <v>0</v>
      </c>
      <c r="H258" s="174"/>
      <c r="I258" s="174"/>
      <c r="J258" s="148"/>
      <c r="K258" s="148"/>
      <c r="L258" s="141"/>
    </row>
    <row r="259" spans="1:12" s="139" customFormat="1" ht="12.75" customHeight="1">
      <c r="A259" s="142">
        <v>2</v>
      </c>
      <c r="B259" s="142" t="s">
        <v>1041</v>
      </c>
      <c r="C259" s="151" t="s">
        <v>1042</v>
      </c>
      <c r="D259" s="152" t="s">
        <v>988</v>
      </c>
      <c r="E259" s="150">
        <f>E258*0.4</f>
        <v>58.78365924</v>
      </c>
      <c r="F259" s="150">
        <v>0</v>
      </c>
      <c r="G259" s="150">
        <f>E259*F259</f>
        <v>0</v>
      </c>
      <c r="H259" s="174"/>
      <c r="I259" s="174"/>
      <c r="J259" s="148"/>
      <c r="K259" s="148"/>
      <c r="L259" s="144"/>
    </row>
    <row r="260" spans="1:12" s="139" customFormat="1" ht="13.5" customHeight="1">
      <c r="A260" s="142"/>
      <c r="B260" s="142"/>
      <c r="C260" s="151"/>
      <c r="D260" s="152"/>
      <c r="E260" s="150"/>
      <c r="F260" s="150"/>
      <c r="G260" s="150"/>
      <c r="H260" s="174"/>
      <c r="I260" s="174"/>
      <c r="J260" s="148"/>
      <c r="K260" s="148"/>
      <c r="L260" s="141"/>
    </row>
    <row r="261" spans="1:12" s="139" customFormat="1" ht="13.5" customHeight="1">
      <c r="A261" s="142">
        <f>A256</f>
        <v>99</v>
      </c>
      <c r="B261" s="142"/>
      <c r="C261" s="151" t="str">
        <f>C256</f>
        <v>Přesun hmot</v>
      </c>
      <c r="D261" s="152" t="s">
        <v>592</v>
      </c>
      <c r="E261" s="150"/>
      <c r="F261" s="150"/>
      <c r="G261" s="150">
        <f>SUM(G258:G259)</f>
        <v>0</v>
      </c>
      <c r="H261" s="174"/>
      <c r="I261" s="174"/>
      <c r="J261" s="148"/>
      <c r="K261" s="148"/>
      <c r="L261" s="141"/>
    </row>
    <row r="262" spans="1:12" s="139" customFormat="1" ht="13.5" customHeight="1">
      <c r="A262" s="119"/>
      <c r="B262" s="119"/>
      <c r="C262" s="195"/>
      <c r="D262" s="196"/>
      <c r="E262" s="118"/>
      <c r="F262" s="118"/>
      <c r="G262" s="118"/>
      <c r="H262" s="145"/>
      <c r="I262" s="145"/>
      <c r="J262" s="148"/>
      <c r="K262" s="148"/>
      <c r="L262" s="141"/>
    </row>
    <row r="263" spans="1:12" s="139" customFormat="1" ht="13.5" customHeight="1">
      <c r="A263" s="119"/>
      <c r="B263" s="119"/>
      <c r="C263" s="195"/>
      <c r="D263" s="196"/>
      <c r="E263" s="118"/>
      <c r="F263" s="118"/>
      <c r="G263" s="118"/>
      <c r="H263" s="145"/>
      <c r="I263" s="145"/>
      <c r="J263" s="148"/>
      <c r="K263" s="148"/>
      <c r="L263" s="141"/>
    </row>
    <row r="264" spans="1:12" s="139" customFormat="1" ht="13.5" customHeight="1">
      <c r="A264" s="119"/>
      <c r="B264" s="119"/>
      <c r="C264" s="195"/>
      <c r="D264" s="196"/>
      <c r="E264" s="118"/>
      <c r="F264" s="118"/>
      <c r="G264" s="118"/>
      <c r="H264" s="145"/>
      <c r="I264" s="145"/>
      <c r="J264" s="148"/>
      <c r="K264" s="148"/>
      <c r="L264" s="141"/>
    </row>
    <row r="265" spans="1:12" s="139" customFormat="1" ht="13.5" customHeight="1">
      <c r="A265" s="119">
        <v>711</v>
      </c>
      <c r="B265" s="119"/>
      <c r="C265" s="195" t="s">
        <v>864</v>
      </c>
      <c r="D265" s="196"/>
      <c r="E265" s="118"/>
      <c r="F265" s="118"/>
      <c r="G265" s="118"/>
      <c r="H265" s="145"/>
      <c r="I265" s="145"/>
      <c r="J265" s="148"/>
      <c r="K265" s="148"/>
      <c r="L265" s="138"/>
    </row>
    <row r="266" spans="1:12" s="139" customFormat="1" ht="13.5" customHeight="1">
      <c r="A266" s="119"/>
      <c r="B266" s="119"/>
      <c r="C266" s="195"/>
      <c r="D266" s="196"/>
      <c r="E266" s="118"/>
      <c r="F266" s="118"/>
      <c r="G266" s="118"/>
      <c r="H266" s="145"/>
      <c r="I266" s="145"/>
      <c r="J266" s="148"/>
      <c r="K266" s="148"/>
      <c r="L266" s="141"/>
    </row>
    <row r="267" spans="1:12" s="139" customFormat="1" ht="12.75" customHeight="1">
      <c r="A267" s="119">
        <v>1</v>
      </c>
      <c r="B267" s="142" t="s">
        <v>766</v>
      </c>
      <c r="C267" s="143" t="s">
        <v>929</v>
      </c>
      <c r="D267" s="182" t="s">
        <v>707</v>
      </c>
      <c r="E267" s="150">
        <v>120.33</v>
      </c>
      <c r="F267" s="150">
        <v>0</v>
      </c>
      <c r="G267" s="158">
        <f aca="true" t="shared" si="15" ref="G267:G272">E267*F267</f>
        <v>0</v>
      </c>
      <c r="H267" s="145"/>
      <c r="I267" s="145"/>
      <c r="J267" s="148"/>
      <c r="K267" s="148"/>
      <c r="L267" s="144"/>
    </row>
    <row r="268" spans="1:12" s="139" customFormat="1" ht="12.75" customHeight="1">
      <c r="A268" s="119">
        <v>2</v>
      </c>
      <c r="B268" s="142" t="s">
        <v>865</v>
      </c>
      <c r="C268" s="143" t="s">
        <v>883</v>
      </c>
      <c r="D268" s="182" t="s">
        <v>988</v>
      </c>
      <c r="E268" s="158">
        <v>0.03</v>
      </c>
      <c r="F268" s="150">
        <v>0</v>
      </c>
      <c r="G268" s="158">
        <f t="shared" si="15"/>
        <v>0</v>
      </c>
      <c r="H268" s="145"/>
      <c r="I268" s="145"/>
      <c r="J268" s="148"/>
      <c r="K268" s="148"/>
      <c r="L268" s="141"/>
    </row>
    <row r="269" spans="1:12" s="139" customFormat="1" ht="21.75" customHeight="1">
      <c r="A269" s="119">
        <v>3</v>
      </c>
      <c r="B269" s="142" t="s">
        <v>747</v>
      </c>
      <c r="C269" s="151" t="s">
        <v>677</v>
      </c>
      <c r="D269" s="152" t="s">
        <v>897</v>
      </c>
      <c r="E269" s="150">
        <v>71.12</v>
      </c>
      <c r="F269" s="158">
        <v>0</v>
      </c>
      <c r="G269" s="158">
        <f t="shared" si="15"/>
        <v>0</v>
      </c>
      <c r="H269" s="145"/>
      <c r="I269" s="145"/>
      <c r="J269" s="148"/>
      <c r="K269" s="148"/>
      <c r="L269" s="141"/>
    </row>
    <row r="270" spans="1:12" s="139" customFormat="1" ht="13.5" customHeight="1">
      <c r="A270" s="119">
        <v>4</v>
      </c>
      <c r="B270" s="142" t="s">
        <v>597</v>
      </c>
      <c r="C270" s="143" t="s">
        <v>867</v>
      </c>
      <c r="D270" s="152" t="s">
        <v>707</v>
      </c>
      <c r="E270" s="150">
        <v>120.33</v>
      </c>
      <c r="F270" s="158">
        <v>0</v>
      </c>
      <c r="G270" s="158">
        <f t="shared" si="15"/>
        <v>0</v>
      </c>
      <c r="H270" s="145"/>
      <c r="I270" s="145"/>
      <c r="J270" s="148"/>
      <c r="K270" s="148"/>
      <c r="L270" s="144"/>
    </row>
    <row r="271" spans="1:12" s="139" customFormat="1" ht="21.75" customHeight="1">
      <c r="A271" s="119">
        <v>5</v>
      </c>
      <c r="B271" s="142" t="s">
        <v>678</v>
      </c>
      <c r="C271" s="143" t="s">
        <v>872</v>
      </c>
      <c r="D271" s="182" t="s">
        <v>707</v>
      </c>
      <c r="E271" s="197">
        <v>138.38</v>
      </c>
      <c r="F271" s="160">
        <v>0</v>
      </c>
      <c r="G271" s="158">
        <f t="shared" si="15"/>
        <v>0</v>
      </c>
      <c r="H271" s="145"/>
      <c r="I271" s="145"/>
      <c r="J271" s="148"/>
      <c r="K271" s="148"/>
      <c r="L271" s="141"/>
    </row>
    <row r="272" spans="1:12" s="139" customFormat="1" ht="33.75" customHeight="1">
      <c r="A272" s="119">
        <v>6</v>
      </c>
      <c r="B272" s="142" t="s">
        <v>930</v>
      </c>
      <c r="C272" s="151" t="s">
        <v>931</v>
      </c>
      <c r="D272" s="152" t="s">
        <v>707</v>
      </c>
      <c r="E272" s="150">
        <v>119.82</v>
      </c>
      <c r="F272" s="150">
        <v>0</v>
      </c>
      <c r="G272" s="158">
        <f t="shared" si="15"/>
        <v>0</v>
      </c>
      <c r="H272" s="145"/>
      <c r="I272" s="145"/>
      <c r="J272" s="148"/>
      <c r="K272" s="148"/>
      <c r="L272" s="138"/>
    </row>
    <row r="273" spans="1:12" s="139" customFormat="1" ht="16.5" customHeight="1">
      <c r="A273" s="119">
        <v>7</v>
      </c>
      <c r="B273" s="142" t="s">
        <v>932</v>
      </c>
      <c r="C273" s="151" t="s">
        <v>842</v>
      </c>
      <c r="D273" s="152" t="s">
        <v>707</v>
      </c>
      <c r="E273" s="150">
        <v>24.2</v>
      </c>
      <c r="F273" s="150">
        <v>0</v>
      </c>
      <c r="G273" s="158">
        <f>E273*F273</f>
        <v>0</v>
      </c>
      <c r="H273" s="145"/>
      <c r="I273" s="145"/>
      <c r="J273" s="148"/>
      <c r="K273" s="148"/>
      <c r="L273" s="138"/>
    </row>
    <row r="274" spans="1:12" s="139" customFormat="1" ht="12.75" customHeight="1">
      <c r="A274" s="119">
        <v>8</v>
      </c>
      <c r="B274" s="142" t="s">
        <v>877</v>
      </c>
      <c r="C274" s="151" t="s">
        <v>582</v>
      </c>
      <c r="D274" s="152" t="s">
        <v>895</v>
      </c>
      <c r="E274" s="198">
        <f>SUM(G267:G273)</f>
        <v>0</v>
      </c>
      <c r="F274" s="150">
        <v>3.05</v>
      </c>
      <c r="G274" s="150">
        <f>E274*F274*0.01</f>
        <v>0</v>
      </c>
      <c r="H274" s="145"/>
      <c r="I274" s="145"/>
      <c r="J274" s="148"/>
      <c r="K274" s="148"/>
      <c r="L274" s="141"/>
    </row>
    <row r="275" spans="1:12" s="139" customFormat="1" ht="12.75" customHeight="1">
      <c r="A275" s="119"/>
      <c r="B275" s="142"/>
      <c r="C275" s="151"/>
      <c r="D275" s="152"/>
      <c r="E275" s="150"/>
      <c r="F275" s="150"/>
      <c r="G275" s="150"/>
      <c r="H275" s="145"/>
      <c r="I275" s="145"/>
      <c r="J275" s="148"/>
      <c r="K275" s="148"/>
      <c r="L275" s="141"/>
    </row>
    <row r="276" spans="1:12" s="139" customFormat="1" ht="12.75" customHeight="1">
      <c r="A276" s="119">
        <f>A265</f>
        <v>711</v>
      </c>
      <c r="B276" s="142"/>
      <c r="C276" s="151" t="str">
        <f>C265</f>
        <v>Izolace proti vodě</v>
      </c>
      <c r="D276" s="152" t="s">
        <v>592</v>
      </c>
      <c r="E276" s="150"/>
      <c r="F276" s="150"/>
      <c r="G276" s="150">
        <f>SUM(G267:G275)</f>
        <v>0</v>
      </c>
      <c r="H276" s="145"/>
      <c r="I276" s="145"/>
      <c r="J276" s="148"/>
      <c r="K276" s="148"/>
      <c r="L276" s="141"/>
    </row>
    <row r="277" spans="1:12" s="139" customFormat="1" ht="12.75" customHeight="1">
      <c r="A277" s="119" t="s">
        <v>587</v>
      </c>
      <c r="B277" s="142"/>
      <c r="C277" s="151" t="s">
        <v>587</v>
      </c>
      <c r="D277" s="152"/>
      <c r="E277" s="150"/>
      <c r="F277" s="150"/>
      <c r="G277" s="150"/>
      <c r="H277" s="145"/>
      <c r="I277" s="145"/>
      <c r="J277" s="148"/>
      <c r="K277" s="148"/>
      <c r="L277" s="141"/>
    </row>
    <row r="278" spans="1:12" s="139" customFormat="1" ht="12.75" customHeight="1">
      <c r="A278" s="119"/>
      <c r="B278" s="142"/>
      <c r="C278" s="151"/>
      <c r="D278" s="152"/>
      <c r="E278" s="150"/>
      <c r="F278" s="150"/>
      <c r="G278" s="150"/>
      <c r="H278" s="145"/>
      <c r="I278" s="145"/>
      <c r="J278" s="148"/>
      <c r="K278" s="148"/>
      <c r="L278" s="141"/>
    </row>
    <row r="279" spans="1:12" s="139" customFormat="1" ht="12.75" customHeight="1">
      <c r="A279" s="119"/>
      <c r="B279" s="142"/>
      <c r="C279" s="151"/>
      <c r="D279" s="152"/>
      <c r="E279" s="150"/>
      <c r="F279" s="150"/>
      <c r="G279" s="150"/>
      <c r="H279" s="145"/>
      <c r="I279" s="145"/>
      <c r="J279" s="148"/>
      <c r="K279" s="148"/>
      <c r="L279" s="141"/>
    </row>
    <row r="280" spans="1:12" s="139" customFormat="1" ht="13.5" customHeight="1">
      <c r="A280" s="119">
        <v>721</v>
      </c>
      <c r="B280" s="142"/>
      <c r="C280" s="151" t="s">
        <v>1006</v>
      </c>
      <c r="D280" s="152"/>
      <c r="E280" s="150"/>
      <c r="F280" s="150"/>
      <c r="G280" s="150"/>
      <c r="H280" s="145"/>
      <c r="I280" s="145"/>
      <c r="J280" s="148"/>
      <c r="K280" s="148"/>
      <c r="L280" s="141"/>
    </row>
    <row r="281" spans="1:12" s="139" customFormat="1" ht="13.5" customHeight="1">
      <c r="A281" s="119"/>
      <c r="B281" s="142"/>
      <c r="C281" s="151"/>
      <c r="D281" s="152"/>
      <c r="E281" s="150"/>
      <c r="F281" s="150"/>
      <c r="G281" s="150"/>
      <c r="H281" s="145"/>
      <c r="I281" s="145"/>
      <c r="J281" s="148"/>
      <c r="K281" s="148"/>
      <c r="L281" s="141"/>
    </row>
    <row r="282" spans="1:12" s="139" customFormat="1" ht="23.25" customHeight="1">
      <c r="A282" s="119">
        <v>1</v>
      </c>
      <c r="B282" s="142" t="s">
        <v>886</v>
      </c>
      <c r="C282" s="164" t="s">
        <v>346</v>
      </c>
      <c r="D282" s="152" t="s">
        <v>592</v>
      </c>
      <c r="E282" s="150"/>
      <c r="F282" s="150"/>
      <c r="G282" s="150">
        <f>vodovod!G5</f>
        <v>0</v>
      </c>
      <c r="H282" s="145"/>
      <c r="I282" s="145"/>
      <c r="J282" s="148"/>
      <c r="K282" s="148"/>
      <c r="L282" s="141"/>
    </row>
    <row r="283" spans="1:12" s="139" customFormat="1" ht="15.75" customHeight="1">
      <c r="A283" s="142">
        <v>2</v>
      </c>
      <c r="B283" s="142" t="s">
        <v>1050</v>
      </c>
      <c r="C283" s="164" t="s">
        <v>347</v>
      </c>
      <c r="D283" s="152" t="s">
        <v>592</v>
      </c>
      <c r="E283" s="150"/>
      <c r="F283" s="150"/>
      <c r="G283" s="150">
        <f>Kanalizace!G5</f>
        <v>0</v>
      </c>
      <c r="H283" s="145"/>
      <c r="I283" s="145"/>
      <c r="J283" s="148"/>
      <c r="K283" s="148"/>
      <c r="L283" s="141"/>
    </row>
    <row r="284" spans="1:12" s="139" customFormat="1" ht="12.75" customHeight="1">
      <c r="A284" s="119"/>
      <c r="B284" s="142"/>
      <c r="C284" s="151"/>
      <c r="D284" s="152"/>
      <c r="E284" s="150"/>
      <c r="F284" s="150"/>
      <c r="G284" s="150"/>
      <c r="H284" s="145"/>
      <c r="I284" s="145"/>
      <c r="J284" s="148"/>
      <c r="K284" s="148"/>
      <c r="L284" s="141"/>
    </row>
    <row r="285" spans="1:12" s="139" customFormat="1" ht="12.75" customHeight="1">
      <c r="A285" s="119">
        <f>A280</f>
        <v>721</v>
      </c>
      <c r="B285" s="142"/>
      <c r="C285" s="151" t="str">
        <f>C280</f>
        <v>Zdravotechnika</v>
      </c>
      <c r="D285" s="152" t="s">
        <v>592</v>
      </c>
      <c r="E285" s="150"/>
      <c r="F285" s="150"/>
      <c r="G285" s="150">
        <f>SUM(G282:G284)</f>
        <v>0</v>
      </c>
      <c r="H285" s="145"/>
      <c r="I285" s="145"/>
      <c r="J285" s="148"/>
      <c r="K285" s="148"/>
      <c r="L285" s="141"/>
    </row>
    <row r="286" spans="1:12" s="139" customFormat="1" ht="12.75" customHeight="1">
      <c r="A286" s="119"/>
      <c r="B286" s="142"/>
      <c r="C286" s="151"/>
      <c r="D286" s="152"/>
      <c r="E286" s="150"/>
      <c r="F286" s="150"/>
      <c r="G286" s="150"/>
      <c r="H286" s="145"/>
      <c r="I286" s="145"/>
      <c r="J286" s="148"/>
      <c r="K286" s="148"/>
      <c r="L286" s="141"/>
    </row>
    <row r="287" spans="1:12" s="139" customFormat="1" ht="12.75" customHeight="1">
      <c r="A287" s="119"/>
      <c r="B287" s="142"/>
      <c r="C287" s="151"/>
      <c r="D287" s="152"/>
      <c r="E287" s="150"/>
      <c r="F287" s="150"/>
      <c r="G287" s="150"/>
      <c r="H287" s="145"/>
      <c r="I287" s="145"/>
      <c r="J287" s="148"/>
      <c r="K287" s="148"/>
      <c r="L287" s="141"/>
    </row>
    <row r="288" spans="1:12" s="139" customFormat="1" ht="12.75" customHeight="1">
      <c r="A288" s="119"/>
      <c r="B288" s="142"/>
      <c r="C288" s="151"/>
      <c r="D288" s="152"/>
      <c r="E288" s="150"/>
      <c r="F288" s="150"/>
      <c r="G288" s="150"/>
      <c r="H288" s="145"/>
      <c r="I288" s="145"/>
      <c r="J288" s="148"/>
      <c r="K288" s="148"/>
      <c r="L288" s="141"/>
    </row>
    <row r="289" spans="1:12" s="139" customFormat="1" ht="12.75" customHeight="1">
      <c r="A289" s="119">
        <v>731</v>
      </c>
      <c r="B289" s="199"/>
      <c r="C289" s="200" t="s">
        <v>848</v>
      </c>
      <c r="D289" s="188"/>
      <c r="E289" s="163"/>
      <c r="F289" s="163"/>
      <c r="G289" s="163"/>
      <c r="H289" s="201"/>
      <c r="I289" s="201"/>
      <c r="J289" s="202"/>
      <c r="K289" s="202"/>
      <c r="L289" s="203"/>
    </row>
    <row r="290" spans="1:12" s="139" customFormat="1" ht="12.75" customHeight="1">
      <c r="A290" s="119"/>
      <c r="B290" s="199"/>
      <c r="C290" s="200"/>
      <c r="D290" s="188"/>
      <c r="E290" s="163"/>
      <c r="F290" s="163"/>
      <c r="G290" s="163"/>
      <c r="H290" s="201"/>
      <c r="I290" s="201"/>
      <c r="J290" s="202"/>
      <c r="K290" s="202"/>
      <c r="L290" s="203"/>
    </row>
    <row r="291" spans="1:12" s="139" customFormat="1" ht="13.5" customHeight="1">
      <c r="A291" s="205">
        <v>1</v>
      </c>
      <c r="B291" s="205" t="s">
        <v>849</v>
      </c>
      <c r="C291" s="164" t="s">
        <v>348</v>
      </c>
      <c r="D291" s="152" t="s">
        <v>592</v>
      </c>
      <c r="E291" s="165"/>
      <c r="F291" s="165"/>
      <c r="G291" s="166">
        <f>OS!G5</f>
        <v>0</v>
      </c>
      <c r="H291" s="207"/>
      <c r="I291" s="201"/>
      <c r="J291" s="202"/>
      <c r="K291" s="202"/>
      <c r="L291" s="203"/>
    </row>
    <row r="292" spans="1:12" s="139" customFormat="1" ht="13.5" customHeight="1">
      <c r="A292" s="205">
        <v>2</v>
      </c>
      <c r="B292" s="205" t="s">
        <v>349</v>
      </c>
      <c r="C292" s="164" t="s">
        <v>350</v>
      </c>
      <c r="D292" s="152" t="s">
        <v>592</v>
      </c>
      <c r="E292" s="165"/>
      <c r="F292" s="165"/>
      <c r="G292" s="166">
        <f>Zdroj!G5</f>
        <v>0</v>
      </c>
      <c r="H292" s="207"/>
      <c r="I292" s="201"/>
      <c r="J292" s="202"/>
      <c r="K292" s="202"/>
      <c r="L292" s="203"/>
    </row>
    <row r="293" spans="1:12" s="139" customFormat="1" ht="13.5" customHeight="1">
      <c r="A293" s="119"/>
      <c r="B293" s="142"/>
      <c r="C293" s="208"/>
      <c r="D293" s="152"/>
      <c r="E293" s="167"/>
      <c r="F293" s="167"/>
      <c r="G293" s="167"/>
      <c r="H293" s="207"/>
      <c r="I293" s="201"/>
      <c r="J293" s="202"/>
      <c r="K293" s="202"/>
      <c r="L293" s="203"/>
    </row>
    <row r="294" spans="1:12" s="139" customFormat="1" ht="13.5" customHeight="1">
      <c r="A294" s="119">
        <f>A289</f>
        <v>731</v>
      </c>
      <c r="B294" s="142"/>
      <c r="C294" s="200" t="str">
        <f>C289</f>
        <v>Ústřední vytápění</v>
      </c>
      <c r="D294" s="152" t="s">
        <v>592</v>
      </c>
      <c r="E294" s="167"/>
      <c r="F294" s="167"/>
      <c r="G294" s="167">
        <f>SUM(G291:G293)</f>
        <v>0</v>
      </c>
      <c r="H294" s="207"/>
      <c r="I294" s="201"/>
      <c r="J294" s="202"/>
      <c r="K294" s="202"/>
      <c r="L294" s="203"/>
    </row>
    <row r="295" spans="1:12" s="139" customFormat="1" ht="13.5" customHeight="1">
      <c r="A295" s="119"/>
      <c r="B295" s="142"/>
      <c r="C295" s="200"/>
      <c r="D295" s="152"/>
      <c r="E295" s="167"/>
      <c r="F295" s="167"/>
      <c r="G295" s="167"/>
      <c r="H295" s="207"/>
      <c r="I295" s="201"/>
      <c r="J295" s="202"/>
      <c r="K295" s="202"/>
      <c r="L295" s="203"/>
    </row>
    <row r="296" spans="1:12" s="139" customFormat="1" ht="13.5" customHeight="1">
      <c r="A296" s="119"/>
      <c r="B296" s="142"/>
      <c r="C296" s="200"/>
      <c r="D296" s="152"/>
      <c r="E296" s="167"/>
      <c r="F296" s="167"/>
      <c r="G296" s="167"/>
      <c r="H296" s="207"/>
      <c r="I296" s="201"/>
      <c r="J296" s="202"/>
      <c r="K296" s="202"/>
      <c r="L296" s="203"/>
    </row>
    <row r="297" spans="1:12" s="139" customFormat="1" ht="13.5" customHeight="1">
      <c r="A297" s="119"/>
      <c r="B297" s="142"/>
      <c r="C297" s="200"/>
      <c r="D297" s="152"/>
      <c r="E297" s="167"/>
      <c r="F297" s="167"/>
      <c r="G297" s="167"/>
      <c r="H297" s="207"/>
      <c r="I297" s="201"/>
      <c r="J297" s="202"/>
      <c r="K297" s="202"/>
      <c r="L297" s="203"/>
    </row>
    <row r="298" spans="1:12" s="139" customFormat="1" ht="13.5" customHeight="1">
      <c r="A298" s="119">
        <v>741</v>
      </c>
      <c r="B298" s="142"/>
      <c r="C298" s="200" t="s">
        <v>635</v>
      </c>
      <c r="D298" s="152"/>
      <c r="E298" s="167"/>
      <c r="F298" s="167"/>
      <c r="G298" s="167"/>
      <c r="H298" s="207"/>
      <c r="I298" s="201"/>
      <c r="J298" s="202"/>
      <c r="K298" s="202"/>
      <c r="L298" s="203"/>
    </row>
    <row r="299" spans="1:12" s="139" customFormat="1" ht="13.5" customHeight="1">
      <c r="A299" s="119"/>
      <c r="B299" s="142"/>
      <c r="C299" s="200"/>
      <c r="D299" s="152"/>
      <c r="E299" s="167"/>
      <c r="F299" s="167"/>
      <c r="G299" s="167"/>
      <c r="H299" s="207"/>
      <c r="I299" s="201"/>
      <c r="J299" s="202"/>
      <c r="K299" s="202"/>
      <c r="L299" s="203"/>
    </row>
    <row r="300" spans="1:12" s="139" customFormat="1" ht="13.5" customHeight="1">
      <c r="A300" s="119">
        <v>1</v>
      </c>
      <c r="B300" s="142" t="s">
        <v>893</v>
      </c>
      <c r="C300" s="164" t="s">
        <v>307</v>
      </c>
      <c r="D300" s="152" t="s">
        <v>592</v>
      </c>
      <c r="E300" s="167"/>
      <c r="F300" s="167"/>
      <c r="G300" s="166">
        <f>Elektro!N87</f>
        <v>0</v>
      </c>
      <c r="H300" s="207"/>
      <c r="I300" s="201"/>
      <c r="J300" s="202"/>
      <c r="K300" s="202"/>
      <c r="L300" s="203"/>
    </row>
    <row r="301" spans="1:12" s="139" customFormat="1" ht="13.5" customHeight="1">
      <c r="A301" s="119"/>
      <c r="B301" s="142"/>
      <c r="C301" s="200"/>
      <c r="D301" s="152"/>
      <c r="E301" s="167"/>
      <c r="F301" s="167"/>
      <c r="G301" s="167"/>
      <c r="H301" s="207"/>
      <c r="I301" s="201"/>
      <c r="J301" s="202"/>
      <c r="K301" s="202"/>
      <c r="L301" s="203"/>
    </row>
    <row r="302" spans="1:12" s="139" customFormat="1" ht="13.5" customHeight="1">
      <c r="A302" s="119">
        <f>A298</f>
        <v>741</v>
      </c>
      <c r="B302" s="142"/>
      <c r="C302" s="200" t="str">
        <f>C298</f>
        <v>Elektroinstalace - silnoproud</v>
      </c>
      <c r="D302" s="152" t="s">
        <v>592</v>
      </c>
      <c r="E302" s="167"/>
      <c r="F302" s="167"/>
      <c r="G302" s="167">
        <f>SUM(G300:G301)</f>
        <v>0</v>
      </c>
      <c r="H302" s="207"/>
      <c r="I302" s="201"/>
      <c r="J302" s="202"/>
      <c r="K302" s="202"/>
      <c r="L302" s="203"/>
    </row>
    <row r="303" spans="1:12" s="139" customFormat="1" ht="13.5" customHeight="1">
      <c r="A303" s="119"/>
      <c r="B303" s="142"/>
      <c r="C303" s="200"/>
      <c r="D303" s="152"/>
      <c r="E303" s="167"/>
      <c r="F303" s="167"/>
      <c r="G303" s="167"/>
      <c r="H303" s="207"/>
      <c r="I303" s="201"/>
      <c r="J303" s="202"/>
      <c r="K303" s="202"/>
      <c r="L303" s="203"/>
    </row>
    <row r="304" spans="1:12" s="139" customFormat="1" ht="13.5" customHeight="1">
      <c r="A304" s="119"/>
      <c r="B304" s="142"/>
      <c r="C304" s="200"/>
      <c r="D304" s="152"/>
      <c r="E304" s="167"/>
      <c r="F304" s="167"/>
      <c r="G304" s="167"/>
      <c r="H304" s="207"/>
      <c r="I304" s="201"/>
      <c r="J304" s="202"/>
      <c r="K304" s="202"/>
      <c r="L304" s="203"/>
    </row>
    <row r="305" spans="1:12" s="139" customFormat="1" ht="13.5" customHeight="1">
      <c r="A305" s="119"/>
      <c r="B305" s="142"/>
      <c r="C305" s="200"/>
      <c r="D305" s="152"/>
      <c r="E305" s="167"/>
      <c r="F305" s="167"/>
      <c r="G305" s="167"/>
      <c r="H305" s="207"/>
      <c r="I305" s="201"/>
      <c r="J305" s="202"/>
      <c r="K305" s="202"/>
      <c r="L305" s="203"/>
    </row>
    <row r="306" spans="1:12" s="139" customFormat="1" ht="13.5" customHeight="1">
      <c r="A306" s="119"/>
      <c r="B306" s="142"/>
      <c r="C306" s="200"/>
      <c r="D306" s="152"/>
      <c r="E306" s="167"/>
      <c r="F306" s="167"/>
      <c r="G306" s="167"/>
      <c r="H306" s="207"/>
      <c r="I306" s="201"/>
      <c r="J306" s="202"/>
      <c r="K306" s="202"/>
      <c r="L306" s="203"/>
    </row>
    <row r="307" spans="1:12" s="139" customFormat="1" ht="13.5" customHeight="1">
      <c r="A307" s="119"/>
      <c r="B307" s="142"/>
      <c r="C307" s="200"/>
      <c r="D307" s="152"/>
      <c r="E307" s="167"/>
      <c r="F307" s="167"/>
      <c r="G307" s="167"/>
      <c r="H307" s="207"/>
      <c r="I307" s="201"/>
      <c r="J307" s="202"/>
      <c r="K307" s="202"/>
      <c r="L307" s="203"/>
    </row>
    <row r="308" spans="1:12" s="139" customFormat="1" ht="13.5" customHeight="1">
      <c r="A308" s="119"/>
      <c r="B308" s="142"/>
      <c r="C308" s="200"/>
      <c r="D308" s="152"/>
      <c r="E308" s="167"/>
      <c r="F308" s="167"/>
      <c r="G308" s="167"/>
      <c r="H308" s="207"/>
      <c r="I308" s="201"/>
      <c r="J308" s="202"/>
      <c r="K308" s="202"/>
      <c r="L308" s="203"/>
    </row>
    <row r="309" spans="1:12" s="139" customFormat="1" ht="13.5" customHeight="1">
      <c r="A309" s="119">
        <v>751</v>
      </c>
      <c r="B309" s="199"/>
      <c r="C309" s="200" t="s">
        <v>758</v>
      </c>
      <c r="D309" s="188"/>
      <c r="E309" s="163"/>
      <c r="F309" s="163"/>
      <c r="G309" s="163"/>
      <c r="H309" s="207"/>
      <c r="I309" s="201"/>
      <c r="J309" s="202"/>
      <c r="K309" s="202"/>
      <c r="L309" s="203"/>
    </row>
    <row r="310" spans="1:12" s="139" customFormat="1" ht="13.5" customHeight="1">
      <c r="A310" s="119"/>
      <c r="B310" s="199"/>
      <c r="C310" s="200"/>
      <c r="D310" s="188"/>
      <c r="E310" s="163"/>
      <c r="F310" s="163"/>
      <c r="G310" s="163"/>
      <c r="H310" s="207"/>
      <c r="I310" s="201"/>
      <c r="J310" s="202"/>
      <c r="K310" s="202"/>
      <c r="L310" s="203"/>
    </row>
    <row r="311" spans="1:12" s="139" customFormat="1" ht="13.5" customHeight="1">
      <c r="A311" s="204">
        <v>1</v>
      </c>
      <c r="B311" s="205" t="s">
        <v>759</v>
      </c>
      <c r="C311" s="164" t="s">
        <v>351</v>
      </c>
      <c r="D311" s="206" t="s">
        <v>592</v>
      </c>
      <c r="E311" s="165"/>
      <c r="F311" s="165"/>
      <c r="G311" s="166">
        <f>VZT_1!G5</f>
        <v>0</v>
      </c>
      <c r="H311" s="207"/>
      <c r="I311" s="201"/>
      <c r="J311" s="202"/>
      <c r="K311" s="202"/>
      <c r="L311" s="203"/>
    </row>
    <row r="312" spans="1:12" s="139" customFormat="1" ht="13.5" customHeight="1">
      <c r="A312" s="119"/>
      <c r="B312" s="142"/>
      <c r="C312" s="200"/>
      <c r="D312" s="152"/>
      <c r="E312" s="167"/>
      <c r="F312" s="167"/>
      <c r="G312" s="167"/>
      <c r="H312" s="207"/>
      <c r="I312" s="201"/>
      <c r="J312" s="202"/>
      <c r="K312" s="202"/>
      <c r="L312" s="203"/>
    </row>
    <row r="313" spans="1:12" s="139" customFormat="1" ht="13.5" customHeight="1">
      <c r="A313" s="119">
        <f>A309</f>
        <v>751</v>
      </c>
      <c r="B313" s="199"/>
      <c r="C313" s="200" t="str">
        <f>C309</f>
        <v>Vzduchotechnika</v>
      </c>
      <c r="D313" s="152" t="s">
        <v>592</v>
      </c>
      <c r="E313" s="150"/>
      <c r="F313" s="167"/>
      <c r="G313" s="167">
        <f>SUM(G311:G312)</f>
        <v>0</v>
      </c>
      <c r="H313" s="209"/>
      <c r="I313" s="145"/>
      <c r="J313" s="148"/>
      <c r="K313" s="148"/>
      <c r="L313" s="141"/>
    </row>
    <row r="314" spans="1:12" s="139" customFormat="1" ht="13.5" customHeight="1">
      <c r="A314" s="119"/>
      <c r="B314" s="199"/>
      <c r="C314" s="200"/>
      <c r="D314" s="152"/>
      <c r="E314" s="150"/>
      <c r="F314" s="167"/>
      <c r="G314" s="167"/>
      <c r="H314" s="209"/>
      <c r="I314" s="145"/>
      <c r="J314" s="148"/>
      <c r="K314" s="148"/>
      <c r="L314" s="141"/>
    </row>
    <row r="315" spans="1:12" s="139" customFormat="1" ht="13.5" customHeight="1">
      <c r="A315" s="119"/>
      <c r="B315" s="199"/>
      <c r="C315" s="200"/>
      <c r="D315" s="152"/>
      <c r="E315" s="150"/>
      <c r="F315" s="167"/>
      <c r="G315" s="167"/>
      <c r="H315" s="209"/>
      <c r="I315" s="145"/>
      <c r="J315" s="148"/>
      <c r="K315" s="148"/>
      <c r="L315" s="141"/>
    </row>
    <row r="316" spans="1:12" s="139" customFormat="1" ht="13.5" customHeight="1">
      <c r="A316" s="119"/>
      <c r="B316" s="199"/>
      <c r="C316" s="200"/>
      <c r="D316" s="152"/>
      <c r="E316" s="150"/>
      <c r="F316" s="167"/>
      <c r="G316" s="167"/>
      <c r="H316" s="209"/>
      <c r="I316" s="145"/>
      <c r="J316" s="148"/>
      <c r="K316" s="148"/>
      <c r="L316" s="141"/>
    </row>
    <row r="317" spans="1:12" s="139" customFormat="1" ht="13.5" customHeight="1">
      <c r="A317" s="119"/>
      <c r="B317" s="142"/>
      <c r="C317" s="151"/>
      <c r="D317" s="152"/>
      <c r="E317" s="150"/>
      <c r="F317" s="150"/>
      <c r="G317" s="150"/>
      <c r="H317" s="145"/>
      <c r="I317" s="145"/>
      <c r="J317" s="148"/>
      <c r="K317" s="148"/>
      <c r="L317" s="141"/>
    </row>
    <row r="318" spans="1:12" s="139" customFormat="1" ht="13.5" customHeight="1">
      <c r="A318" s="119">
        <v>763</v>
      </c>
      <c r="B318" s="142"/>
      <c r="C318" s="151" t="s">
        <v>871</v>
      </c>
      <c r="D318" s="152"/>
      <c r="E318" s="158"/>
      <c r="F318" s="158"/>
      <c r="G318" s="158"/>
      <c r="H318" s="145"/>
      <c r="I318" s="146"/>
      <c r="J318" s="84"/>
      <c r="K318" s="84"/>
      <c r="L318" s="141"/>
    </row>
    <row r="319" spans="1:12" s="139" customFormat="1" ht="13.5" customHeight="1">
      <c r="A319" s="119"/>
      <c r="B319" s="142"/>
      <c r="C319" s="151"/>
      <c r="D319" s="152"/>
      <c r="E319" s="158"/>
      <c r="F319" s="158"/>
      <c r="G319" s="158"/>
      <c r="H319" s="145"/>
      <c r="I319" s="146"/>
      <c r="J319" s="84"/>
      <c r="K319" s="84"/>
      <c r="L319" s="141"/>
    </row>
    <row r="320" spans="1:12" s="139" customFormat="1" ht="20.25">
      <c r="A320" s="119">
        <v>1</v>
      </c>
      <c r="B320" s="142" t="s">
        <v>1036</v>
      </c>
      <c r="C320" s="151" t="s">
        <v>1037</v>
      </c>
      <c r="D320" s="152" t="s">
        <v>707</v>
      </c>
      <c r="E320" s="158">
        <v>10.71</v>
      </c>
      <c r="F320" s="158">
        <v>0</v>
      </c>
      <c r="G320" s="158">
        <f>E320*F320</f>
        <v>0</v>
      </c>
      <c r="H320" s="145"/>
      <c r="I320" s="146"/>
      <c r="J320" s="84"/>
      <c r="K320" s="84"/>
      <c r="L320" s="144"/>
    </row>
    <row r="321" spans="1:12" s="139" customFormat="1" ht="33.75" customHeight="1">
      <c r="A321" s="119">
        <v>2</v>
      </c>
      <c r="B321" s="142" t="s">
        <v>843</v>
      </c>
      <c r="C321" s="151" t="s">
        <v>716</v>
      </c>
      <c r="D321" s="152" t="s">
        <v>707</v>
      </c>
      <c r="E321" s="158">
        <v>111.5</v>
      </c>
      <c r="F321" s="158">
        <v>0</v>
      </c>
      <c r="G321" s="158">
        <f>E321*F321</f>
        <v>0</v>
      </c>
      <c r="H321" s="145"/>
      <c r="I321" s="146"/>
      <c r="J321" s="84"/>
      <c r="K321" s="84"/>
      <c r="L321" s="144"/>
    </row>
    <row r="322" spans="1:12" s="139" customFormat="1" ht="13.5" customHeight="1">
      <c r="A322" s="119">
        <v>3</v>
      </c>
      <c r="B322" s="142" t="s">
        <v>914</v>
      </c>
      <c r="C322" s="151" t="s">
        <v>915</v>
      </c>
      <c r="D322" s="152" t="s">
        <v>895</v>
      </c>
      <c r="E322" s="210">
        <f>SUM(G319:G321)</f>
        <v>0</v>
      </c>
      <c r="F322" s="158">
        <v>0</v>
      </c>
      <c r="G322" s="158">
        <f>E322*F322*0.01</f>
        <v>0</v>
      </c>
      <c r="H322" s="145"/>
      <c r="I322" s="146"/>
      <c r="J322" s="84"/>
      <c r="K322" s="84"/>
      <c r="L322" s="141"/>
    </row>
    <row r="323" spans="1:12" s="139" customFormat="1" ht="13.5" customHeight="1">
      <c r="A323" s="119"/>
      <c r="B323" s="142"/>
      <c r="C323" s="151"/>
      <c r="D323" s="152"/>
      <c r="E323" s="158"/>
      <c r="F323" s="158"/>
      <c r="G323" s="158"/>
      <c r="H323" s="145"/>
      <c r="I323" s="146"/>
      <c r="J323" s="84"/>
      <c r="K323" s="84"/>
      <c r="L323" s="141"/>
    </row>
    <row r="324" spans="1:12" s="139" customFormat="1" ht="13.5" customHeight="1">
      <c r="A324" s="119">
        <f>A318</f>
        <v>763</v>
      </c>
      <c r="B324" s="142"/>
      <c r="C324" s="151" t="str">
        <f>C318</f>
        <v>Dřevostavby, sádrokartony</v>
      </c>
      <c r="D324" s="152" t="s">
        <v>592</v>
      </c>
      <c r="E324" s="158"/>
      <c r="F324" s="158"/>
      <c r="G324" s="158">
        <f>SUM(G320:G323)</f>
        <v>0</v>
      </c>
      <c r="H324" s="145"/>
      <c r="I324" s="146"/>
      <c r="J324" s="84"/>
      <c r="K324" s="84"/>
      <c r="L324" s="141"/>
    </row>
    <row r="325" spans="1:12" s="179" customFormat="1" ht="11.25" customHeight="1">
      <c r="A325" s="41"/>
      <c r="B325" s="41"/>
      <c r="C325" s="211"/>
      <c r="D325" s="183"/>
      <c r="E325" s="184"/>
      <c r="F325" s="41"/>
      <c r="G325" s="41"/>
      <c r="H325" s="185"/>
      <c r="I325" s="41"/>
      <c r="J325" s="41"/>
      <c r="K325" s="41"/>
      <c r="L325" s="186"/>
    </row>
    <row r="326" spans="1:12" s="139" customFormat="1" ht="13.5" customHeight="1">
      <c r="A326" s="119"/>
      <c r="B326" s="142"/>
      <c r="C326" s="151"/>
      <c r="D326" s="152"/>
      <c r="E326" s="150"/>
      <c r="F326" s="150"/>
      <c r="G326" s="150"/>
      <c r="H326" s="145"/>
      <c r="I326" s="146"/>
      <c r="J326" s="84"/>
      <c r="K326" s="84"/>
      <c r="L326" s="141"/>
    </row>
    <row r="327" spans="1:12" s="139" customFormat="1" ht="13.5" customHeight="1">
      <c r="A327" s="119"/>
      <c r="B327" s="142"/>
      <c r="C327" s="151"/>
      <c r="D327" s="152"/>
      <c r="E327" s="150"/>
      <c r="F327" s="150"/>
      <c r="G327" s="150"/>
      <c r="H327" s="145"/>
      <c r="I327" s="146"/>
      <c r="J327" s="84"/>
      <c r="K327" s="84"/>
      <c r="L327" s="141"/>
    </row>
    <row r="328" spans="1:12" s="139" customFormat="1" ht="13.5" customHeight="1">
      <c r="A328" s="119">
        <v>764</v>
      </c>
      <c r="B328" s="142"/>
      <c r="C328" s="151" t="s">
        <v>933</v>
      </c>
      <c r="D328" s="152"/>
      <c r="E328" s="150"/>
      <c r="F328" s="150"/>
      <c r="G328" s="150"/>
      <c r="H328" s="145"/>
      <c r="I328" s="146"/>
      <c r="J328" s="84"/>
      <c r="K328" s="84"/>
      <c r="L328" s="138"/>
    </row>
    <row r="329" spans="1:12" s="139" customFormat="1" ht="13.5" customHeight="1">
      <c r="A329" s="119"/>
      <c r="B329" s="142"/>
      <c r="C329" s="151"/>
      <c r="D329" s="152"/>
      <c r="E329" s="150"/>
      <c r="F329" s="150"/>
      <c r="G329" s="150"/>
      <c r="H329" s="145"/>
      <c r="I329" s="146"/>
      <c r="J329" s="84"/>
      <c r="K329" s="84"/>
      <c r="L329" s="141"/>
    </row>
    <row r="330" spans="1:12" s="139" customFormat="1" ht="13.5" customHeight="1">
      <c r="A330" s="119">
        <v>1</v>
      </c>
      <c r="B330" s="142" t="s">
        <v>937</v>
      </c>
      <c r="C330" s="151" t="s">
        <v>945</v>
      </c>
      <c r="D330" s="152" t="s">
        <v>897</v>
      </c>
      <c r="E330" s="150">
        <v>2.6</v>
      </c>
      <c r="F330" s="150">
        <v>646</v>
      </c>
      <c r="G330" s="150">
        <f>E330*F330</f>
        <v>1679.6000000000001</v>
      </c>
      <c r="H330" s="145"/>
      <c r="I330" s="146"/>
      <c r="J330" s="84"/>
      <c r="K330" s="84"/>
      <c r="L330" s="141"/>
    </row>
    <row r="331" spans="1:12" s="139" customFormat="1" ht="13.5" customHeight="1">
      <c r="A331" s="119">
        <v>2</v>
      </c>
      <c r="B331" s="142" t="s">
        <v>808</v>
      </c>
      <c r="C331" s="151" t="s">
        <v>746</v>
      </c>
      <c r="D331" s="152" t="s">
        <v>895</v>
      </c>
      <c r="E331" s="198">
        <f>SUM(G330:G330)</f>
        <v>1679.6000000000001</v>
      </c>
      <c r="F331" s="150">
        <v>0</v>
      </c>
      <c r="G331" s="150">
        <f>E331*F331*0.01</f>
        <v>0</v>
      </c>
      <c r="H331" s="145"/>
      <c r="I331" s="146"/>
      <c r="J331" s="84"/>
      <c r="K331" s="84"/>
      <c r="L331" s="141"/>
    </row>
    <row r="332" spans="1:12" s="139" customFormat="1" ht="13.5" customHeight="1">
      <c r="A332" s="119"/>
      <c r="B332" s="142"/>
      <c r="C332" s="151"/>
      <c r="D332" s="152"/>
      <c r="E332" s="150"/>
      <c r="F332" s="150"/>
      <c r="G332" s="150"/>
      <c r="H332" s="145"/>
      <c r="I332" s="146"/>
      <c r="J332" s="84"/>
      <c r="K332" s="84"/>
      <c r="L332" s="141"/>
    </row>
    <row r="333" spans="1:12" s="139" customFormat="1" ht="13.5" customHeight="1">
      <c r="A333" s="119">
        <f>A328</f>
        <v>764</v>
      </c>
      <c r="B333" s="142"/>
      <c r="C333" s="151" t="str">
        <f>C328</f>
        <v>Konstrukce klempířské pozinkovaný plech lakovaný typ dle PD</v>
      </c>
      <c r="D333" s="152" t="s">
        <v>592</v>
      </c>
      <c r="E333" s="150"/>
      <c r="F333" s="150"/>
      <c r="G333" s="150">
        <v>0</v>
      </c>
      <c r="H333" s="145"/>
      <c r="I333" s="146"/>
      <c r="J333" s="84"/>
      <c r="K333" s="84"/>
      <c r="L333" s="141"/>
    </row>
    <row r="334" spans="1:12" s="139" customFormat="1" ht="13.5" customHeight="1">
      <c r="A334" s="119"/>
      <c r="B334" s="142"/>
      <c r="C334" s="151"/>
      <c r="D334" s="152"/>
      <c r="E334" s="150"/>
      <c r="F334" s="150"/>
      <c r="G334" s="150"/>
      <c r="H334" s="145"/>
      <c r="I334" s="146"/>
      <c r="J334" s="84"/>
      <c r="K334" s="84"/>
      <c r="L334" s="141"/>
    </row>
    <row r="335" spans="1:12" s="139" customFormat="1" ht="13.5" customHeight="1">
      <c r="A335" s="119"/>
      <c r="B335" s="142"/>
      <c r="C335" s="151"/>
      <c r="D335" s="152"/>
      <c r="E335" s="150"/>
      <c r="F335" s="150"/>
      <c r="G335" s="150"/>
      <c r="H335" s="145"/>
      <c r="I335" s="146"/>
      <c r="J335" s="84"/>
      <c r="K335" s="84"/>
      <c r="L335" s="141"/>
    </row>
    <row r="336" spans="1:12" s="139" customFormat="1" ht="13.5" customHeight="1">
      <c r="A336" s="119"/>
      <c r="B336" s="142"/>
      <c r="C336" s="151"/>
      <c r="D336" s="152"/>
      <c r="E336" s="150"/>
      <c r="F336" s="150"/>
      <c r="G336" s="150"/>
      <c r="H336" s="145"/>
      <c r="I336" s="146"/>
      <c r="J336" s="84"/>
      <c r="K336" s="84"/>
      <c r="L336" s="141"/>
    </row>
    <row r="337" spans="1:12" s="139" customFormat="1" ht="13.5" customHeight="1">
      <c r="A337" s="119">
        <v>766</v>
      </c>
      <c r="B337" s="142"/>
      <c r="C337" s="151" t="s">
        <v>760</v>
      </c>
      <c r="D337" s="152"/>
      <c r="E337" s="150"/>
      <c r="F337" s="150"/>
      <c r="G337" s="150"/>
      <c r="H337" s="145"/>
      <c r="I337" s="146"/>
      <c r="J337" s="84"/>
      <c r="K337" s="84"/>
      <c r="L337" s="141"/>
    </row>
    <row r="338" spans="1:12" s="139" customFormat="1" ht="13.5" customHeight="1">
      <c r="A338" s="119"/>
      <c r="B338" s="142"/>
      <c r="C338" s="151"/>
      <c r="D338" s="152"/>
      <c r="E338" s="150"/>
      <c r="F338" s="150"/>
      <c r="G338" s="150"/>
      <c r="H338" s="145"/>
      <c r="I338" s="146"/>
      <c r="J338" s="84"/>
      <c r="K338" s="84"/>
      <c r="L338" s="141"/>
    </row>
    <row r="339" spans="1:12" s="139" customFormat="1" ht="44.25" customHeight="1">
      <c r="A339" s="119">
        <v>1</v>
      </c>
      <c r="B339" s="142" t="s">
        <v>901</v>
      </c>
      <c r="C339" s="151" t="s">
        <v>679</v>
      </c>
      <c r="D339" s="152" t="s">
        <v>989</v>
      </c>
      <c r="E339" s="150">
        <v>1</v>
      </c>
      <c r="F339" s="150">
        <v>0</v>
      </c>
      <c r="G339" s="150">
        <f aca="true" t="shared" si="16" ref="G339:G349">E339*F339</f>
        <v>0</v>
      </c>
      <c r="H339" s="145"/>
      <c r="I339" s="146"/>
      <c r="J339" s="84"/>
      <c r="K339" s="84"/>
      <c r="L339" s="141"/>
    </row>
    <row r="340" spans="1:12" s="139" customFormat="1" ht="44.25" customHeight="1">
      <c r="A340" s="119">
        <v>2</v>
      </c>
      <c r="B340" s="142" t="s">
        <v>902</v>
      </c>
      <c r="C340" s="151" t="s">
        <v>680</v>
      </c>
      <c r="D340" s="152" t="s">
        <v>989</v>
      </c>
      <c r="E340" s="150">
        <v>1</v>
      </c>
      <c r="F340" s="150">
        <v>0</v>
      </c>
      <c r="G340" s="150">
        <f>E340*F340</f>
        <v>0</v>
      </c>
      <c r="H340" s="145"/>
      <c r="I340" s="146"/>
      <c r="J340" s="84"/>
      <c r="K340" s="84"/>
      <c r="L340" s="141"/>
    </row>
    <row r="341" spans="1:12" s="139" customFormat="1" ht="22.5" customHeight="1">
      <c r="A341" s="119">
        <v>3</v>
      </c>
      <c r="B341" s="142" t="s">
        <v>903</v>
      </c>
      <c r="C341" s="151" t="s">
        <v>681</v>
      </c>
      <c r="D341" s="152" t="s">
        <v>989</v>
      </c>
      <c r="E341" s="150">
        <v>1</v>
      </c>
      <c r="F341" s="150">
        <v>0</v>
      </c>
      <c r="G341" s="150">
        <f t="shared" si="16"/>
        <v>0</v>
      </c>
      <c r="H341" s="145"/>
      <c r="I341" s="146"/>
      <c r="J341" s="84"/>
      <c r="K341" s="84"/>
      <c r="L341" s="141"/>
    </row>
    <row r="342" spans="1:12" s="139" customFormat="1" ht="20.25">
      <c r="A342" s="119">
        <v>4</v>
      </c>
      <c r="B342" s="142" t="s">
        <v>904</v>
      </c>
      <c r="C342" s="151" t="s">
        <v>682</v>
      </c>
      <c r="D342" s="152" t="s">
        <v>989</v>
      </c>
      <c r="E342" s="150">
        <v>1</v>
      </c>
      <c r="F342" s="150">
        <v>0</v>
      </c>
      <c r="G342" s="150">
        <f t="shared" si="16"/>
        <v>0</v>
      </c>
      <c r="H342" s="145"/>
      <c r="I342" s="146"/>
      <c r="J342" s="84"/>
      <c r="K342" s="84"/>
      <c r="L342" s="141"/>
    </row>
    <row r="343" spans="1:12" s="139" customFormat="1" ht="22.5" customHeight="1">
      <c r="A343" s="119">
        <v>5</v>
      </c>
      <c r="B343" s="142" t="s">
        <v>686</v>
      </c>
      <c r="C343" s="151" t="s">
        <v>788</v>
      </c>
      <c r="D343" s="152" t="s">
        <v>897</v>
      </c>
      <c r="E343" s="150">
        <v>3.7</v>
      </c>
      <c r="F343" s="150">
        <v>0</v>
      </c>
      <c r="G343" s="150">
        <f t="shared" si="16"/>
        <v>0</v>
      </c>
      <c r="H343" s="145"/>
      <c r="I343" s="146"/>
      <c r="J343" s="84"/>
      <c r="K343" s="84"/>
      <c r="L343" s="141"/>
    </row>
    <row r="344" spans="1:12" s="139" customFormat="1" ht="22.5" customHeight="1">
      <c r="A344" s="119">
        <v>6</v>
      </c>
      <c r="B344" s="142" t="s">
        <v>905</v>
      </c>
      <c r="C344" s="151" t="s">
        <v>1069</v>
      </c>
      <c r="D344" s="152" t="s">
        <v>989</v>
      </c>
      <c r="E344" s="150">
        <v>19</v>
      </c>
      <c r="F344" s="150">
        <v>0</v>
      </c>
      <c r="G344" s="150">
        <f t="shared" si="16"/>
        <v>0</v>
      </c>
      <c r="H344" s="145"/>
      <c r="I344" s="146"/>
      <c r="J344" s="84"/>
      <c r="K344" s="84"/>
      <c r="L344" s="141"/>
    </row>
    <row r="345" spans="1:12" s="139" customFormat="1" ht="12.75" customHeight="1">
      <c r="A345" s="119">
        <v>7</v>
      </c>
      <c r="B345" s="142" t="s">
        <v>972</v>
      </c>
      <c r="C345" s="151" t="s">
        <v>755</v>
      </c>
      <c r="D345" s="152" t="s">
        <v>989</v>
      </c>
      <c r="E345" s="150">
        <v>19</v>
      </c>
      <c r="F345" s="150">
        <v>0</v>
      </c>
      <c r="G345" s="150">
        <f t="shared" si="16"/>
        <v>0</v>
      </c>
      <c r="H345" s="145"/>
      <c r="I345" s="146"/>
      <c r="J345" s="84"/>
      <c r="K345" s="84"/>
      <c r="L345" s="141"/>
    </row>
    <row r="346" spans="1:12" s="139" customFormat="1" ht="12.75" customHeight="1">
      <c r="A346" s="119">
        <v>8</v>
      </c>
      <c r="B346" s="142" t="s">
        <v>687</v>
      </c>
      <c r="C346" s="151" t="s">
        <v>756</v>
      </c>
      <c r="D346" s="152" t="s">
        <v>989</v>
      </c>
      <c r="E346" s="150">
        <v>19</v>
      </c>
      <c r="F346" s="150">
        <v>0</v>
      </c>
      <c r="G346" s="150">
        <f t="shared" si="16"/>
        <v>0</v>
      </c>
      <c r="H346" s="145"/>
      <c r="I346" s="146"/>
      <c r="J346" s="84"/>
      <c r="K346" s="84"/>
      <c r="L346" s="141"/>
    </row>
    <row r="347" spans="1:12" s="139" customFormat="1" ht="9.75">
      <c r="A347" s="119">
        <v>9</v>
      </c>
      <c r="B347" s="142" t="s">
        <v>688</v>
      </c>
      <c r="C347" s="151" t="s">
        <v>683</v>
      </c>
      <c r="D347" s="152" t="s">
        <v>989</v>
      </c>
      <c r="E347" s="150">
        <v>4</v>
      </c>
      <c r="F347" s="150">
        <v>0</v>
      </c>
      <c r="G347" s="150">
        <f t="shared" si="16"/>
        <v>0</v>
      </c>
      <c r="H347" s="145"/>
      <c r="I347" s="146"/>
      <c r="J347" s="84"/>
      <c r="K347" s="84"/>
      <c r="L347" s="141"/>
    </row>
    <row r="348" spans="1:12" s="139" customFormat="1" ht="32.25" customHeight="1">
      <c r="A348" s="119">
        <v>10</v>
      </c>
      <c r="B348" s="142" t="s">
        <v>689</v>
      </c>
      <c r="C348" s="151" t="s">
        <v>684</v>
      </c>
      <c r="D348" s="152" t="s">
        <v>707</v>
      </c>
      <c r="E348" s="150">
        <v>11.78</v>
      </c>
      <c r="F348" s="150">
        <v>0</v>
      </c>
      <c r="G348" s="150">
        <f t="shared" si="16"/>
        <v>0</v>
      </c>
      <c r="H348" s="145"/>
      <c r="I348" s="146"/>
      <c r="J348" s="84"/>
      <c r="K348" s="84"/>
      <c r="L348" s="141"/>
    </row>
    <row r="349" spans="1:12" s="139" customFormat="1" ht="33.75" customHeight="1">
      <c r="A349" s="119">
        <v>11</v>
      </c>
      <c r="B349" s="142" t="s">
        <v>690</v>
      </c>
      <c r="C349" s="151" t="s">
        <v>685</v>
      </c>
      <c r="D349" s="152" t="s">
        <v>707</v>
      </c>
      <c r="E349" s="150">
        <v>17.9</v>
      </c>
      <c r="F349" s="150">
        <v>0</v>
      </c>
      <c r="G349" s="150">
        <f t="shared" si="16"/>
        <v>0</v>
      </c>
      <c r="H349" s="145"/>
      <c r="I349" s="146"/>
      <c r="J349" s="84"/>
      <c r="K349" s="84"/>
      <c r="L349" s="141"/>
    </row>
    <row r="350" spans="1:12" s="139" customFormat="1" ht="13.5" customHeight="1">
      <c r="A350" s="119">
        <v>12</v>
      </c>
      <c r="B350" s="142" t="s">
        <v>776</v>
      </c>
      <c r="C350" s="151" t="s">
        <v>777</v>
      </c>
      <c r="D350" s="152" t="s">
        <v>895</v>
      </c>
      <c r="E350" s="198">
        <f>SUM(G339:G349)</f>
        <v>0</v>
      </c>
      <c r="F350" s="150">
        <v>0</v>
      </c>
      <c r="G350" s="150">
        <f>E350*F350*0.01</f>
        <v>0</v>
      </c>
      <c r="H350" s="145"/>
      <c r="I350" s="146"/>
      <c r="J350" s="84"/>
      <c r="K350" s="84"/>
      <c r="L350" s="141"/>
    </row>
    <row r="351" spans="1:12" s="139" customFormat="1" ht="13.5" customHeight="1">
      <c r="A351" s="119"/>
      <c r="B351" s="142"/>
      <c r="C351" s="151"/>
      <c r="D351" s="152"/>
      <c r="E351" s="150"/>
      <c r="F351" s="150"/>
      <c r="G351" s="150"/>
      <c r="H351" s="145"/>
      <c r="I351" s="146"/>
      <c r="J351" s="84"/>
      <c r="K351" s="84"/>
      <c r="L351" s="141"/>
    </row>
    <row r="352" spans="1:12" s="139" customFormat="1" ht="13.5" customHeight="1">
      <c r="A352" s="119">
        <f>A337</f>
        <v>766</v>
      </c>
      <c r="B352" s="142"/>
      <c r="C352" s="151" t="str">
        <f>C337</f>
        <v>Konstrukce truhlářské</v>
      </c>
      <c r="D352" s="152" t="s">
        <v>592</v>
      </c>
      <c r="E352" s="150"/>
      <c r="F352" s="150"/>
      <c r="G352" s="150">
        <f>SUM(G339:G351)</f>
        <v>0</v>
      </c>
      <c r="H352" s="145"/>
      <c r="I352" s="146"/>
      <c r="J352" s="84"/>
      <c r="K352" s="84"/>
      <c r="L352" s="141"/>
    </row>
    <row r="353" spans="1:12" s="139" customFormat="1" ht="13.5" customHeight="1">
      <c r="A353" s="119"/>
      <c r="B353" s="142"/>
      <c r="C353" s="151"/>
      <c r="D353" s="152"/>
      <c r="E353" s="150"/>
      <c r="F353" s="150"/>
      <c r="G353" s="150"/>
      <c r="H353" s="145"/>
      <c r="I353" s="146"/>
      <c r="J353" s="84"/>
      <c r="K353" s="84"/>
      <c r="L353" s="141"/>
    </row>
    <row r="354" spans="1:12" s="139" customFormat="1" ht="13.5" customHeight="1">
      <c r="A354" s="119"/>
      <c r="B354" s="142"/>
      <c r="C354" s="151"/>
      <c r="D354" s="152"/>
      <c r="E354" s="150"/>
      <c r="F354" s="150"/>
      <c r="G354" s="150"/>
      <c r="H354" s="145"/>
      <c r="I354" s="146"/>
      <c r="J354" s="84"/>
      <c r="K354" s="84"/>
      <c r="L354" s="141"/>
    </row>
    <row r="355" spans="1:12" s="139" customFormat="1" ht="13.5" customHeight="1">
      <c r="A355" s="119"/>
      <c r="B355" s="142"/>
      <c r="C355" s="151"/>
      <c r="D355" s="152"/>
      <c r="E355" s="150"/>
      <c r="F355" s="150"/>
      <c r="G355" s="150"/>
      <c r="H355" s="145"/>
      <c r="I355" s="146"/>
      <c r="J355" s="84"/>
      <c r="K355" s="84"/>
      <c r="L355" s="141"/>
    </row>
    <row r="356" spans="1:12" s="139" customFormat="1" ht="13.5" customHeight="1">
      <c r="A356" s="119">
        <v>767</v>
      </c>
      <c r="B356" s="142"/>
      <c r="C356" s="151" t="s">
        <v>761</v>
      </c>
      <c r="D356" s="152"/>
      <c r="E356" s="150"/>
      <c r="F356" s="150"/>
      <c r="G356" s="150"/>
      <c r="H356" s="145"/>
      <c r="I356" s="146"/>
      <c r="J356" s="84"/>
      <c r="K356" s="84"/>
      <c r="L356" s="138"/>
    </row>
    <row r="357" spans="1:12" s="139" customFormat="1" ht="13.5" customHeight="1">
      <c r="A357" s="119"/>
      <c r="B357" s="142"/>
      <c r="C357" s="151"/>
      <c r="D357" s="152"/>
      <c r="E357" s="150"/>
      <c r="F357" s="150"/>
      <c r="G357" s="150"/>
      <c r="H357" s="145"/>
      <c r="I357" s="146"/>
      <c r="J357" s="84"/>
      <c r="K357" s="84"/>
      <c r="L357" s="141"/>
    </row>
    <row r="358" spans="1:12" s="139" customFormat="1" ht="22.5" customHeight="1">
      <c r="A358" s="119">
        <v>1</v>
      </c>
      <c r="B358" s="142" t="s">
        <v>906</v>
      </c>
      <c r="C358" s="151" t="s">
        <v>691</v>
      </c>
      <c r="D358" s="152" t="s">
        <v>989</v>
      </c>
      <c r="E358" s="150">
        <v>1</v>
      </c>
      <c r="F358" s="150">
        <v>0</v>
      </c>
      <c r="G358" s="150">
        <f>E358*F358</f>
        <v>0</v>
      </c>
      <c r="H358" s="145"/>
      <c r="I358" s="146"/>
      <c r="J358" s="84"/>
      <c r="K358" s="84"/>
      <c r="L358" s="141"/>
    </row>
    <row r="359" spans="1:12" s="139" customFormat="1" ht="20.25">
      <c r="A359" s="119">
        <v>2</v>
      </c>
      <c r="B359" s="142" t="s">
        <v>907</v>
      </c>
      <c r="C359" s="151" t="s">
        <v>692</v>
      </c>
      <c r="D359" s="152" t="s">
        <v>989</v>
      </c>
      <c r="E359" s="150">
        <v>1</v>
      </c>
      <c r="F359" s="150">
        <v>0</v>
      </c>
      <c r="G359" s="150">
        <f>E359*F359</f>
        <v>0</v>
      </c>
      <c r="H359" s="145"/>
      <c r="I359" s="146"/>
      <c r="J359" s="84"/>
      <c r="K359" s="84"/>
      <c r="L359" s="141"/>
    </row>
    <row r="360" spans="1:12" s="139" customFormat="1" ht="22.5" customHeight="1">
      <c r="A360" s="119">
        <v>3</v>
      </c>
      <c r="B360" s="142" t="s">
        <v>801</v>
      </c>
      <c r="C360" s="151" t="s">
        <v>693</v>
      </c>
      <c r="D360" s="152" t="s">
        <v>989</v>
      </c>
      <c r="E360" s="150">
        <v>1</v>
      </c>
      <c r="F360" s="150">
        <v>0</v>
      </c>
      <c r="G360" s="150">
        <f>E360*F360</f>
        <v>0</v>
      </c>
      <c r="H360" s="145"/>
      <c r="I360" s="146"/>
      <c r="J360" s="84"/>
      <c r="K360" s="84"/>
      <c r="L360" s="141"/>
    </row>
    <row r="361" spans="1:12" s="139" customFormat="1" ht="22.5" customHeight="1">
      <c r="A361" s="119">
        <v>4</v>
      </c>
      <c r="B361" s="142" t="s">
        <v>695</v>
      </c>
      <c r="C361" s="151" t="s">
        <v>694</v>
      </c>
      <c r="D361" s="152" t="s">
        <v>707</v>
      </c>
      <c r="E361" s="150">
        <v>2.15</v>
      </c>
      <c r="F361" s="150">
        <v>0</v>
      </c>
      <c r="G361" s="150">
        <f>E361*F361</f>
        <v>0</v>
      </c>
      <c r="H361" s="145"/>
      <c r="I361" s="146"/>
      <c r="J361" s="84"/>
      <c r="K361" s="84"/>
      <c r="L361" s="141"/>
    </row>
    <row r="362" spans="1:12" s="139" customFormat="1" ht="22.5" customHeight="1">
      <c r="A362" s="119">
        <v>4</v>
      </c>
      <c r="B362" s="142" t="s">
        <v>695</v>
      </c>
      <c r="C362" s="151" t="s">
        <v>1062</v>
      </c>
      <c r="D362" s="152" t="s">
        <v>897</v>
      </c>
      <c r="E362" s="150">
        <v>11</v>
      </c>
      <c r="F362" s="150">
        <v>0</v>
      </c>
      <c r="G362" s="150">
        <f>E362*F362</f>
        <v>0</v>
      </c>
      <c r="H362" s="145"/>
      <c r="I362" s="146"/>
      <c r="J362" s="84"/>
      <c r="K362" s="84"/>
      <c r="L362" s="141"/>
    </row>
    <row r="363" spans="1:12" s="139" customFormat="1" ht="12.75" customHeight="1">
      <c r="A363" s="119">
        <v>5</v>
      </c>
      <c r="B363" s="142" t="s">
        <v>911</v>
      </c>
      <c r="C363" s="151" t="s">
        <v>844</v>
      </c>
      <c r="D363" s="152" t="s">
        <v>895</v>
      </c>
      <c r="E363" s="198">
        <f>SUM(G358:G362)</f>
        <v>0</v>
      </c>
      <c r="F363" s="150">
        <v>0</v>
      </c>
      <c r="G363" s="150">
        <f>E363*F363*0.01</f>
        <v>0</v>
      </c>
      <c r="H363" s="145"/>
      <c r="I363" s="146"/>
      <c r="J363" s="84"/>
      <c r="K363" s="84"/>
      <c r="L363" s="141"/>
    </row>
    <row r="364" spans="1:12" s="139" customFormat="1" ht="13.5" customHeight="1">
      <c r="A364" s="119"/>
      <c r="B364" s="142"/>
      <c r="C364" s="151"/>
      <c r="D364" s="152"/>
      <c r="E364" s="150"/>
      <c r="F364" s="150"/>
      <c r="G364" s="150"/>
      <c r="H364" s="145"/>
      <c r="I364" s="146"/>
      <c r="J364" s="84"/>
      <c r="K364" s="84"/>
      <c r="L364" s="141"/>
    </row>
    <row r="365" spans="1:12" s="139" customFormat="1" ht="13.5" customHeight="1">
      <c r="A365" s="119">
        <f>A356</f>
        <v>767</v>
      </c>
      <c r="B365" s="142"/>
      <c r="C365" s="151" t="str">
        <f>C356</f>
        <v>Konstrukce zámečnické</v>
      </c>
      <c r="D365" s="152" t="s">
        <v>592</v>
      </c>
      <c r="E365" s="150"/>
      <c r="F365" s="150"/>
      <c r="G365" s="150">
        <f>SUM(G358:G364)</f>
        <v>0</v>
      </c>
      <c r="H365" s="145"/>
      <c r="I365" s="146"/>
      <c r="J365" s="84"/>
      <c r="K365" s="84"/>
      <c r="L365" s="141"/>
    </row>
    <row r="366" spans="1:12" s="139" customFormat="1" ht="13.5" customHeight="1">
      <c r="A366" s="119"/>
      <c r="B366" s="142"/>
      <c r="C366" s="151"/>
      <c r="D366" s="152"/>
      <c r="E366" s="150"/>
      <c r="F366" s="150"/>
      <c r="G366" s="150"/>
      <c r="H366" s="145"/>
      <c r="I366" s="146"/>
      <c r="J366" s="84"/>
      <c r="K366" s="84"/>
      <c r="L366" s="141"/>
    </row>
    <row r="367" spans="1:12" s="139" customFormat="1" ht="13.5" customHeight="1">
      <c r="A367" s="119"/>
      <c r="B367" s="142"/>
      <c r="C367" s="151"/>
      <c r="D367" s="152"/>
      <c r="E367" s="150"/>
      <c r="F367" s="150"/>
      <c r="G367" s="150"/>
      <c r="H367" s="145"/>
      <c r="I367" s="146"/>
      <c r="J367" s="84"/>
      <c r="K367" s="84"/>
      <c r="L367" s="141"/>
    </row>
    <row r="368" spans="1:12" s="139" customFormat="1" ht="13.5" customHeight="1">
      <c r="A368" s="119"/>
      <c r="B368" s="142"/>
      <c r="C368" s="151"/>
      <c r="D368" s="152"/>
      <c r="E368" s="150"/>
      <c r="F368" s="150"/>
      <c r="G368" s="150"/>
      <c r="H368" s="145"/>
      <c r="I368" s="146"/>
      <c r="J368" s="84"/>
      <c r="K368" s="84"/>
      <c r="L368" s="141"/>
    </row>
    <row r="369" spans="1:12" s="139" customFormat="1" ht="13.5" customHeight="1">
      <c r="A369" s="119"/>
      <c r="B369" s="142"/>
      <c r="C369" s="151"/>
      <c r="D369" s="152"/>
      <c r="E369" s="150"/>
      <c r="F369" s="150"/>
      <c r="G369" s="150"/>
      <c r="H369" s="145"/>
      <c r="I369" s="146"/>
      <c r="J369" s="84"/>
      <c r="K369" s="84"/>
      <c r="L369" s="141"/>
    </row>
    <row r="370" spans="1:12" s="139" customFormat="1" ht="13.5" customHeight="1">
      <c r="A370" s="119"/>
      <c r="B370" s="142"/>
      <c r="C370" s="151"/>
      <c r="D370" s="152"/>
      <c r="E370" s="150"/>
      <c r="F370" s="150"/>
      <c r="G370" s="150"/>
      <c r="H370" s="145"/>
      <c r="I370" s="146"/>
      <c r="J370" s="84"/>
      <c r="K370" s="84"/>
      <c r="L370" s="141"/>
    </row>
    <row r="371" spans="1:12" s="139" customFormat="1" ht="13.5" customHeight="1">
      <c r="A371" s="119"/>
      <c r="B371" s="142"/>
      <c r="C371" s="151"/>
      <c r="D371" s="152"/>
      <c r="E371" s="150"/>
      <c r="F371" s="150"/>
      <c r="G371" s="150"/>
      <c r="H371" s="145"/>
      <c r="I371" s="146"/>
      <c r="J371" s="84"/>
      <c r="K371" s="84"/>
      <c r="L371" s="141"/>
    </row>
    <row r="372" spans="1:12" s="139" customFormat="1" ht="13.5" customHeight="1">
      <c r="A372" s="119">
        <v>771</v>
      </c>
      <c r="B372" s="142"/>
      <c r="C372" s="151" t="s">
        <v>912</v>
      </c>
      <c r="D372" s="152"/>
      <c r="E372" s="158"/>
      <c r="F372" s="158"/>
      <c r="G372" s="158"/>
      <c r="H372" s="145"/>
      <c r="I372" s="146"/>
      <c r="J372" s="84"/>
      <c r="K372" s="84"/>
      <c r="L372" s="141"/>
    </row>
    <row r="373" spans="1:12" s="139" customFormat="1" ht="13.5" customHeight="1">
      <c r="A373" s="119"/>
      <c r="B373" s="142"/>
      <c r="C373" s="151"/>
      <c r="D373" s="152"/>
      <c r="E373" s="158"/>
      <c r="F373" s="158"/>
      <c r="G373" s="158"/>
      <c r="H373" s="145"/>
      <c r="I373" s="146"/>
      <c r="J373" s="84"/>
      <c r="K373" s="84"/>
      <c r="L373" s="141"/>
    </row>
    <row r="374" spans="1:12" s="139" customFormat="1" ht="12.75" customHeight="1">
      <c r="A374" s="119">
        <v>1</v>
      </c>
      <c r="B374" s="142" t="s">
        <v>817</v>
      </c>
      <c r="C374" s="151" t="s">
        <v>818</v>
      </c>
      <c r="D374" s="152" t="s">
        <v>707</v>
      </c>
      <c r="E374" s="158">
        <f>358+E375*0.1</f>
        <v>375.075</v>
      </c>
      <c r="F374" s="158">
        <v>0</v>
      </c>
      <c r="G374" s="158">
        <f aca="true" t="shared" si="17" ref="G374:G380">E374*F374</f>
        <v>0</v>
      </c>
      <c r="H374" s="145"/>
      <c r="I374" s="146"/>
      <c r="J374" s="84"/>
      <c r="K374" s="84"/>
      <c r="L374" s="144"/>
    </row>
    <row r="375" spans="1:12" s="139" customFormat="1" ht="21.75" customHeight="1">
      <c r="A375" s="119">
        <v>2</v>
      </c>
      <c r="B375" s="142" t="s">
        <v>977</v>
      </c>
      <c r="C375" s="151" t="s">
        <v>778</v>
      </c>
      <c r="D375" s="182" t="s">
        <v>897</v>
      </c>
      <c r="E375" s="158">
        <v>170.75</v>
      </c>
      <c r="F375" s="158">
        <v>0</v>
      </c>
      <c r="G375" s="158">
        <f t="shared" si="17"/>
        <v>0</v>
      </c>
      <c r="H375" s="145"/>
      <c r="I375" s="146"/>
      <c r="J375" s="84"/>
      <c r="K375" s="84"/>
      <c r="L375" s="141"/>
    </row>
    <row r="376" spans="1:12" s="139" customFormat="1" ht="13.5" customHeight="1">
      <c r="A376" s="142">
        <v>3</v>
      </c>
      <c r="B376" s="142" t="s">
        <v>701</v>
      </c>
      <c r="C376" s="143" t="s">
        <v>1053</v>
      </c>
      <c r="D376" s="182" t="s">
        <v>707</v>
      </c>
      <c r="E376" s="158">
        <v>19.64</v>
      </c>
      <c r="F376" s="158">
        <v>0</v>
      </c>
      <c r="G376" s="158">
        <f t="shared" si="17"/>
        <v>0</v>
      </c>
      <c r="H376" s="174"/>
      <c r="I376" s="173"/>
      <c r="J376" s="84"/>
      <c r="K376" s="84"/>
      <c r="L376" s="141"/>
    </row>
    <row r="377" spans="1:12" s="139" customFormat="1" ht="21.75" customHeight="1">
      <c r="A377" s="119">
        <v>4</v>
      </c>
      <c r="B377" s="142" t="s">
        <v>822</v>
      </c>
      <c r="C377" s="151" t="s">
        <v>821</v>
      </c>
      <c r="D377" s="182" t="s">
        <v>707</v>
      </c>
      <c r="E377" s="158">
        <v>358</v>
      </c>
      <c r="F377" s="158">
        <v>0</v>
      </c>
      <c r="G377" s="158">
        <f t="shared" si="17"/>
        <v>0</v>
      </c>
      <c r="H377" s="145"/>
      <c r="I377" s="146"/>
      <c r="J377" s="84"/>
      <c r="K377" s="84"/>
      <c r="L377" s="141"/>
    </row>
    <row r="378" spans="1:12" s="139" customFormat="1" ht="13.5" customHeight="1">
      <c r="A378" s="119">
        <v>5</v>
      </c>
      <c r="B378" s="142" t="s">
        <v>703</v>
      </c>
      <c r="C378" s="143" t="s">
        <v>702</v>
      </c>
      <c r="D378" s="182" t="s">
        <v>707</v>
      </c>
      <c r="E378" s="158">
        <v>393.8</v>
      </c>
      <c r="F378" s="158">
        <v>0</v>
      </c>
      <c r="G378" s="158">
        <f t="shared" si="17"/>
        <v>0</v>
      </c>
      <c r="H378" s="145"/>
      <c r="I378" s="146"/>
      <c r="J378" s="84"/>
      <c r="K378" s="84"/>
      <c r="L378" s="141"/>
    </row>
    <row r="379" spans="1:12" s="139" customFormat="1" ht="12.75" customHeight="1">
      <c r="A379" s="119">
        <v>6</v>
      </c>
      <c r="B379" s="142" t="s">
        <v>916</v>
      </c>
      <c r="C379" s="151" t="s">
        <v>917</v>
      </c>
      <c r="D379" s="152" t="s">
        <v>897</v>
      </c>
      <c r="E379" s="158">
        <v>170.75</v>
      </c>
      <c r="F379" s="158">
        <v>0</v>
      </c>
      <c r="G379" s="158">
        <f t="shared" si="17"/>
        <v>0</v>
      </c>
      <c r="H379" s="145"/>
      <c r="I379" s="146"/>
      <c r="J379" s="84"/>
      <c r="K379" s="84"/>
      <c r="L379" s="144"/>
    </row>
    <row r="380" spans="1:12" s="139" customFormat="1" ht="13.5" customHeight="1">
      <c r="A380" s="119">
        <v>7</v>
      </c>
      <c r="B380" s="142" t="s">
        <v>894</v>
      </c>
      <c r="C380" s="143" t="s">
        <v>704</v>
      </c>
      <c r="D380" s="182" t="s">
        <v>897</v>
      </c>
      <c r="E380" s="158">
        <v>0.8</v>
      </c>
      <c r="F380" s="158">
        <v>0</v>
      </c>
      <c r="G380" s="158">
        <f t="shared" si="17"/>
        <v>0</v>
      </c>
      <c r="H380" s="145"/>
      <c r="I380" s="146"/>
      <c r="J380" s="84"/>
      <c r="K380" s="84"/>
      <c r="L380" s="141"/>
    </row>
    <row r="381" spans="1:12" s="139" customFormat="1" ht="13.5" customHeight="1">
      <c r="A381" s="119"/>
      <c r="B381" s="142"/>
      <c r="C381" s="151"/>
      <c r="D381" s="152"/>
      <c r="E381" s="158"/>
      <c r="F381" s="158"/>
      <c r="G381" s="158"/>
      <c r="H381" s="145"/>
      <c r="I381" s="146"/>
      <c r="J381" s="84"/>
      <c r="K381" s="84"/>
      <c r="L381" s="141"/>
    </row>
    <row r="382" spans="1:12" s="139" customFormat="1" ht="13.5" customHeight="1">
      <c r="A382" s="119"/>
      <c r="B382" s="142"/>
      <c r="C382" s="151" t="s">
        <v>1052</v>
      </c>
      <c r="D382" s="152"/>
      <c r="E382" s="158"/>
      <c r="F382" s="158"/>
      <c r="G382" s="158"/>
      <c r="H382" s="145"/>
      <c r="I382" s="146"/>
      <c r="J382" s="84"/>
      <c r="K382" s="84"/>
      <c r="L382" s="141"/>
    </row>
    <row r="383" spans="1:12" s="139" customFormat="1" ht="12.75" customHeight="1">
      <c r="A383" s="119">
        <v>8</v>
      </c>
      <c r="B383" s="142" t="s">
        <v>817</v>
      </c>
      <c r="C383" s="151" t="s">
        <v>818</v>
      </c>
      <c r="D383" s="152" t="s">
        <v>707</v>
      </c>
      <c r="E383" s="158">
        <f>8.1+E391+E388*0.1+E389*0.1</f>
        <v>11.180000000000001</v>
      </c>
      <c r="F383" s="158">
        <v>0</v>
      </c>
      <c r="G383" s="158">
        <f>E383*F383</f>
        <v>0</v>
      </c>
      <c r="H383" s="145"/>
      <c r="I383" s="146"/>
      <c r="J383" s="84"/>
      <c r="K383" s="84"/>
      <c r="L383" s="144"/>
    </row>
    <row r="384" spans="1:12" s="139" customFormat="1" ht="12.75" customHeight="1">
      <c r="A384" s="119">
        <v>9</v>
      </c>
      <c r="B384" s="142" t="s">
        <v>819</v>
      </c>
      <c r="C384" s="151" t="s">
        <v>820</v>
      </c>
      <c r="D384" s="152" t="s">
        <v>707</v>
      </c>
      <c r="E384" s="158">
        <v>8.1</v>
      </c>
      <c r="F384" s="158">
        <v>0</v>
      </c>
      <c r="G384" s="158">
        <f>E384*F384</f>
        <v>0</v>
      </c>
      <c r="H384" s="145"/>
      <c r="I384" s="146"/>
      <c r="J384" s="84"/>
      <c r="K384" s="84"/>
      <c r="L384" s="144"/>
    </row>
    <row r="385" spans="1:12" s="139" customFormat="1" ht="21.75" customHeight="1">
      <c r="A385" s="119">
        <v>10</v>
      </c>
      <c r="B385" s="142" t="s">
        <v>890</v>
      </c>
      <c r="C385" s="143" t="s">
        <v>891</v>
      </c>
      <c r="D385" s="182" t="s">
        <v>897</v>
      </c>
      <c r="E385" s="160">
        <v>16.2</v>
      </c>
      <c r="F385" s="158">
        <v>0</v>
      </c>
      <c r="G385" s="158">
        <f aca="true" t="shared" si="18" ref="G385:G391">E385*F385</f>
        <v>0</v>
      </c>
      <c r="H385" s="145"/>
      <c r="I385" s="146"/>
      <c r="J385" s="84"/>
      <c r="K385" s="84"/>
      <c r="L385" s="144"/>
    </row>
    <row r="386" spans="1:12" s="139" customFormat="1" ht="21.75" customHeight="1">
      <c r="A386" s="119">
        <v>11</v>
      </c>
      <c r="B386" s="142" t="s">
        <v>892</v>
      </c>
      <c r="C386" s="143" t="s">
        <v>626</v>
      </c>
      <c r="D386" s="182" t="s">
        <v>897</v>
      </c>
      <c r="E386" s="160">
        <v>16.2</v>
      </c>
      <c r="F386" s="158">
        <v>0</v>
      </c>
      <c r="G386" s="158">
        <f t="shared" si="18"/>
        <v>0</v>
      </c>
      <c r="H386" s="145"/>
      <c r="I386" s="146"/>
      <c r="J386" s="84"/>
      <c r="K386" s="84"/>
      <c r="L386" s="141"/>
    </row>
    <row r="387" spans="1:12" s="139" customFormat="1" ht="13.5" customHeight="1">
      <c r="A387" s="119">
        <v>12</v>
      </c>
      <c r="B387" s="142" t="s">
        <v>1054</v>
      </c>
      <c r="C387" s="143" t="s">
        <v>739</v>
      </c>
      <c r="D387" s="182" t="s">
        <v>707</v>
      </c>
      <c r="E387" s="158">
        <v>10.53</v>
      </c>
      <c r="F387" s="158">
        <v>0</v>
      </c>
      <c r="G387" s="158">
        <f>E387*F387</f>
        <v>0</v>
      </c>
      <c r="H387" s="174"/>
      <c r="I387" s="173"/>
      <c r="J387" s="84"/>
      <c r="K387" s="84"/>
      <c r="L387" s="141"/>
    </row>
    <row r="388" spans="1:12" s="139" customFormat="1" ht="21.75" customHeight="1">
      <c r="A388" s="119">
        <v>13</v>
      </c>
      <c r="B388" s="142" t="s">
        <v>977</v>
      </c>
      <c r="C388" s="151" t="s">
        <v>778</v>
      </c>
      <c r="D388" s="182" t="s">
        <v>897</v>
      </c>
      <c r="E388" s="158">
        <v>9</v>
      </c>
      <c r="F388" s="158">
        <v>0</v>
      </c>
      <c r="G388" s="158">
        <f>E388*F388</f>
        <v>0</v>
      </c>
      <c r="H388" s="145"/>
      <c r="I388" s="146"/>
      <c r="J388" s="84"/>
      <c r="K388" s="84"/>
      <c r="L388" s="141"/>
    </row>
    <row r="389" spans="1:12" s="139" customFormat="1" ht="21.75" customHeight="1">
      <c r="A389" s="119">
        <v>14</v>
      </c>
      <c r="B389" s="142" t="s">
        <v>835</v>
      </c>
      <c r="C389" s="151" t="s">
        <v>992</v>
      </c>
      <c r="D389" s="182" t="s">
        <v>897</v>
      </c>
      <c r="E389" s="158">
        <v>3.8</v>
      </c>
      <c r="F389" s="158">
        <v>0</v>
      </c>
      <c r="G389" s="158">
        <f>E389*F389</f>
        <v>0</v>
      </c>
      <c r="H389" s="145"/>
      <c r="I389" s="146"/>
      <c r="J389" s="84"/>
      <c r="K389" s="84"/>
      <c r="L389" s="141"/>
    </row>
    <row r="390" spans="1:12" s="139" customFormat="1" ht="13.5" customHeight="1">
      <c r="A390" s="119">
        <v>15</v>
      </c>
      <c r="B390" s="142" t="s">
        <v>1055</v>
      </c>
      <c r="C390" s="143" t="s">
        <v>1053</v>
      </c>
      <c r="D390" s="182" t="s">
        <v>707</v>
      </c>
      <c r="E390" s="158">
        <v>1.47</v>
      </c>
      <c r="F390" s="158">
        <v>0</v>
      </c>
      <c r="G390" s="158">
        <f>E390*F390</f>
        <v>0</v>
      </c>
      <c r="H390" s="174"/>
      <c r="I390" s="173"/>
      <c r="J390" s="84"/>
      <c r="K390" s="84"/>
      <c r="L390" s="141"/>
    </row>
    <row r="391" spans="1:12" s="139" customFormat="1" ht="21.75" customHeight="1">
      <c r="A391" s="119">
        <v>16</v>
      </c>
      <c r="B391" s="142" t="s">
        <v>822</v>
      </c>
      <c r="C391" s="151" t="s">
        <v>821</v>
      </c>
      <c r="D391" s="182" t="s">
        <v>707</v>
      </c>
      <c r="E391" s="158">
        <v>1.8</v>
      </c>
      <c r="F391" s="158">
        <v>0</v>
      </c>
      <c r="G391" s="158">
        <f t="shared" si="18"/>
        <v>0</v>
      </c>
      <c r="H391" s="145"/>
      <c r="I391" s="146"/>
      <c r="J391" s="84"/>
      <c r="K391" s="84"/>
      <c r="L391" s="141"/>
    </row>
    <row r="392" spans="1:12" s="139" customFormat="1" ht="13.5" customHeight="1">
      <c r="A392" s="119">
        <v>17</v>
      </c>
      <c r="B392" s="142" t="s">
        <v>1056</v>
      </c>
      <c r="C392" s="143" t="s">
        <v>702</v>
      </c>
      <c r="D392" s="182" t="s">
        <v>707</v>
      </c>
      <c r="E392" s="158">
        <v>2.07</v>
      </c>
      <c r="F392" s="158">
        <v>0</v>
      </c>
      <c r="G392" s="158">
        <f>E392*F392</f>
        <v>0</v>
      </c>
      <c r="H392" s="145"/>
      <c r="I392" s="146"/>
      <c r="J392" s="84"/>
      <c r="K392" s="84"/>
      <c r="L392" s="141"/>
    </row>
    <row r="393" spans="1:12" s="139" customFormat="1" ht="12.75" customHeight="1">
      <c r="A393" s="119">
        <v>18</v>
      </c>
      <c r="B393" s="142" t="s">
        <v>916</v>
      </c>
      <c r="C393" s="151" t="s">
        <v>917</v>
      </c>
      <c r="D393" s="152" t="s">
        <v>897</v>
      </c>
      <c r="E393" s="158">
        <v>12.8</v>
      </c>
      <c r="F393" s="158">
        <v>0</v>
      </c>
      <c r="G393" s="158">
        <f>E393*F393</f>
        <v>0</v>
      </c>
      <c r="H393" s="145"/>
      <c r="I393" s="146"/>
      <c r="J393" s="84"/>
      <c r="K393" s="84"/>
      <c r="L393" s="144"/>
    </row>
    <row r="394" spans="1:12" s="139" customFormat="1" ht="12.75" customHeight="1">
      <c r="A394" s="119">
        <v>19</v>
      </c>
      <c r="B394" s="142" t="s">
        <v>705</v>
      </c>
      <c r="C394" s="151" t="s">
        <v>706</v>
      </c>
      <c r="D394" s="152" t="s">
        <v>895</v>
      </c>
      <c r="E394" s="210">
        <f>SUM(G373:G393)</f>
        <v>0</v>
      </c>
      <c r="F394" s="158">
        <v>0</v>
      </c>
      <c r="G394" s="158">
        <f>E394*F394*0.01</f>
        <v>0</v>
      </c>
      <c r="H394" s="145"/>
      <c r="I394" s="146"/>
      <c r="J394" s="84"/>
      <c r="K394" s="84"/>
      <c r="L394" s="141"/>
    </row>
    <row r="395" spans="1:12" s="139" customFormat="1" ht="13.5" customHeight="1">
      <c r="A395" s="119"/>
      <c r="B395" s="142"/>
      <c r="C395" s="151"/>
      <c r="D395" s="152"/>
      <c r="E395" s="210"/>
      <c r="F395" s="158"/>
      <c r="G395" s="158"/>
      <c r="H395" s="145"/>
      <c r="I395" s="146"/>
      <c r="J395" s="84"/>
      <c r="K395" s="84"/>
      <c r="L395" s="141"/>
    </row>
    <row r="396" spans="1:12" s="139" customFormat="1" ht="13.5" customHeight="1">
      <c r="A396" s="119">
        <f>A372</f>
        <v>771</v>
      </c>
      <c r="B396" s="142"/>
      <c r="C396" s="151" t="str">
        <f>C372</f>
        <v>Podlahy z dlaždic</v>
      </c>
      <c r="D396" s="152" t="s">
        <v>592</v>
      </c>
      <c r="E396" s="158"/>
      <c r="F396" s="158"/>
      <c r="G396" s="158">
        <f>SUM(G374:G394)</f>
        <v>0</v>
      </c>
      <c r="H396" s="145"/>
      <c r="I396" s="146"/>
      <c r="J396" s="84"/>
      <c r="K396" s="84"/>
      <c r="L396" s="141"/>
    </row>
    <row r="397" spans="1:12" s="139" customFormat="1" ht="13.5" customHeight="1">
      <c r="A397" s="119"/>
      <c r="B397" s="142"/>
      <c r="C397" s="151"/>
      <c r="D397" s="152"/>
      <c r="E397" s="150"/>
      <c r="F397" s="150"/>
      <c r="G397" s="150"/>
      <c r="H397" s="145"/>
      <c r="I397" s="146"/>
      <c r="J397" s="84"/>
      <c r="K397" s="84"/>
      <c r="L397" s="141"/>
    </row>
    <row r="398" spans="1:12" s="139" customFormat="1" ht="13.5" customHeight="1">
      <c r="A398" s="119"/>
      <c r="B398" s="142"/>
      <c r="C398" s="151"/>
      <c r="D398" s="152"/>
      <c r="E398" s="150"/>
      <c r="F398" s="150"/>
      <c r="G398" s="150"/>
      <c r="H398" s="145"/>
      <c r="I398" s="146"/>
      <c r="J398" s="84"/>
      <c r="K398" s="84"/>
      <c r="L398" s="141"/>
    </row>
    <row r="399" spans="1:12" s="139" customFormat="1" ht="13.5" customHeight="1">
      <c r="A399" s="119"/>
      <c r="B399" s="142"/>
      <c r="C399" s="151"/>
      <c r="D399" s="152"/>
      <c r="E399" s="150"/>
      <c r="F399" s="150"/>
      <c r="G399" s="150"/>
      <c r="H399" s="145"/>
      <c r="I399" s="146"/>
      <c r="J399" s="84"/>
      <c r="K399" s="84"/>
      <c r="L399" s="141"/>
    </row>
    <row r="400" spans="1:12" s="139" customFormat="1" ht="13.5" customHeight="1">
      <c r="A400" s="119"/>
      <c r="B400" s="142"/>
      <c r="C400" s="151"/>
      <c r="D400" s="152"/>
      <c r="E400" s="150"/>
      <c r="F400" s="150"/>
      <c r="G400" s="150"/>
      <c r="H400" s="145"/>
      <c r="I400" s="146"/>
      <c r="J400" s="84"/>
      <c r="K400" s="84"/>
      <c r="L400" s="141"/>
    </row>
    <row r="401" spans="1:12" s="139" customFormat="1" ht="13.5" customHeight="1">
      <c r="A401" s="119"/>
      <c r="B401" s="142"/>
      <c r="C401" s="151"/>
      <c r="D401" s="152"/>
      <c r="E401" s="150"/>
      <c r="F401" s="150"/>
      <c r="G401" s="150"/>
      <c r="H401" s="145"/>
      <c r="I401" s="146"/>
      <c r="J401" s="84"/>
      <c r="K401" s="84"/>
      <c r="L401" s="141"/>
    </row>
    <row r="402" spans="1:12" s="139" customFormat="1" ht="13.5" customHeight="1">
      <c r="A402" s="119"/>
      <c r="B402" s="142"/>
      <c r="C402" s="151"/>
      <c r="D402" s="152"/>
      <c r="E402" s="150"/>
      <c r="F402" s="150"/>
      <c r="G402" s="150"/>
      <c r="H402" s="145"/>
      <c r="I402" s="146"/>
      <c r="J402" s="84"/>
      <c r="K402" s="84"/>
      <c r="L402" s="141"/>
    </row>
    <row r="403" spans="1:12" s="139" customFormat="1" ht="13.5" customHeight="1">
      <c r="A403" s="119">
        <v>776</v>
      </c>
      <c r="B403" s="142"/>
      <c r="C403" s="151" t="s">
        <v>1038</v>
      </c>
      <c r="D403" s="152"/>
      <c r="E403" s="158"/>
      <c r="F403" s="158"/>
      <c r="G403" s="158"/>
      <c r="H403" s="145"/>
      <c r="I403" s="146"/>
      <c r="J403" s="84"/>
      <c r="K403" s="84"/>
      <c r="L403" s="141"/>
    </row>
    <row r="404" spans="1:12" s="139" customFormat="1" ht="13.5" customHeight="1">
      <c r="A404" s="119"/>
      <c r="B404" s="142"/>
      <c r="C404" s="151"/>
      <c r="D404" s="152"/>
      <c r="E404" s="158"/>
      <c r="F404" s="158"/>
      <c r="G404" s="158"/>
      <c r="H404" s="145"/>
      <c r="I404" s="146"/>
      <c r="J404" s="84"/>
      <c r="K404" s="84"/>
      <c r="L404" s="141"/>
    </row>
    <row r="405" spans="1:12" s="139" customFormat="1" ht="13.5" customHeight="1">
      <c r="A405" s="119">
        <v>1</v>
      </c>
      <c r="B405" s="205" t="s">
        <v>823</v>
      </c>
      <c r="C405" s="212" t="s">
        <v>824</v>
      </c>
      <c r="D405" s="206" t="s">
        <v>707</v>
      </c>
      <c r="E405" s="158">
        <v>11.6</v>
      </c>
      <c r="F405" s="158">
        <v>0</v>
      </c>
      <c r="G405" s="158">
        <f aca="true" t="shared" si="19" ref="G405:G410">E405*F405</f>
        <v>0</v>
      </c>
      <c r="H405" s="145"/>
      <c r="I405" s="146"/>
      <c r="J405" s="84"/>
      <c r="K405" s="84"/>
      <c r="L405" s="141"/>
    </row>
    <row r="406" spans="1:12" s="139" customFormat="1" ht="13.5" customHeight="1">
      <c r="A406" s="119">
        <v>2</v>
      </c>
      <c r="B406" s="205" t="s">
        <v>754</v>
      </c>
      <c r="C406" s="212" t="s">
        <v>1032</v>
      </c>
      <c r="D406" s="206" t="s">
        <v>707</v>
      </c>
      <c r="E406" s="158">
        <v>11.6</v>
      </c>
      <c r="F406" s="158">
        <v>0</v>
      </c>
      <c r="G406" s="158">
        <f>E406*F406</f>
        <v>0</v>
      </c>
      <c r="H406" s="145"/>
      <c r="I406" s="146"/>
      <c r="J406" s="84"/>
      <c r="K406" s="84"/>
      <c r="L406" s="141"/>
    </row>
    <row r="407" spans="1:12" s="139" customFormat="1" ht="12.75" customHeight="1">
      <c r="A407" s="119">
        <v>3</v>
      </c>
      <c r="B407" s="205" t="s">
        <v>699</v>
      </c>
      <c r="C407" s="147" t="s">
        <v>698</v>
      </c>
      <c r="D407" s="206" t="s">
        <v>707</v>
      </c>
      <c r="E407" s="158">
        <v>11.6</v>
      </c>
      <c r="F407" s="158">
        <v>0</v>
      </c>
      <c r="G407" s="158">
        <f t="shared" si="19"/>
        <v>0</v>
      </c>
      <c r="H407" s="213"/>
      <c r="I407" s="146"/>
      <c r="J407" s="84"/>
      <c r="K407" s="84"/>
      <c r="L407" s="141"/>
    </row>
    <row r="408" spans="1:12" s="139" customFormat="1" ht="12.75" customHeight="1">
      <c r="A408" s="119">
        <v>4</v>
      </c>
      <c r="B408" s="205" t="s">
        <v>593</v>
      </c>
      <c r="C408" s="147" t="s">
        <v>621</v>
      </c>
      <c r="D408" s="206" t="s">
        <v>707</v>
      </c>
      <c r="E408" s="158">
        <v>12.76</v>
      </c>
      <c r="F408" s="158">
        <v>0</v>
      </c>
      <c r="G408" s="158">
        <f t="shared" si="19"/>
        <v>0</v>
      </c>
      <c r="H408" s="145"/>
      <c r="I408" s="146"/>
      <c r="J408" s="84"/>
      <c r="K408" s="84"/>
      <c r="L408" s="141"/>
    </row>
    <row r="409" spans="1:12" s="139" customFormat="1" ht="12.75" customHeight="1">
      <c r="A409" s="119">
        <v>5</v>
      </c>
      <c r="B409" s="205" t="s">
        <v>594</v>
      </c>
      <c r="C409" s="147" t="s">
        <v>833</v>
      </c>
      <c r="D409" s="206" t="s">
        <v>897</v>
      </c>
      <c r="E409" s="158">
        <v>13.5</v>
      </c>
      <c r="F409" s="158">
        <v>0</v>
      </c>
      <c r="G409" s="158">
        <f t="shared" si="19"/>
        <v>0</v>
      </c>
      <c r="H409" s="145"/>
      <c r="I409" s="146"/>
      <c r="J409" s="84"/>
      <c r="K409" s="84"/>
      <c r="L409" s="141"/>
    </row>
    <row r="410" spans="1:12" s="139" customFormat="1" ht="22.5" customHeight="1">
      <c r="A410" s="119">
        <v>6</v>
      </c>
      <c r="B410" s="205" t="s">
        <v>696</v>
      </c>
      <c r="C410" s="147" t="s">
        <v>697</v>
      </c>
      <c r="D410" s="206" t="s">
        <v>707</v>
      </c>
      <c r="E410" s="158">
        <v>11.6</v>
      </c>
      <c r="F410" s="158">
        <v>0</v>
      </c>
      <c r="G410" s="158">
        <f t="shared" si="19"/>
        <v>0</v>
      </c>
      <c r="H410" s="145"/>
      <c r="I410" s="146"/>
      <c r="J410" s="84"/>
      <c r="K410" s="84"/>
      <c r="L410" s="141"/>
    </row>
    <row r="411" spans="1:12" s="139" customFormat="1" ht="12.75" customHeight="1">
      <c r="A411" s="119">
        <v>7</v>
      </c>
      <c r="B411" s="205" t="s">
        <v>629</v>
      </c>
      <c r="C411" s="212" t="s">
        <v>630</v>
      </c>
      <c r="D411" s="206" t="s">
        <v>895</v>
      </c>
      <c r="E411" s="210">
        <f>SUM(G405:G410)</f>
        <v>0</v>
      </c>
      <c r="F411" s="158">
        <v>0</v>
      </c>
      <c r="G411" s="158">
        <f>E411*F411*0.01</f>
        <v>0</v>
      </c>
      <c r="H411" s="145"/>
      <c r="I411" s="146"/>
      <c r="J411" s="84"/>
      <c r="K411" s="84"/>
      <c r="L411" s="141"/>
    </row>
    <row r="412" spans="1:12" s="139" customFormat="1" ht="12.75" customHeight="1">
      <c r="A412" s="119"/>
      <c r="B412" s="142"/>
      <c r="C412" s="151"/>
      <c r="D412" s="152"/>
      <c r="E412" s="158"/>
      <c r="F412" s="158"/>
      <c r="G412" s="158"/>
      <c r="H412" s="145"/>
      <c r="I412" s="146"/>
      <c r="J412" s="84"/>
      <c r="K412" s="84"/>
      <c r="L412" s="141"/>
    </row>
    <row r="413" spans="1:12" s="139" customFormat="1" ht="12.75" customHeight="1">
      <c r="A413" s="119">
        <f>A403</f>
        <v>776</v>
      </c>
      <c r="B413" s="142"/>
      <c r="C413" s="151" t="str">
        <f>C403</f>
        <v>Krytiny povlakové</v>
      </c>
      <c r="D413" s="152" t="s">
        <v>592</v>
      </c>
      <c r="E413" s="158"/>
      <c r="F413" s="158"/>
      <c r="G413" s="158">
        <f>SUM(G405:G411)</f>
        <v>0</v>
      </c>
      <c r="H413" s="145"/>
      <c r="I413" s="146"/>
      <c r="J413" s="84"/>
      <c r="K413" s="84"/>
      <c r="L413" s="141"/>
    </row>
    <row r="414" spans="1:12" s="139" customFormat="1" ht="12.75" customHeight="1">
      <c r="A414" s="119"/>
      <c r="B414" s="142"/>
      <c r="C414" s="151"/>
      <c r="D414" s="152"/>
      <c r="E414" s="158"/>
      <c r="F414" s="158"/>
      <c r="G414" s="158"/>
      <c r="H414" s="145"/>
      <c r="I414" s="146"/>
      <c r="J414" s="84"/>
      <c r="K414" s="84"/>
      <c r="L414" s="141"/>
    </row>
    <row r="415" spans="1:12" s="139" customFormat="1" ht="12.75" customHeight="1">
      <c r="A415" s="119"/>
      <c r="B415" s="142"/>
      <c r="C415" s="151"/>
      <c r="D415" s="152"/>
      <c r="E415" s="158"/>
      <c r="F415" s="158"/>
      <c r="G415" s="158"/>
      <c r="H415" s="145"/>
      <c r="I415" s="146"/>
      <c r="J415" s="84"/>
      <c r="K415" s="84"/>
      <c r="L415" s="141"/>
    </row>
    <row r="416" spans="1:12" s="139" customFormat="1" ht="12.75" customHeight="1">
      <c r="A416" s="119"/>
      <c r="B416" s="142"/>
      <c r="C416" s="151"/>
      <c r="D416" s="152"/>
      <c r="E416" s="158"/>
      <c r="F416" s="158"/>
      <c r="G416" s="158"/>
      <c r="H416" s="145"/>
      <c r="I416" s="146"/>
      <c r="J416" s="84"/>
      <c r="K416" s="84"/>
      <c r="L416" s="141"/>
    </row>
    <row r="417" spans="1:12" s="189" customFormat="1" ht="12.75" customHeight="1">
      <c r="A417" s="142">
        <v>777</v>
      </c>
      <c r="B417" s="142"/>
      <c r="C417" s="151" t="s">
        <v>770</v>
      </c>
      <c r="D417" s="152"/>
      <c r="E417" s="158"/>
      <c r="F417" s="158"/>
      <c r="G417" s="158"/>
      <c r="H417" s="174"/>
      <c r="I417" s="173"/>
      <c r="J417" s="214"/>
      <c r="K417" s="215"/>
      <c r="L417" s="216"/>
    </row>
    <row r="418" spans="1:12" s="189" customFormat="1" ht="12.75" customHeight="1">
      <c r="A418" s="142"/>
      <c r="B418" s="142"/>
      <c r="C418" s="151"/>
      <c r="D418" s="152"/>
      <c r="E418" s="158"/>
      <c r="F418" s="158"/>
      <c r="G418" s="158"/>
      <c r="H418" s="174"/>
      <c r="I418" s="173"/>
      <c r="J418" s="214"/>
      <c r="K418" s="215"/>
      <c r="L418" s="216"/>
    </row>
    <row r="419" spans="1:12" s="189" customFormat="1" ht="12.75" customHeight="1">
      <c r="A419" s="142">
        <v>1</v>
      </c>
      <c r="B419" s="142" t="s">
        <v>825</v>
      </c>
      <c r="C419" s="200" t="s">
        <v>826</v>
      </c>
      <c r="D419" s="152" t="s">
        <v>707</v>
      </c>
      <c r="E419" s="158">
        <v>23.8</v>
      </c>
      <c r="F419" s="158">
        <v>0</v>
      </c>
      <c r="G419" s="158">
        <f>E419*F419</f>
        <v>0</v>
      </c>
      <c r="H419" s="174"/>
      <c r="I419" s="173"/>
      <c r="J419" s="214"/>
      <c r="K419" s="215"/>
      <c r="L419" s="216"/>
    </row>
    <row r="420" spans="1:12" s="189" customFormat="1" ht="12.75" customHeight="1">
      <c r="A420" s="142">
        <v>2</v>
      </c>
      <c r="B420" s="142" t="s">
        <v>771</v>
      </c>
      <c r="C420" s="200" t="s">
        <v>1057</v>
      </c>
      <c r="D420" s="152" t="s">
        <v>707</v>
      </c>
      <c r="E420" s="158">
        <v>23.8</v>
      </c>
      <c r="F420" s="158">
        <v>0</v>
      </c>
      <c r="G420" s="158">
        <f>E420*F420</f>
        <v>0</v>
      </c>
      <c r="H420" s="174"/>
      <c r="I420" s="173"/>
      <c r="J420" s="214"/>
      <c r="K420" s="215"/>
      <c r="L420" s="216"/>
    </row>
    <row r="421" spans="1:12" s="189" customFormat="1" ht="12.75" customHeight="1">
      <c r="A421" s="142">
        <v>3</v>
      </c>
      <c r="B421" s="142" t="s">
        <v>772</v>
      </c>
      <c r="C421" s="200" t="s">
        <v>1058</v>
      </c>
      <c r="D421" s="152" t="s">
        <v>707</v>
      </c>
      <c r="E421" s="158">
        <v>23.8</v>
      </c>
      <c r="F421" s="158">
        <v>0</v>
      </c>
      <c r="G421" s="158">
        <f>E421*F421</f>
        <v>0</v>
      </c>
      <c r="H421" s="174"/>
      <c r="I421" s="173"/>
      <c r="J421" s="214"/>
      <c r="K421" s="215"/>
      <c r="L421" s="216"/>
    </row>
    <row r="422" spans="1:12" s="189" customFormat="1" ht="12.75" customHeight="1">
      <c r="A422" s="142">
        <v>4</v>
      </c>
      <c r="B422" s="142" t="s">
        <v>1060</v>
      </c>
      <c r="C422" s="200" t="s">
        <v>773</v>
      </c>
      <c r="D422" s="152" t="s">
        <v>897</v>
      </c>
      <c r="E422" s="158">
        <v>18.75</v>
      </c>
      <c r="F422" s="158">
        <v>0</v>
      </c>
      <c r="G422" s="158">
        <f>E422*F422</f>
        <v>0</v>
      </c>
      <c r="H422" s="174"/>
      <c r="I422" s="173"/>
      <c r="J422" s="214"/>
      <c r="K422" s="215"/>
      <c r="L422" s="216"/>
    </row>
    <row r="423" spans="1:12" s="189" customFormat="1" ht="12.75" customHeight="1">
      <c r="A423" s="142">
        <v>5</v>
      </c>
      <c r="B423" s="142" t="s">
        <v>1061</v>
      </c>
      <c r="C423" s="200" t="s">
        <v>1059</v>
      </c>
      <c r="D423" s="152" t="s">
        <v>707</v>
      </c>
      <c r="E423" s="158">
        <v>2.2</v>
      </c>
      <c r="F423" s="158">
        <v>0</v>
      </c>
      <c r="G423" s="158">
        <f>E423*F423</f>
        <v>0</v>
      </c>
      <c r="H423" s="174"/>
      <c r="I423" s="173"/>
      <c r="J423" s="214"/>
      <c r="K423" s="215"/>
      <c r="L423" s="216"/>
    </row>
    <row r="424" spans="1:12" s="189" customFormat="1" ht="12.75" customHeight="1">
      <c r="A424" s="142">
        <v>6</v>
      </c>
      <c r="B424" s="142" t="s">
        <v>774</v>
      </c>
      <c r="C424" s="200" t="s">
        <v>775</v>
      </c>
      <c r="D424" s="152" t="s">
        <v>895</v>
      </c>
      <c r="E424" s="210">
        <f>SUM(G419:G423)</f>
        <v>0</v>
      </c>
      <c r="F424" s="158">
        <v>0</v>
      </c>
      <c r="G424" s="158">
        <f>E424*F424*0.01</f>
        <v>0</v>
      </c>
      <c r="H424" s="174"/>
      <c r="I424" s="173"/>
      <c r="J424" s="214"/>
      <c r="K424" s="215"/>
      <c r="L424" s="216"/>
    </row>
    <row r="425" spans="1:12" s="189" customFormat="1" ht="12.75" customHeight="1">
      <c r="A425" s="142"/>
      <c r="B425" s="142"/>
      <c r="C425" s="151"/>
      <c r="D425" s="152"/>
      <c r="E425" s="158"/>
      <c r="F425" s="158"/>
      <c r="G425" s="158"/>
      <c r="H425" s="174"/>
      <c r="I425" s="173"/>
      <c r="J425" s="214"/>
      <c r="K425" s="215"/>
      <c r="L425" s="216"/>
    </row>
    <row r="426" spans="1:12" s="189" customFormat="1" ht="12.75" customHeight="1">
      <c r="A426" s="142">
        <f>A417</f>
        <v>777</v>
      </c>
      <c r="B426" s="142"/>
      <c r="C426" s="151" t="str">
        <f>C417</f>
        <v>Podlahy lité</v>
      </c>
      <c r="D426" s="152" t="s">
        <v>592</v>
      </c>
      <c r="E426" s="158"/>
      <c r="F426" s="158"/>
      <c r="G426" s="158">
        <f>SUM(G419:G424)</f>
        <v>0</v>
      </c>
      <c r="H426" s="174"/>
      <c r="I426" s="173"/>
      <c r="J426" s="214"/>
      <c r="K426" s="215"/>
      <c r="L426" s="216"/>
    </row>
    <row r="427" spans="1:12" s="139" customFormat="1" ht="12.75" customHeight="1">
      <c r="A427" s="119"/>
      <c r="B427" s="142"/>
      <c r="C427" s="151"/>
      <c r="D427" s="152"/>
      <c r="E427" s="158"/>
      <c r="F427" s="158"/>
      <c r="G427" s="158"/>
      <c r="H427" s="145"/>
      <c r="I427" s="146"/>
      <c r="J427" s="84"/>
      <c r="K427" s="84"/>
      <c r="L427" s="141"/>
    </row>
    <row r="428" spans="1:12" s="139" customFormat="1" ht="12.75" customHeight="1">
      <c r="A428" s="119"/>
      <c r="B428" s="142"/>
      <c r="C428" s="151"/>
      <c r="D428" s="152"/>
      <c r="E428" s="158"/>
      <c r="F428" s="158"/>
      <c r="G428" s="158"/>
      <c r="H428" s="145"/>
      <c r="I428" s="146"/>
      <c r="J428" s="84"/>
      <c r="K428" s="84"/>
      <c r="L428" s="141"/>
    </row>
    <row r="429" spans="1:12" s="139" customFormat="1" ht="12.75" customHeight="1">
      <c r="A429" s="119"/>
      <c r="B429" s="142"/>
      <c r="C429" s="151"/>
      <c r="D429" s="152"/>
      <c r="E429" s="158"/>
      <c r="F429" s="158"/>
      <c r="G429" s="158"/>
      <c r="H429" s="145"/>
      <c r="I429" s="146"/>
      <c r="J429" s="84"/>
      <c r="K429" s="84"/>
      <c r="L429" s="141"/>
    </row>
    <row r="430" spans="1:12" s="139" customFormat="1" ht="12.75" customHeight="1">
      <c r="A430" s="119">
        <v>781</v>
      </c>
      <c r="B430" s="142"/>
      <c r="C430" s="151" t="s">
        <v>631</v>
      </c>
      <c r="D430" s="152"/>
      <c r="E430" s="158"/>
      <c r="F430" s="158"/>
      <c r="G430" s="158"/>
      <c r="H430" s="145"/>
      <c r="I430" s="146"/>
      <c r="J430" s="84"/>
      <c r="K430" s="84"/>
      <c r="L430" s="141"/>
    </row>
    <row r="431" spans="1:12" s="139" customFormat="1" ht="12.75" customHeight="1">
      <c r="A431" s="119"/>
      <c r="B431" s="142"/>
      <c r="C431" s="151"/>
      <c r="D431" s="152"/>
      <c r="E431" s="158"/>
      <c r="F431" s="158"/>
      <c r="G431" s="158"/>
      <c r="H431" s="145"/>
      <c r="I431" s="146"/>
      <c r="J431" s="84"/>
      <c r="K431" s="84"/>
      <c r="L431" s="141"/>
    </row>
    <row r="432" spans="1:12" s="139" customFormat="1" ht="13.5" customHeight="1">
      <c r="A432" s="119">
        <v>1</v>
      </c>
      <c r="B432" s="142" t="s">
        <v>831</v>
      </c>
      <c r="C432" s="143" t="s">
        <v>832</v>
      </c>
      <c r="D432" s="182" t="s">
        <v>707</v>
      </c>
      <c r="E432" s="158">
        <v>274.45</v>
      </c>
      <c r="F432" s="158">
        <v>0</v>
      </c>
      <c r="G432" s="158">
        <f aca="true" t="shared" si="20" ref="G432:G437">E432*F432</f>
        <v>0</v>
      </c>
      <c r="H432" s="145"/>
      <c r="I432" s="146"/>
      <c r="J432" s="84"/>
      <c r="K432" s="84"/>
      <c r="L432" s="141"/>
    </row>
    <row r="433" spans="1:12" s="139" customFormat="1" ht="22.5" customHeight="1">
      <c r="A433" s="119">
        <v>2</v>
      </c>
      <c r="B433" s="142" t="s">
        <v>828</v>
      </c>
      <c r="C433" s="143" t="s">
        <v>827</v>
      </c>
      <c r="D433" s="182" t="s">
        <v>707</v>
      </c>
      <c r="E433" s="158">
        <v>274.45</v>
      </c>
      <c r="F433" s="158">
        <v>0</v>
      </c>
      <c r="G433" s="158">
        <f t="shared" si="20"/>
        <v>0</v>
      </c>
      <c r="H433" s="145"/>
      <c r="I433" s="146"/>
      <c r="J433" s="84"/>
      <c r="K433" s="84"/>
      <c r="L433" s="144"/>
    </row>
    <row r="434" spans="1:12" s="139" customFormat="1" ht="20.25">
      <c r="A434" s="119">
        <v>3</v>
      </c>
      <c r="B434" s="142" t="s">
        <v>829</v>
      </c>
      <c r="C434" s="143" t="s">
        <v>830</v>
      </c>
      <c r="D434" s="182" t="s">
        <v>707</v>
      </c>
      <c r="E434" s="158">
        <v>274.45</v>
      </c>
      <c r="F434" s="158">
        <v>0</v>
      </c>
      <c r="G434" s="158">
        <f t="shared" si="20"/>
        <v>0</v>
      </c>
      <c r="H434" s="145"/>
      <c r="I434" s="146"/>
      <c r="J434" s="84"/>
      <c r="K434" s="84"/>
      <c r="L434" s="141"/>
    </row>
    <row r="435" spans="1:12" s="139" customFormat="1" ht="14.25" customHeight="1">
      <c r="A435" s="119">
        <v>4</v>
      </c>
      <c r="B435" s="142" t="s">
        <v>632</v>
      </c>
      <c r="C435" s="143" t="s">
        <v>608</v>
      </c>
      <c r="D435" s="182" t="s">
        <v>707</v>
      </c>
      <c r="E435" s="158">
        <v>301.9</v>
      </c>
      <c r="F435" s="158">
        <v>0</v>
      </c>
      <c r="G435" s="158">
        <f t="shared" si="20"/>
        <v>0</v>
      </c>
      <c r="H435" s="145"/>
      <c r="I435" s="146"/>
      <c r="J435" s="84"/>
      <c r="K435" s="84"/>
      <c r="L435" s="141"/>
    </row>
    <row r="436" spans="1:12" s="139" customFormat="1" ht="13.5" customHeight="1">
      <c r="A436" s="119">
        <v>5</v>
      </c>
      <c r="B436" s="142" t="s">
        <v>714</v>
      </c>
      <c r="C436" s="143" t="s">
        <v>607</v>
      </c>
      <c r="D436" s="182" t="s">
        <v>897</v>
      </c>
      <c r="E436" s="158">
        <v>219.56</v>
      </c>
      <c r="F436" s="158">
        <v>0</v>
      </c>
      <c r="G436" s="158">
        <f t="shared" si="20"/>
        <v>0</v>
      </c>
      <c r="H436" s="145"/>
      <c r="I436" s="146"/>
      <c r="J436" s="84"/>
      <c r="K436" s="84"/>
      <c r="L436" s="141"/>
    </row>
    <row r="437" spans="1:12" s="139" customFormat="1" ht="13.5" customHeight="1">
      <c r="A437" s="119">
        <v>6</v>
      </c>
      <c r="B437" s="142" t="s">
        <v>964</v>
      </c>
      <c r="C437" s="143" t="s">
        <v>917</v>
      </c>
      <c r="D437" s="182" t="s">
        <v>897</v>
      </c>
      <c r="E437" s="158">
        <v>101.65</v>
      </c>
      <c r="F437" s="158">
        <v>0</v>
      </c>
      <c r="G437" s="158">
        <f t="shared" si="20"/>
        <v>0</v>
      </c>
      <c r="H437" s="145"/>
      <c r="I437" s="146"/>
      <c r="J437" s="84"/>
      <c r="K437" s="84"/>
      <c r="L437" s="141"/>
    </row>
    <row r="438" spans="1:12" s="139" customFormat="1" ht="13.5" customHeight="1">
      <c r="A438" s="119">
        <v>7</v>
      </c>
      <c r="B438" s="142" t="s">
        <v>609</v>
      </c>
      <c r="C438" s="151" t="s">
        <v>610</v>
      </c>
      <c r="D438" s="152" t="s">
        <v>895</v>
      </c>
      <c r="E438" s="158">
        <f>SUM(G432:G437)</f>
        <v>0</v>
      </c>
      <c r="F438" s="158">
        <v>0</v>
      </c>
      <c r="G438" s="158">
        <f>E438*F438*0.01</f>
        <v>0</v>
      </c>
      <c r="H438" s="145"/>
      <c r="I438" s="146"/>
      <c r="J438" s="84"/>
      <c r="K438" s="84"/>
      <c r="L438" s="141"/>
    </row>
    <row r="439" spans="1:12" s="139" customFormat="1" ht="13.5" customHeight="1">
      <c r="A439" s="119"/>
      <c r="B439" s="142"/>
      <c r="C439" s="151"/>
      <c r="D439" s="152"/>
      <c r="E439" s="158"/>
      <c r="F439" s="158"/>
      <c r="G439" s="158"/>
      <c r="H439" s="145"/>
      <c r="I439" s="146"/>
      <c r="J439" s="84"/>
      <c r="K439" s="84"/>
      <c r="L439" s="141"/>
    </row>
    <row r="440" spans="1:12" s="139" customFormat="1" ht="13.5" customHeight="1">
      <c r="A440" s="119">
        <f>A430</f>
        <v>781</v>
      </c>
      <c r="B440" s="142"/>
      <c r="C440" s="151" t="str">
        <f>C430</f>
        <v>Obklady keramické</v>
      </c>
      <c r="D440" s="152" t="s">
        <v>592</v>
      </c>
      <c r="E440" s="158"/>
      <c r="F440" s="158"/>
      <c r="G440" s="158">
        <f>SUM(G432:G439)</f>
        <v>0</v>
      </c>
      <c r="H440" s="145"/>
      <c r="I440" s="146"/>
      <c r="J440" s="84"/>
      <c r="K440" s="84"/>
      <c r="L440" s="141"/>
    </row>
    <row r="441" spans="1:12" s="139" customFormat="1" ht="13.5" customHeight="1">
      <c r="A441" s="119"/>
      <c r="B441" s="142"/>
      <c r="C441" s="151"/>
      <c r="D441" s="152"/>
      <c r="E441" s="158"/>
      <c r="F441" s="158"/>
      <c r="G441" s="158"/>
      <c r="H441" s="145"/>
      <c r="I441" s="146"/>
      <c r="J441" s="84"/>
      <c r="K441" s="84"/>
      <c r="L441" s="141"/>
    </row>
    <row r="442" spans="1:12" s="139" customFormat="1" ht="13.5" customHeight="1">
      <c r="A442" s="119"/>
      <c r="B442" s="142"/>
      <c r="C442" s="151"/>
      <c r="D442" s="152"/>
      <c r="E442" s="158"/>
      <c r="F442" s="158"/>
      <c r="G442" s="158"/>
      <c r="H442" s="145"/>
      <c r="I442" s="146"/>
      <c r="J442" s="84"/>
      <c r="K442" s="84"/>
      <c r="L442" s="141"/>
    </row>
    <row r="443" spans="1:12" s="139" customFormat="1" ht="13.5" customHeight="1">
      <c r="A443" s="119"/>
      <c r="B443" s="142"/>
      <c r="C443" s="151"/>
      <c r="D443" s="152"/>
      <c r="E443" s="150"/>
      <c r="F443" s="150"/>
      <c r="G443" s="150"/>
      <c r="H443" s="145"/>
      <c r="I443" s="146"/>
      <c r="J443" s="84"/>
      <c r="K443" s="84"/>
      <c r="L443" s="141"/>
    </row>
    <row r="444" spans="1:12" s="139" customFormat="1" ht="13.5" customHeight="1">
      <c r="A444" s="119">
        <v>783</v>
      </c>
      <c r="B444" s="142"/>
      <c r="C444" s="151" t="s">
        <v>616</v>
      </c>
      <c r="D444" s="152"/>
      <c r="E444" s="150"/>
      <c r="F444" s="150"/>
      <c r="G444" s="150"/>
      <c r="H444" s="145"/>
      <c r="I444" s="146"/>
      <c r="J444" s="84"/>
      <c r="K444" s="84"/>
      <c r="L444" s="138"/>
    </row>
    <row r="445" spans="1:12" s="139" customFormat="1" ht="13.5" customHeight="1">
      <c r="A445" s="119"/>
      <c r="B445" s="142"/>
      <c r="C445" s="151"/>
      <c r="D445" s="152"/>
      <c r="E445" s="150"/>
      <c r="F445" s="150"/>
      <c r="G445" s="150"/>
      <c r="H445" s="145"/>
      <c r="I445" s="146"/>
      <c r="J445" s="84"/>
      <c r="K445" s="84"/>
      <c r="L445" s="138"/>
    </row>
    <row r="446" spans="1:12" s="139" customFormat="1" ht="20.25">
      <c r="A446" s="119">
        <v>1</v>
      </c>
      <c r="B446" s="142" t="s">
        <v>700</v>
      </c>
      <c r="C446" s="151" t="s">
        <v>1071</v>
      </c>
      <c r="D446" s="152" t="s">
        <v>707</v>
      </c>
      <c r="E446" s="150">
        <v>13.2</v>
      </c>
      <c r="F446" s="150">
        <v>0</v>
      </c>
      <c r="G446" s="150">
        <f>E446*F446</f>
        <v>0</v>
      </c>
      <c r="H446" s="145"/>
      <c r="I446" s="146"/>
      <c r="J446" s="84"/>
      <c r="K446" s="84"/>
      <c r="L446" s="141"/>
    </row>
    <row r="447" spans="1:12" s="139" customFormat="1" ht="20.25">
      <c r="A447" s="119">
        <v>2</v>
      </c>
      <c r="B447" s="142" t="s">
        <v>1011</v>
      </c>
      <c r="C447" s="151" t="s">
        <v>796</v>
      </c>
      <c r="D447" s="152" t="s">
        <v>707</v>
      </c>
      <c r="E447" s="150">
        <v>13.2</v>
      </c>
      <c r="F447" s="150">
        <v>0</v>
      </c>
      <c r="G447" s="150">
        <f>E447*F447</f>
        <v>0</v>
      </c>
      <c r="H447" s="145"/>
      <c r="I447" s="146"/>
      <c r="J447" s="84"/>
      <c r="K447" s="84"/>
      <c r="L447" s="141"/>
    </row>
    <row r="448" spans="1:12" s="139" customFormat="1" ht="9.75">
      <c r="A448" s="119">
        <v>3</v>
      </c>
      <c r="B448" s="142" t="s">
        <v>1005</v>
      </c>
      <c r="C448" s="151" t="s">
        <v>795</v>
      </c>
      <c r="D448" s="152" t="s">
        <v>989</v>
      </c>
      <c r="E448" s="150">
        <v>19</v>
      </c>
      <c r="F448" s="150">
        <v>0</v>
      </c>
      <c r="G448" s="150">
        <f>E448*F448</f>
        <v>0</v>
      </c>
      <c r="H448" s="145"/>
      <c r="I448" s="146"/>
      <c r="J448" s="84"/>
      <c r="K448" s="84"/>
      <c r="L448" s="141"/>
    </row>
    <row r="449" spans="1:12" s="139" customFormat="1" ht="12.75" customHeight="1">
      <c r="A449" s="119"/>
      <c r="B449" s="142"/>
      <c r="C449" s="151"/>
      <c r="D449" s="152"/>
      <c r="E449" s="150"/>
      <c r="F449" s="150"/>
      <c r="G449" s="150"/>
      <c r="H449" s="145"/>
      <c r="I449" s="146"/>
      <c r="J449" s="84"/>
      <c r="K449" s="84"/>
      <c r="L449" s="141"/>
    </row>
    <row r="450" spans="1:12" s="139" customFormat="1" ht="12.75" customHeight="1">
      <c r="A450" s="119">
        <f>A444</f>
        <v>783</v>
      </c>
      <c r="B450" s="142"/>
      <c r="C450" s="151" t="str">
        <f>C444</f>
        <v>Nátěry</v>
      </c>
      <c r="D450" s="152" t="s">
        <v>592</v>
      </c>
      <c r="E450" s="150"/>
      <c r="F450" s="150"/>
      <c r="G450" s="150">
        <f>SUM(G446:G449)</f>
        <v>0</v>
      </c>
      <c r="H450" s="145"/>
      <c r="I450" s="146"/>
      <c r="J450" s="84"/>
      <c r="K450" s="84"/>
      <c r="L450" s="141"/>
    </row>
    <row r="451" spans="1:12" s="139" customFormat="1" ht="12.75" customHeight="1">
      <c r="A451" s="119"/>
      <c r="B451" s="142"/>
      <c r="C451" s="151"/>
      <c r="D451" s="152"/>
      <c r="E451" s="150"/>
      <c r="F451" s="150"/>
      <c r="G451" s="150"/>
      <c r="H451" s="145"/>
      <c r="I451" s="146"/>
      <c r="J451" s="84"/>
      <c r="K451" s="84"/>
      <c r="L451" s="141"/>
    </row>
    <row r="452" spans="1:12" s="139" customFormat="1" ht="12.75" customHeight="1">
      <c r="A452" s="119"/>
      <c r="B452" s="142"/>
      <c r="C452" s="151"/>
      <c r="D452" s="152"/>
      <c r="E452" s="150"/>
      <c r="F452" s="150"/>
      <c r="G452" s="150"/>
      <c r="H452" s="145"/>
      <c r="I452" s="146"/>
      <c r="J452" s="84"/>
      <c r="K452" s="84"/>
      <c r="L452" s="141"/>
    </row>
    <row r="453" spans="1:12" s="139" customFormat="1" ht="12.75" customHeight="1">
      <c r="A453" s="119"/>
      <c r="B453" s="142"/>
      <c r="C453" s="151"/>
      <c r="D453" s="152"/>
      <c r="E453" s="150"/>
      <c r="F453" s="150"/>
      <c r="G453" s="150"/>
      <c r="H453" s="145"/>
      <c r="I453" s="146"/>
      <c r="J453" s="84"/>
      <c r="K453" s="84"/>
      <c r="L453" s="141"/>
    </row>
    <row r="454" spans="1:12" s="139" customFormat="1" ht="12.75" customHeight="1">
      <c r="A454" s="119">
        <v>784</v>
      </c>
      <c r="B454" s="142"/>
      <c r="C454" s="151" t="s">
        <v>617</v>
      </c>
      <c r="D454" s="152"/>
      <c r="E454" s="150"/>
      <c r="F454" s="150"/>
      <c r="G454" s="150"/>
      <c r="H454" s="145"/>
      <c r="I454" s="146"/>
      <c r="J454" s="84"/>
      <c r="K454" s="84"/>
      <c r="L454" s="138"/>
    </row>
    <row r="455" spans="1:12" s="139" customFormat="1" ht="12.75" customHeight="1">
      <c r="A455" s="119"/>
      <c r="B455" s="142"/>
      <c r="C455" s="151"/>
      <c r="D455" s="152"/>
      <c r="E455" s="150"/>
      <c r="F455" s="150"/>
      <c r="G455" s="150"/>
      <c r="H455" s="145"/>
      <c r="I455" s="146"/>
      <c r="J455" s="84"/>
      <c r="K455" s="84"/>
      <c r="L455" s="141"/>
    </row>
    <row r="456" spans="1:12" s="139" customFormat="1" ht="12.75" customHeight="1">
      <c r="A456" s="119">
        <v>1</v>
      </c>
      <c r="B456" s="142" t="s">
        <v>908</v>
      </c>
      <c r="C456" s="143" t="s">
        <v>909</v>
      </c>
      <c r="D456" s="152" t="s">
        <v>707</v>
      </c>
      <c r="E456" s="150">
        <v>928.98</v>
      </c>
      <c r="F456" s="150">
        <v>0</v>
      </c>
      <c r="G456" s="150">
        <f aca="true" t="shared" si="21" ref="G456:G461">E456*F456</f>
        <v>0</v>
      </c>
      <c r="H456" s="145"/>
      <c r="I456" s="146"/>
      <c r="J456" s="84"/>
      <c r="K456" s="84"/>
      <c r="L456" s="141"/>
    </row>
    <row r="457" spans="1:12" s="139" customFormat="1" ht="12.75" customHeight="1">
      <c r="A457" s="119">
        <v>2</v>
      </c>
      <c r="B457" s="142" t="s">
        <v>850</v>
      </c>
      <c r="C457" s="143" t="s">
        <v>851</v>
      </c>
      <c r="D457" s="152" t="s">
        <v>707</v>
      </c>
      <c r="E457" s="150">
        <v>928.98</v>
      </c>
      <c r="F457" s="150">
        <v>0</v>
      </c>
      <c r="G457" s="150">
        <f t="shared" si="21"/>
        <v>0</v>
      </c>
      <c r="H457" s="145"/>
      <c r="I457" s="146"/>
      <c r="J457" s="84"/>
      <c r="K457" s="84"/>
      <c r="L457" s="141"/>
    </row>
    <row r="458" spans="1:12" s="139" customFormat="1" ht="12.75" customHeight="1">
      <c r="A458" s="119">
        <v>3</v>
      </c>
      <c r="B458" s="142" t="s">
        <v>740</v>
      </c>
      <c r="C458" s="143" t="s">
        <v>741</v>
      </c>
      <c r="D458" s="152" t="s">
        <v>989</v>
      </c>
      <c r="E458" s="150">
        <v>40</v>
      </c>
      <c r="F458" s="150">
        <v>0</v>
      </c>
      <c r="G458" s="150">
        <f t="shared" si="21"/>
        <v>0</v>
      </c>
      <c r="H458" s="145"/>
      <c r="I458" s="146"/>
      <c r="J458" s="84"/>
      <c r="K458" s="84"/>
      <c r="L458" s="141"/>
    </row>
    <row r="459" spans="1:12" s="139" customFormat="1" ht="12.75" customHeight="1">
      <c r="A459" s="119">
        <v>4</v>
      </c>
      <c r="B459" s="142" t="s">
        <v>742</v>
      </c>
      <c r="C459" s="143" t="s">
        <v>743</v>
      </c>
      <c r="D459" s="152" t="s">
        <v>707</v>
      </c>
      <c r="E459" s="150">
        <v>1064.38</v>
      </c>
      <c r="F459" s="150">
        <v>0</v>
      </c>
      <c r="G459" s="150">
        <f t="shared" si="21"/>
        <v>0</v>
      </c>
      <c r="H459" s="145"/>
      <c r="I459" s="146"/>
      <c r="J459" s="84"/>
      <c r="K459" s="84"/>
      <c r="L459" s="141"/>
    </row>
    <row r="460" spans="1:12" s="139" customFormat="1" ht="22.5" customHeight="1">
      <c r="A460" s="119">
        <v>5</v>
      </c>
      <c r="B460" s="142" t="s">
        <v>910</v>
      </c>
      <c r="C460" s="151" t="s">
        <v>920</v>
      </c>
      <c r="D460" s="152" t="s">
        <v>707</v>
      </c>
      <c r="E460" s="150">
        <v>1064.38</v>
      </c>
      <c r="F460" s="150">
        <v>0</v>
      </c>
      <c r="G460" s="150">
        <f t="shared" si="21"/>
        <v>0</v>
      </c>
      <c r="H460" s="145"/>
      <c r="I460" s="146"/>
      <c r="J460" s="84"/>
      <c r="K460" s="84"/>
      <c r="L460" s="141"/>
    </row>
    <row r="461" spans="1:12" s="139" customFormat="1" ht="22.5" customHeight="1">
      <c r="A461" s="119">
        <v>6</v>
      </c>
      <c r="B461" s="142" t="s">
        <v>744</v>
      </c>
      <c r="C461" s="151" t="s">
        <v>745</v>
      </c>
      <c r="D461" s="152" t="s">
        <v>707</v>
      </c>
      <c r="E461" s="150">
        <v>260</v>
      </c>
      <c r="F461" s="150">
        <v>0</v>
      </c>
      <c r="G461" s="150">
        <f t="shared" si="21"/>
        <v>0</v>
      </c>
      <c r="H461" s="145"/>
      <c r="I461" s="146"/>
      <c r="J461" s="84"/>
      <c r="K461" s="84"/>
      <c r="L461" s="141"/>
    </row>
    <row r="462" spans="1:12" s="139" customFormat="1" ht="13.5" customHeight="1">
      <c r="A462" s="119"/>
      <c r="B462" s="142"/>
      <c r="C462" s="151"/>
      <c r="D462" s="152"/>
      <c r="E462" s="150"/>
      <c r="F462" s="150"/>
      <c r="G462" s="150"/>
      <c r="H462" s="145"/>
      <c r="I462" s="146"/>
      <c r="J462" s="84"/>
      <c r="K462" s="84"/>
      <c r="L462" s="141"/>
    </row>
    <row r="463" spans="1:12" s="139" customFormat="1" ht="13.5" customHeight="1">
      <c r="A463" s="119">
        <f>A454</f>
        <v>784</v>
      </c>
      <c r="B463" s="142"/>
      <c r="C463" s="151" t="str">
        <f>C454</f>
        <v>Malby</v>
      </c>
      <c r="D463" s="152" t="s">
        <v>592</v>
      </c>
      <c r="E463" s="150"/>
      <c r="F463" s="150"/>
      <c r="G463" s="150">
        <f>SUM(G456:G461)</f>
        <v>0</v>
      </c>
      <c r="H463" s="145"/>
      <c r="I463" s="146"/>
      <c r="J463" s="84"/>
      <c r="K463" s="84"/>
      <c r="L463" s="141"/>
    </row>
    <row r="464" spans="1:12" s="139" customFormat="1" ht="13.5" customHeight="1">
      <c r="A464" s="119"/>
      <c r="B464" s="142"/>
      <c r="C464" s="151"/>
      <c r="D464" s="152"/>
      <c r="E464" s="150"/>
      <c r="F464" s="150"/>
      <c r="G464" s="150"/>
      <c r="H464" s="145"/>
      <c r="I464" s="146"/>
      <c r="J464" s="84"/>
      <c r="K464" s="84"/>
      <c r="L464" s="178"/>
    </row>
    <row r="465" spans="1:12" s="139" customFormat="1" ht="13.5" customHeight="1">
      <c r="A465" s="119"/>
      <c r="B465" s="142"/>
      <c r="C465" s="151"/>
      <c r="D465" s="152"/>
      <c r="E465" s="150"/>
      <c r="F465" s="150"/>
      <c r="G465" s="150"/>
      <c r="H465" s="145"/>
      <c r="I465" s="146"/>
      <c r="J465" s="84"/>
      <c r="K465" s="84"/>
      <c r="L465" s="178"/>
    </row>
    <row r="466" spans="1:12" s="139" customFormat="1" ht="13.5" customHeight="1">
      <c r="A466" s="84"/>
      <c r="B466" s="41"/>
      <c r="C466" s="211"/>
      <c r="D466" s="183"/>
      <c r="E466" s="184"/>
      <c r="F466" s="41"/>
      <c r="G466" s="41"/>
      <c r="H466" s="148"/>
      <c r="I466" s="84"/>
      <c r="J466" s="84"/>
      <c r="K466" s="84"/>
      <c r="L466" s="178"/>
    </row>
    <row r="467" spans="1:12" s="139" customFormat="1" ht="13.5" customHeight="1">
      <c r="A467" s="84"/>
      <c r="B467" s="41"/>
      <c r="C467" s="211"/>
      <c r="D467" s="183"/>
      <c r="E467" s="184"/>
      <c r="F467" s="41"/>
      <c r="G467" s="41"/>
      <c r="H467" s="148"/>
      <c r="I467" s="84"/>
      <c r="J467" s="84"/>
      <c r="K467" s="84"/>
      <c r="L467" s="178"/>
    </row>
    <row r="468" spans="1:12" s="139" customFormat="1" ht="13.5" customHeight="1">
      <c r="A468" s="84"/>
      <c r="B468" s="41"/>
      <c r="C468" s="211"/>
      <c r="D468" s="183"/>
      <c r="E468" s="184"/>
      <c r="F468" s="41"/>
      <c r="G468" s="41"/>
      <c r="H468" s="148"/>
      <c r="I468" s="84"/>
      <c r="J468" s="84"/>
      <c r="K468" s="84"/>
      <c r="L468" s="178"/>
    </row>
    <row r="469" spans="1:12" s="139" customFormat="1" ht="13.5" customHeight="1">
      <c r="A469" s="84"/>
      <c r="B469" s="41"/>
      <c r="C469" s="211"/>
      <c r="D469" s="183"/>
      <c r="E469" s="184"/>
      <c r="F469" s="41"/>
      <c r="G469" s="41"/>
      <c r="H469" s="148"/>
      <c r="I469" s="84"/>
      <c r="J469" s="84"/>
      <c r="K469" s="84"/>
      <c r="L469" s="178"/>
    </row>
    <row r="470" spans="1:12" s="139" customFormat="1" ht="13.5" customHeight="1">
      <c r="A470" s="142">
        <v>790</v>
      </c>
      <c r="B470" s="142"/>
      <c r="C470" s="151" t="s">
        <v>1063</v>
      </c>
      <c r="D470" s="152"/>
      <c r="E470" s="150"/>
      <c r="F470" s="150"/>
      <c r="G470" s="150"/>
      <c r="H470" s="148"/>
      <c r="I470" s="84"/>
      <c r="J470" s="84"/>
      <c r="K470" s="84"/>
      <c r="L470" s="178"/>
    </row>
    <row r="471" spans="1:12" s="139" customFormat="1" ht="13.5" customHeight="1">
      <c r="A471" s="142"/>
      <c r="B471" s="142"/>
      <c r="C471" s="151"/>
      <c r="D471" s="152"/>
      <c r="E471" s="150"/>
      <c r="F471" s="150"/>
      <c r="G471" s="150"/>
      <c r="H471" s="148"/>
      <c r="I471" s="84"/>
      <c r="J471" s="84"/>
      <c r="K471" s="84"/>
      <c r="L471" s="144"/>
    </row>
    <row r="472" spans="1:12" s="139" customFormat="1" ht="20.25">
      <c r="A472" s="142">
        <v>1</v>
      </c>
      <c r="B472" s="142" t="s">
        <v>1064</v>
      </c>
      <c r="C472" s="143" t="s">
        <v>1067</v>
      </c>
      <c r="D472" s="182" t="s">
        <v>989</v>
      </c>
      <c r="E472" s="158">
        <v>1</v>
      </c>
      <c r="F472" s="158">
        <v>0</v>
      </c>
      <c r="G472" s="158">
        <f>E472*F472</f>
        <v>0</v>
      </c>
      <c r="H472" s="174"/>
      <c r="I472" s="173"/>
      <c r="J472" s="84"/>
      <c r="K472" s="84"/>
      <c r="L472" s="141"/>
    </row>
    <row r="473" spans="1:12" s="139" customFormat="1" ht="13.5" customHeight="1">
      <c r="A473" s="142">
        <v>2</v>
      </c>
      <c r="B473" s="142" t="s">
        <v>1065</v>
      </c>
      <c r="C473" s="151" t="s">
        <v>1066</v>
      </c>
      <c r="D473" s="152" t="s">
        <v>748</v>
      </c>
      <c r="E473" s="158">
        <v>1</v>
      </c>
      <c r="F473" s="158">
        <v>0</v>
      </c>
      <c r="G473" s="158">
        <f>E473*F473</f>
        <v>0</v>
      </c>
      <c r="H473" s="174"/>
      <c r="I473" s="173"/>
      <c r="J473" s="84"/>
      <c r="K473" s="84"/>
      <c r="L473" s="141"/>
    </row>
    <row r="474" spans="1:12" s="179" customFormat="1" ht="13.5" customHeight="1">
      <c r="A474" s="142"/>
      <c r="B474" s="142"/>
      <c r="C474" s="151"/>
      <c r="D474" s="152"/>
      <c r="E474" s="150"/>
      <c r="F474" s="150"/>
      <c r="G474" s="150" t="s">
        <v>587</v>
      </c>
      <c r="H474" s="185"/>
      <c r="I474" s="41"/>
      <c r="J474" s="41"/>
      <c r="K474" s="41"/>
      <c r="L474" s="186"/>
    </row>
    <row r="475" spans="1:12" s="179" customFormat="1" ht="13.5" customHeight="1">
      <c r="A475" s="142">
        <v>790</v>
      </c>
      <c r="B475" s="142"/>
      <c r="C475" s="151" t="str">
        <f>C470</f>
        <v>Jídelní výtah</v>
      </c>
      <c r="D475" s="152" t="s">
        <v>592</v>
      </c>
      <c r="E475" s="150"/>
      <c r="F475" s="150"/>
      <c r="G475" s="150">
        <f>SUM(G472:G473)</f>
        <v>0</v>
      </c>
      <c r="H475" s="185"/>
      <c r="I475" s="41"/>
      <c r="J475" s="41"/>
      <c r="K475" s="41"/>
      <c r="L475" s="186"/>
    </row>
    <row r="476" spans="1:12" s="179" customFormat="1" ht="13.5" customHeight="1">
      <c r="A476" s="41"/>
      <c r="B476" s="41"/>
      <c r="C476" s="211"/>
      <c r="D476" s="183"/>
      <c r="E476" s="184"/>
      <c r="F476" s="41"/>
      <c r="G476" s="41"/>
      <c r="H476" s="185"/>
      <c r="I476" s="41"/>
      <c r="J476" s="41"/>
      <c r="K476" s="41"/>
      <c r="L476" s="186"/>
    </row>
    <row r="477" spans="1:12" s="179" customFormat="1" ht="13.5" customHeight="1">
      <c r="A477" s="41"/>
      <c r="B477" s="41"/>
      <c r="C477" s="211"/>
      <c r="D477" s="183"/>
      <c r="E477" s="184"/>
      <c r="F477" s="41"/>
      <c r="G477" s="41"/>
      <c r="H477" s="185"/>
      <c r="I477" s="41"/>
      <c r="J477" s="41"/>
      <c r="K477" s="41"/>
      <c r="L477" s="186"/>
    </row>
    <row r="478" spans="1:12" s="179" customFormat="1" ht="13.5" customHeight="1">
      <c r="A478" s="41"/>
      <c r="B478" s="41"/>
      <c r="C478" s="211"/>
      <c r="D478" s="183"/>
      <c r="E478" s="184"/>
      <c r="F478" s="41"/>
      <c r="G478" s="41"/>
      <c r="H478" s="185"/>
      <c r="I478" s="41"/>
      <c r="J478" s="41"/>
      <c r="K478" s="41"/>
      <c r="L478" s="186"/>
    </row>
    <row r="479" spans="1:12" s="179" customFormat="1" ht="11.25" customHeight="1">
      <c r="A479" s="142">
        <v>95</v>
      </c>
      <c r="B479" s="142"/>
      <c r="C479" s="151" t="s">
        <v>1016</v>
      </c>
      <c r="D479" s="152"/>
      <c r="E479" s="150"/>
      <c r="F479" s="150"/>
      <c r="G479" s="150"/>
      <c r="H479" s="148"/>
      <c r="I479" s="41"/>
      <c r="J479" s="41"/>
      <c r="K479" s="41"/>
      <c r="L479" s="186"/>
    </row>
    <row r="480" spans="1:12" s="179" customFormat="1" ht="11.25" customHeight="1">
      <c r="A480" s="142"/>
      <c r="B480" s="142"/>
      <c r="C480" s="151"/>
      <c r="D480" s="152"/>
      <c r="E480" s="150"/>
      <c r="F480" s="150"/>
      <c r="G480" s="150"/>
      <c r="H480" s="148"/>
      <c r="I480" s="41"/>
      <c r="J480" s="41"/>
      <c r="K480" s="41"/>
      <c r="L480" s="186"/>
    </row>
    <row r="481" spans="1:12" s="179" customFormat="1" ht="11.25" customHeight="1">
      <c r="A481" s="142">
        <v>1</v>
      </c>
      <c r="B481" s="142" t="s">
        <v>1017</v>
      </c>
      <c r="C481" s="143" t="s">
        <v>1018</v>
      </c>
      <c r="D481" s="152" t="s">
        <v>748</v>
      </c>
      <c r="E481" s="150">
        <v>1</v>
      </c>
      <c r="F481" s="150">
        <v>0</v>
      </c>
      <c r="G481" s="150">
        <f>E481*F481</f>
        <v>0</v>
      </c>
      <c r="H481" s="148"/>
      <c r="I481" s="41"/>
      <c r="J481" s="41"/>
      <c r="K481" s="41"/>
      <c r="L481" s="186"/>
    </row>
    <row r="482" spans="1:12" s="179" customFormat="1" ht="11.25" customHeight="1">
      <c r="A482" s="142">
        <v>2</v>
      </c>
      <c r="B482" s="142" t="s">
        <v>1019</v>
      </c>
      <c r="C482" s="143" t="s">
        <v>1021</v>
      </c>
      <c r="D482" s="152" t="s">
        <v>748</v>
      </c>
      <c r="E482" s="150">
        <v>1</v>
      </c>
      <c r="F482" s="150">
        <v>0</v>
      </c>
      <c r="G482" s="150">
        <f aca="true" t="shared" si="22" ref="G482:G492">E482*F482</f>
        <v>0</v>
      </c>
      <c r="H482" s="148"/>
      <c r="I482" s="41"/>
      <c r="J482" s="41"/>
      <c r="K482" s="41"/>
      <c r="L482" s="186"/>
    </row>
    <row r="483" spans="1:12" s="179" customFormat="1" ht="11.25" customHeight="1">
      <c r="A483" s="142">
        <v>3</v>
      </c>
      <c r="B483" s="142" t="s">
        <v>1020</v>
      </c>
      <c r="C483" s="143" t="s">
        <v>1024</v>
      </c>
      <c r="D483" s="152" t="s">
        <v>748</v>
      </c>
      <c r="E483" s="150">
        <v>1</v>
      </c>
      <c r="F483" s="150">
        <v>0</v>
      </c>
      <c r="G483" s="150">
        <f t="shared" si="22"/>
        <v>0</v>
      </c>
      <c r="H483" s="148"/>
      <c r="I483" s="41"/>
      <c r="J483" s="41"/>
      <c r="K483" s="41"/>
      <c r="L483" s="186"/>
    </row>
    <row r="484" spans="1:12" s="179" customFormat="1" ht="11.25" customHeight="1">
      <c r="A484" s="142">
        <v>4</v>
      </c>
      <c r="B484" s="142" t="s">
        <v>1022</v>
      </c>
      <c r="C484" s="143" t="s">
        <v>1026</v>
      </c>
      <c r="D484" s="152" t="s">
        <v>748</v>
      </c>
      <c r="E484" s="150">
        <v>1</v>
      </c>
      <c r="F484" s="150">
        <v>0</v>
      </c>
      <c r="G484" s="150">
        <f t="shared" si="22"/>
        <v>0</v>
      </c>
      <c r="H484" s="148"/>
      <c r="I484" s="41"/>
      <c r="J484" s="41"/>
      <c r="K484" s="41"/>
      <c r="L484" s="186"/>
    </row>
    <row r="485" spans="1:12" s="179" customFormat="1" ht="11.25" customHeight="1">
      <c r="A485" s="142">
        <v>5</v>
      </c>
      <c r="B485" s="142" t="s">
        <v>1023</v>
      </c>
      <c r="C485" s="143" t="s">
        <v>1028</v>
      </c>
      <c r="D485" s="152" t="s">
        <v>748</v>
      </c>
      <c r="E485" s="150">
        <v>1</v>
      </c>
      <c r="F485" s="150">
        <v>0</v>
      </c>
      <c r="G485" s="150">
        <f t="shared" si="22"/>
        <v>0</v>
      </c>
      <c r="H485" s="148"/>
      <c r="I485" s="41"/>
      <c r="J485" s="41"/>
      <c r="K485" s="41"/>
      <c r="L485" s="186"/>
    </row>
    <row r="486" spans="1:12" s="179" customFormat="1" ht="11.25" customHeight="1">
      <c r="A486" s="142">
        <v>6</v>
      </c>
      <c r="B486" s="142" t="s">
        <v>1025</v>
      </c>
      <c r="C486" s="143" t="s">
        <v>730</v>
      </c>
      <c r="D486" s="152" t="s">
        <v>748</v>
      </c>
      <c r="E486" s="150">
        <v>1</v>
      </c>
      <c r="F486" s="150">
        <v>0</v>
      </c>
      <c r="G486" s="150">
        <f t="shared" si="22"/>
        <v>0</v>
      </c>
      <c r="H486" s="148"/>
      <c r="I486" s="41"/>
      <c r="J486" s="41"/>
      <c r="K486" s="41"/>
      <c r="L486" s="186"/>
    </row>
    <row r="487" spans="1:12" s="179" customFormat="1" ht="11.25" customHeight="1">
      <c r="A487" s="142">
        <v>7</v>
      </c>
      <c r="B487" s="142" t="s">
        <v>1027</v>
      </c>
      <c r="C487" s="143" t="s">
        <v>733</v>
      </c>
      <c r="D487" s="152" t="s">
        <v>748</v>
      </c>
      <c r="E487" s="150">
        <v>1</v>
      </c>
      <c r="F487" s="150">
        <v>0</v>
      </c>
      <c r="G487" s="150">
        <f t="shared" si="22"/>
        <v>0</v>
      </c>
      <c r="H487" s="148"/>
      <c r="I487" s="41"/>
      <c r="J487" s="41"/>
      <c r="K487" s="41"/>
      <c r="L487" s="186"/>
    </row>
    <row r="488" spans="1:12" s="179" customFormat="1" ht="11.25" customHeight="1">
      <c r="A488" s="142">
        <v>8</v>
      </c>
      <c r="B488" s="142" t="s">
        <v>1029</v>
      </c>
      <c r="C488" s="143" t="s">
        <v>734</v>
      </c>
      <c r="D488" s="152" t="s">
        <v>748</v>
      </c>
      <c r="E488" s="150">
        <v>1</v>
      </c>
      <c r="F488" s="150">
        <v>0</v>
      </c>
      <c r="G488" s="150">
        <f t="shared" si="22"/>
        <v>0</v>
      </c>
      <c r="H488" s="148"/>
      <c r="I488" s="41"/>
      <c r="J488" s="41"/>
      <c r="K488" s="41"/>
      <c r="L488" s="186"/>
    </row>
    <row r="489" spans="1:12" s="179" customFormat="1" ht="11.25" customHeight="1">
      <c r="A489" s="142">
        <v>9</v>
      </c>
      <c r="B489" s="142" t="s">
        <v>728</v>
      </c>
      <c r="C489" s="143" t="s">
        <v>735</v>
      </c>
      <c r="D489" s="152" t="s">
        <v>748</v>
      </c>
      <c r="E489" s="150">
        <v>1</v>
      </c>
      <c r="F489" s="150">
        <v>0</v>
      </c>
      <c r="G489" s="150">
        <f t="shared" si="22"/>
        <v>0</v>
      </c>
      <c r="H489" s="148"/>
      <c r="I489" s="41"/>
      <c r="J489" s="41"/>
      <c r="K489" s="41"/>
      <c r="L489" s="186"/>
    </row>
    <row r="490" spans="1:12" s="179" customFormat="1" ht="11.25" customHeight="1">
      <c r="A490" s="142">
        <v>10</v>
      </c>
      <c r="B490" s="142" t="s">
        <v>729</v>
      </c>
      <c r="C490" s="143" t="s">
        <v>736</v>
      </c>
      <c r="D490" s="152" t="s">
        <v>748</v>
      </c>
      <c r="E490" s="150">
        <v>1</v>
      </c>
      <c r="F490" s="150">
        <v>0</v>
      </c>
      <c r="G490" s="150">
        <f t="shared" si="22"/>
        <v>0</v>
      </c>
      <c r="H490" s="148"/>
      <c r="I490" s="41"/>
      <c r="J490" s="41"/>
      <c r="K490" s="41"/>
      <c r="L490" s="186"/>
    </row>
    <row r="491" spans="1:12" s="179" customFormat="1" ht="11.25" customHeight="1">
      <c r="A491" s="142">
        <v>11</v>
      </c>
      <c r="B491" s="142" t="s">
        <v>731</v>
      </c>
      <c r="C491" s="143" t="s">
        <v>737</v>
      </c>
      <c r="D491" s="152" t="s">
        <v>748</v>
      </c>
      <c r="E491" s="150">
        <v>1</v>
      </c>
      <c r="F491" s="150">
        <v>0</v>
      </c>
      <c r="G491" s="150">
        <f t="shared" si="22"/>
        <v>0</v>
      </c>
      <c r="H491" s="148"/>
      <c r="I491" s="41"/>
      <c r="J491" s="41"/>
      <c r="K491" s="41"/>
      <c r="L491" s="186"/>
    </row>
    <row r="492" spans="1:12" s="179" customFormat="1" ht="11.25" customHeight="1">
      <c r="A492" s="142">
        <v>12</v>
      </c>
      <c r="B492" s="142" t="s">
        <v>732</v>
      </c>
      <c r="C492" s="151" t="s">
        <v>738</v>
      </c>
      <c r="D492" s="152" t="s">
        <v>748</v>
      </c>
      <c r="E492" s="150">
        <v>1</v>
      </c>
      <c r="F492" s="150">
        <v>0</v>
      </c>
      <c r="G492" s="150">
        <f t="shared" si="22"/>
        <v>0</v>
      </c>
      <c r="H492" s="148"/>
      <c r="I492" s="41"/>
      <c r="J492" s="41"/>
      <c r="K492" s="41"/>
      <c r="L492" s="186"/>
    </row>
    <row r="493" spans="1:12" s="179" customFormat="1" ht="11.25" customHeight="1">
      <c r="A493" s="142"/>
      <c r="B493" s="142"/>
      <c r="C493" s="151"/>
      <c r="D493" s="152"/>
      <c r="E493" s="150"/>
      <c r="F493" s="150"/>
      <c r="G493" s="150"/>
      <c r="H493" s="148"/>
      <c r="I493" s="41"/>
      <c r="J493" s="41"/>
      <c r="K493" s="41"/>
      <c r="L493" s="186"/>
    </row>
    <row r="494" spans="1:12" s="179" customFormat="1" ht="11.25" customHeight="1">
      <c r="A494" s="142">
        <f>A479</f>
        <v>95</v>
      </c>
      <c r="B494" s="142"/>
      <c r="C494" s="151" t="str">
        <f>C479</f>
        <v>Ostatní náklady stavby</v>
      </c>
      <c r="D494" s="152" t="s">
        <v>592</v>
      </c>
      <c r="E494" s="150"/>
      <c r="F494" s="150"/>
      <c r="G494" s="150">
        <f>SUM(G481:G492)</f>
        <v>0</v>
      </c>
      <c r="H494" s="148"/>
      <c r="I494" s="41"/>
      <c r="J494" s="41"/>
      <c r="K494" s="41"/>
      <c r="L494" s="186"/>
    </row>
    <row r="495" spans="1:12" s="179" customFormat="1" ht="11.25" customHeight="1">
      <c r="A495" s="41"/>
      <c r="B495" s="41"/>
      <c r="C495" s="211"/>
      <c r="D495" s="183"/>
      <c r="E495" s="184"/>
      <c r="F495" s="41"/>
      <c r="G495" s="41"/>
      <c r="H495" s="185"/>
      <c r="I495" s="41"/>
      <c r="J495" s="41"/>
      <c r="K495" s="41"/>
      <c r="L495" s="186"/>
    </row>
    <row r="496" spans="1:12" s="179" customFormat="1" ht="11.25" customHeight="1">
      <c r="A496" s="41"/>
      <c r="B496" s="41"/>
      <c r="C496" s="211"/>
      <c r="D496" s="183"/>
      <c r="E496" s="184"/>
      <c r="F496" s="41"/>
      <c r="G496" s="41"/>
      <c r="H496" s="185"/>
      <c r="I496" s="41"/>
      <c r="J496" s="41"/>
      <c r="K496" s="41"/>
      <c r="L496" s="186"/>
    </row>
    <row r="497" spans="1:12" s="179" customFormat="1" ht="11.25" customHeight="1">
      <c r="A497" s="41"/>
      <c r="B497" s="41"/>
      <c r="C497" s="211"/>
      <c r="D497" s="183"/>
      <c r="E497" s="184"/>
      <c r="F497" s="41"/>
      <c r="G497" s="41"/>
      <c r="H497" s="185"/>
      <c r="I497" s="41"/>
      <c r="J497" s="41"/>
      <c r="K497" s="41"/>
      <c r="L497" s="186"/>
    </row>
    <row r="498" spans="1:12" s="179" customFormat="1" ht="11.25" customHeight="1">
      <c r="A498" s="41"/>
      <c r="B498" s="41"/>
      <c r="C498" s="211"/>
      <c r="D498" s="183"/>
      <c r="E498" s="184"/>
      <c r="F498" s="41"/>
      <c r="G498" s="41"/>
      <c r="H498" s="185"/>
      <c r="I498" s="41"/>
      <c r="J498" s="41"/>
      <c r="K498" s="41"/>
      <c r="L498" s="186"/>
    </row>
    <row r="499" spans="1:12" s="179" customFormat="1" ht="11.25" customHeight="1">
      <c r="A499" s="41"/>
      <c r="B499" s="41"/>
      <c r="C499" s="211"/>
      <c r="D499" s="183"/>
      <c r="E499" s="184"/>
      <c r="F499" s="41"/>
      <c r="G499" s="41"/>
      <c r="H499" s="185"/>
      <c r="I499" s="41"/>
      <c r="J499" s="41"/>
      <c r="K499" s="41"/>
      <c r="L499" s="186"/>
    </row>
    <row r="500" spans="1:12" s="179" customFormat="1" ht="11.25" customHeight="1">
      <c r="A500" s="41"/>
      <c r="B500" s="41"/>
      <c r="C500" s="211"/>
      <c r="D500" s="183"/>
      <c r="E500" s="184"/>
      <c r="F500" s="41"/>
      <c r="G500" s="41"/>
      <c r="H500" s="185"/>
      <c r="I500" s="41"/>
      <c r="J500" s="41"/>
      <c r="K500" s="41"/>
      <c r="L500" s="186"/>
    </row>
    <row r="501" spans="1:12" s="179" customFormat="1" ht="11.25" customHeight="1">
      <c r="A501" s="41"/>
      <c r="B501" s="41"/>
      <c r="C501" s="211"/>
      <c r="D501" s="183"/>
      <c r="E501" s="184"/>
      <c r="F501" s="41"/>
      <c r="G501" s="41"/>
      <c r="H501" s="185"/>
      <c r="I501" s="41"/>
      <c r="J501" s="41"/>
      <c r="K501" s="41"/>
      <c r="L501" s="186"/>
    </row>
    <row r="502" spans="1:12" s="179" customFormat="1" ht="11.25" customHeight="1">
      <c r="A502" s="41"/>
      <c r="B502" s="41"/>
      <c r="C502" s="211"/>
      <c r="D502" s="183"/>
      <c r="E502" s="184"/>
      <c r="F502" s="41"/>
      <c r="G502" s="41"/>
      <c r="H502" s="185"/>
      <c r="I502" s="41"/>
      <c r="J502" s="41"/>
      <c r="K502" s="41"/>
      <c r="L502" s="186"/>
    </row>
    <row r="503" spans="1:12" s="179" customFormat="1" ht="11.25" customHeight="1">
      <c r="A503" s="41"/>
      <c r="B503" s="41"/>
      <c r="C503" s="211"/>
      <c r="D503" s="183"/>
      <c r="E503" s="184"/>
      <c r="F503" s="41"/>
      <c r="G503" s="41"/>
      <c r="H503" s="185"/>
      <c r="I503" s="41"/>
      <c r="J503" s="41"/>
      <c r="K503" s="41"/>
      <c r="L503" s="186"/>
    </row>
    <row r="504" spans="1:12" s="179" customFormat="1" ht="11.25" customHeight="1">
      <c r="A504" s="41"/>
      <c r="B504" s="41"/>
      <c r="C504" s="211"/>
      <c r="D504" s="183"/>
      <c r="E504" s="184"/>
      <c r="F504" s="41"/>
      <c r="G504" s="41"/>
      <c r="H504" s="185"/>
      <c r="I504" s="41"/>
      <c r="J504" s="41"/>
      <c r="K504" s="41"/>
      <c r="L504" s="186"/>
    </row>
    <row r="505" spans="1:12" s="179" customFormat="1" ht="11.25" customHeight="1">
      <c r="A505" s="41"/>
      <c r="B505" s="41"/>
      <c r="C505" s="211"/>
      <c r="D505" s="183"/>
      <c r="E505" s="184"/>
      <c r="F505" s="41"/>
      <c r="G505" s="41"/>
      <c r="H505" s="185"/>
      <c r="I505" s="41"/>
      <c r="J505" s="41"/>
      <c r="K505" s="41"/>
      <c r="L505" s="186"/>
    </row>
    <row r="506" spans="1:12" s="179" customFormat="1" ht="11.25" customHeight="1">
      <c r="A506" s="41"/>
      <c r="B506" s="41"/>
      <c r="C506" s="211"/>
      <c r="D506" s="183"/>
      <c r="E506" s="184"/>
      <c r="F506" s="41"/>
      <c r="G506" s="41"/>
      <c r="H506" s="185"/>
      <c r="I506" s="41"/>
      <c r="J506" s="41"/>
      <c r="K506" s="41"/>
      <c r="L506" s="186"/>
    </row>
    <row r="507" spans="1:12" s="179" customFormat="1" ht="11.25" customHeight="1">
      <c r="A507" s="41"/>
      <c r="B507" s="41"/>
      <c r="C507" s="211"/>
      <c r="D507" s="183"/>
      <c r="E507" s="184"/>
      <c r="F507" s="41"/>
      <c r="G507" s="41"/>
      <c r="H507" s="185"/>
      <c r="I507" s="41"/>
      <c r="J507" s="41"/>
      <c r="K507" s="41"/>
      <c r="L507" s="186"/>
    </row>
    <row r="508" spans="1:12" s="179" customFormat="1" ht="11.25" customHeight="1">
      <c r="A508" s="41"/>
      <c r="B508" s="41"/>
      <c r="C508" s="211"/>
      <c r="D508" s="183"/>
      <c r="E508" s="184"/>
      <c r="F508" s="41"/>
      <c r="G508" s="41"/>
      <c r="H508" s="185"/>
      <c r="I508" s="41"/>
      <c r="J508" s="41"/>
      <c r="K508" s="41"/>
      <c r="L508" s="186"/>
    </row>
    <row r="509" spans="1:12" s="179" customFormat="1" ht="11.25" customHeight="1">
      <c r="A509" s="41"/>
      <c r="B509" s="41"/>
      <c r="C509" s="211"/>
      <c r="D509" s="183"/>
      <c r="E509" s="184"/>
      <c r="F509" s="41"/>
      <c r="G509" s="41"/>
      <c r="H509" s="185"/>
      <c r="I509" s="41"/>
      <c r="J509" s="41"/>
      <c r="K509" s="41"/>
      <c r="L509" s="186"/>
    </row>
    <row r="510" spans="1:12" s="179" customFormat="1" ht="11.25" customHeight="1">
      <c r="A510" s="41"/>
      <c r="B510" s="41"/>
      <c r="C510" s="211"/>
      <c r="D510" s="183"/>
      <c r="E510" s="184"/>
      <c r="F510" s="41"/>
      <c r="G510" s="41"/>
      <c r="H510" s="185"/>
      <c r="I510" s="41"/>
      <c r="J510" s="41"/>
      <c r="K510" s="41"/>
      <c r="L510" s="186"/>
    </row>
    <row r="511" spans="1:12" s="179" customFormat="1" ht="11.25" customHeight="1">
      <c r="A511" s="41"/>
      <c r="B511" s="41"/>
      <c r="C511" s="211"/>
      <c r="D511" s="183"/>
      <c r="E511" s="184"/>
      <c r="F511" s="41"/>
      <c r="G511" s="41"/>
      <c r="H511" s="185"/>
      <c r="I511" s="41"/>
      <c r="J511" s="41"/>
      <c r="K511" s="41"/>
      <c r="L511" s="186"/>
    </row>
    <row r="512" spans="1:12" s="179" customFormat="1" ht="11.25" customHeight="1">
      <c r="A512" s="41"/>
      <c r="B512" s="41"/>
      <c r="C512" s="211"/>
      <c r="D512" s="183"/>
      <c r="E512" s="184"/>
      <c r="F512" s="41"/>
      <c r="G512" s="41"/>
      <c r="H512" s="185"/>
      <c r="I512" s="41"/>
      <c r="J512" s="41"/>
      <c r="K512" s="41"/>
      <c r="L512" s="186"/>
    </row>
    <row r="513" spans="1:12" s="179" customFormat="1" ht="11.25" customHeight="1">
      <c r="A513" s="41"/>
      <c r="B513" s="41"/>
      <c r="C513" s="211"/>
      <c r="D513" s="183"/>
      <c r="E513" s="184"/>
      <c r="F513" s="41"/>
      <c r="G513" s="41"/>
      <c r="H513" s="185"/>
      <c r="I513" s="41"/>
      <c r="J513" s="41"/>
      <c r="K513" s="41"/>
      <c r="L513" s="186"/>
    </row>
    <row r="514" spans="1:12" s="179" customFormat="1" ht="11.25" customHeight="1">
      <c r="A514" s="41"/>
      <c r="B514" s="41"/>
      <c r="C514" s="211"/>
      <c r="D514" s="183"/>
      <c r="E514" s="184"/>
      <c r="F514" s="41"/>
      <c r="G514" s="41"/>
      <c r="H514" s="185"/>
      <c r="I514" s="41"/>
      <c r="J514" s="41"/>
      <c r="K514" s="41"/>
      <c r="L514" s="186"/>
    </row>
    <row r="515" spans="1:12" s="179" customFormat="1" ht="11.25" customHeight="1">
      <c r="A515" s="41"/>
      <c r="B515" s="41"/>
      <c r="C515" s="211"/>
      <c r="D515" s="183"/>
      <c r="E515" s="184"/>
      <c r="F515" s="41"/>
      <c r="G515" s="41"/>
      <c r="H515" s="185"/>
      <c r="I515" s="41"/>
      <c r="J515" s="41"/>
      <c r="K515" s="41"/>
      <c r="L515" s="186"/>
    </row>
    <row r="516" spans="1:12" s="179" customFormat="1" ht="11.25" customHeight="1">
      <c r="A516" s="41"/>
      <c r="B516" s="41"/>
      <c r="C516" s="211"/>
      <c r="D516" s="183"/>
      <c r="E516" s="184"/>
      <c r="F516" s="41"/>
      <c r="G516" s="41"/>
      <c r="H516" s="185"/>
      <c r="I516" s="41"/>
      <c r="J516" s="41"/>
      <c r="K516" s="41"/>
      <c r="L516" s="186"/>
    </row>
    <row r="517" spans="1:12" s="179" customFormat="1" ht="11.25" customHeight="1">
      <c r="A517" s="41"/>
      <c r="B517" s="41"/>
      <c r="C517" s="211"/>
      <c r="D517" s="183"/>
      <c r="E517" s="184"/>
      <c r="F517" s="41"/>
      <c r="G517" s="41"/>
      <c r="H517" s="185"/>
      <c r="I517" s="41"/>
      <c r="J517" s="41"/>
      <c r="K517" s="41"/>
      <c r="L517" s="186"/>
    </row>
    <row r="518" spans="1:12" s="179" customFormat="1" ht="11.25" customHeight="1">
      <c r="A518" s="41"/>
      <c r="B518" s="41"/>
      <c r="C518" s="211"/>
      <c r="D518" s="183"/>
      <c r="E518" s="184"/>
      <c r="F518" s="41"/>
      <c r="G518" s="41"/>
      <c r="H518" s="185"/>
      <c r="I518" s="41"/>
      <c r="J518" s="41"/>
      <c r="K518" s="41"/>
      <c r="L518" s="186"/>
    </row>
    <row r="519" spans="1:12" s="179" customFormat="1" ht="11.25" customHeight="1">
      <c r="A519" s="41"/>
      <c r="B519" s="41"/>
      <c r="C519" s="211"/>
      <c r="D519" s="183"/>
      <c r="E519" s="184"/>
      <c r="F519" s="41"/>
      <c r="G519" s="41"/>
      <c r="H519" s="185"/>
      <c r="I519" s="41"/>
      <c r="J519" s="41"/>
      <c r="K519" s="41"/>
      <c r="L519" s="186"/>
    </row>
    <row r="520" spans="1:12" s="179" customFormat="1" ht="11.25" customHeight="1">
      <c r="A520" s="41"/>
      <c r="B520" s="41"/>
      <c r="C520" s="211"/>
      <c r="D520" s="183"/>
      <c r="E520" s="184"/>
      <c r="F520" s="41"/>
      <c r="G520" s="41"/>
      <c r="H520" s="185"/>
      <c r="I520" s="41"/>
      <c r="J520" s="41"/>
      <c r="K520" s="41"/>
      <c r="L520" s="186"/>
    </row>
    <row r="521" spans="1:12" s="179" customFormat="1" ht="11.25" customHeight="1">
      <c r="A521" s="41"/>
      <c r="B521" s="41"/>
      <c r="C521" s="211"/>
      <c r="D521" s="183"/>
      <c r="E521" s="184"/>
      <c r="F521" s="41"/>
      <c r="G521" s="41"/>
      <c r="H521" s="185"/>
      <c r="I521" s="41"/>
      <c r="J521" s="41"/>
      <c r="K521" s="41"/>
      <c r="L521" s="186"/>
    </row>
    <row r="522" spans="1:12" s="179" customFormat="1" ht="11.25" customHeight="1">
      <c r="A522" s="41"/>
      <c r="B522" s="41"/>
      <c r="C522" s="211"/>
      <c r="D522" s="183"/>
      <c r="E522" s="184"/>
      <c r="F522" s="41"/>
      <c r="G522" s="41"/>
      <c r="H522" s="185"/>
      <c r="I522" s="41"/>
      <c r="J522" s="41"/>
      <c r="K522" s="41"/>
      <c r="L522" s="186"/>
    </row>
    <row r="523" spans="1:12" s="179" customFormat="1" ht="11.25" customHeight="1">
      <c r="A523" s="41"/>
      <c r="B523" s="41"/>
      <c r="C523" s="211"/>
      <c r="D523" s="183"/>
      <c r="E523" s="184"/>
      <c r="F523" s="41"/>
      <c r="G523" s="41"/>
      <c r="H523" s="185"/>
      <c r="I523" s="41"/>
      <c r="J523" s="41"/>
      <c r="K523" s="41"/>
      <c r="L523" s="186"/>
    </row>
    <row r="524" spans="1:12" s="179" customFormat="1" ht="11.25" customHeight="1">
      <c r="A524" s="41"/>
      <c r="B524" s="41"/>
      <c r="C524" s="211"/>
      <c r="D524" s="183"/>
      <c r="E524" s="184"/>
      <c r="F524" s="41"/>
      <c r="G524" s="41"/>
      <c r="H524" s="185"/>
      <c r="I524" s="41"/>
      <c r="J524" s="41"/>
      <c r="K524" s="41"/>
      <c r="L524" s="186"/>
    </row>
    <row r="525" spans="1:12" s="179" customFormat="1" ht="11.25" customHeight="1">
      <c r="A525" s="41"/>
      <c r="B525" s="41"/>
      <c r="C525" s="211"/>
      <c r="D525" s="183"/>
      <c r="E525" s="184"/>
      <c r="F525" s="41"/>
      <c r="G525" s="41"/>
      <c r="H525" s="185"/>
      <c r="I525" s="41"/>
      <c r="J525" s="41"/>
      <c r="K525" s="41"/>
      <c r="L525" s="186"/>
    </row>
    <row r="526" spans="1:12" s="179" customFormat="1" ht="11.25" customHeight="1">
      <c r="A526" s="41"/>
      <c r="B526" s="41"/>
      <c r="C526" s="211"/>
      <c r="D526" s="183"/>
      <c r="E526" s="184"/>
      <c r="F526" s="41"/>
      <c r="G526" s="41"/>
      <c r="H526" s="185"/>
      <c r="I526" s="41"/>
      <c r="J526" s="41"/>
      <c r="K526" s="41"/>
      <c r="L526" s="186"/>
    </row>
    <row r="527" spans="1:12" s="179" customFormat="1" ht="11.25" customHeight="1">
      <c r="A527" s="41"/>
      <c r="B527" s="41"/>
      <c r="C527" s="211"/>
      <c r="D527" s="183"/>
      <c r="E527" s="184"/>
      <c r="F527" s="41"/>
      <c r="G527" s="41"/>
      <c r="H527" s="185"/>
      <c r="I527" s="41"/>
      <c r="J527" s="41"/>
      <c r="K527" s="41"/>
      <c r="L527" s="186"/>
    </row>
    <row r="528" spans="1:12" s="179" customFormat="1" ht="11.25" customHeight="1">
      <c r="A528" s="41"/>
      <c r="B528" s="41"/>
      <c r="C528" s="211"/>
      <c r="D528" s="183"/>
      <c r="E528" s="184"/>
      <c r="F528" s="41"/>
      <c r="G528" s="41"/>
      <c r="H528" s="185"/>
      <c r="I528" s="41"/>
      <c r="J528" s="41"/>
      <c r="K528" s="41"/>
      <c r="L528" s="186"/>
    </row>
    <row r="529" spans="1:12" s="179" customFormat="1" ht="11.25" customHeight="1">
      <c r="A529" s="41"/>
      <c r="B529" s="41"/>
      <c r="C529" s="211"/>
      <c r="D529" s="183"/>
      <c r="E529" s="184"/>
      <c r="F529" s="41"/>
      <c r="G529" s="41"/>
      <c r="H529" s="185"/>
      <c r="I529" s="41"/>
      <c r="J529" s="41"/>
      <c r="K529" s="41"/>
      <c r="L529" s="186"/>
    </row>
    <row r="530" spans="1:12" s="179" customFormat="1" ht="11.25" customHeight="1">
      <c r="A530" s="41"/>
      <c r="B530" s="41"/>
      <c r="C530" s="211"/>
      <c r="D530" s="183"/>
      <c r="E530" s="184"/>
      <c r="F530" s="41"/>
      <c r="G530" s="41"/>
      <c r="H530" s="185"/>
      <c r="I530" s="41"/>
      <c r="J530" s="41"/>
      <c r="K530" s="41"/>
      <c r="L530" s="186"/>
    </row>
    <row r="531" spans="1:12" s="179" customFormat="1" ht="11.25" customHeight="1">
      <c r="A531" s="41"/>
      <c r="B531" s="41"/>
      <c r="C531" s="211"/>
      <c r="D531" s="183"/>
      <c r="E531" s="184"/>
      <c r="F531" s="41"/>
      <c r="G531" s="41"/>
      <c r="H531" s="185"/>
      <c r="I531" s="41"/>
      <c r="J531" s="41"/>
      <c r="K531" s="41"/>
      <c r="L531" s="186"/>
    </row>
    <row r="532" spans="1:12" s="179" customFormat="1" ht="11.25" customHeight="1">
      <c r="A532" s="41"/>
      <c r="B532" s="41"/>
      <c r="C532" s="211"/>
      <c r="D532" s="183"/>
      <c r="E532" s="184"/>
      <c r="F532" s="41"/>
      <c r="G532" s="41"/>
      <c r="H532" s="185"/>
      <c r="I532" s="41"/>
      <c r="J532" s="41"/>
      <c r="K532" s="41"/>
      <c r="L532" s="186"/>
    </row>
    <row r="533" spans="1:12" s="179" customFormat="1" ht="11.25" customHeight="1">
      <c r="A533" s="41"/>
      <c r="B533" s="41"/>
      <c r="C533" s="211"/>
      <c r="D533" s="183"/>
      <c r="E533" s="184"/>
      <c r="F533" s="41"/>
      <c r="G533" s="41"/>
      <c r="H533" s="185"/>
      <c r="I533" s="41"/>
      <c r="J533" s="41"/>
      <c r="K533" s="41"/>
      <c r="L533" s="186"/>
    </row>
    <row r="534" spans="1:12" s="179" customFormat="1" ht="11.25" customHeight="1">
      <c r="A534" s="41"/>
      <c r="B534" s="41"/>
      <c r="C534" s="211"/>
      <c r="D534" s="183"/>
      <c r="E534" s="184"/>
      <c r="F534" s="41"/>
      <c r="G534" s="41"/>
      <c r="H534" s="185"/>
      <c r="I534" s="41"/>
      <c r="J534" s="41"/>
      <c r="K534" s="41"/>
      <c r="L534" s="186"/>
    </row>
    <row r="535" spans="1:12" s="179" customFormat="1" ht="11.25" customHeight="1">
      <c r="A535" s="41"/>
      <c r="B535" s="41"/>
      <c r="C535" s="211"/>
      <c r="D535" s="183"/>
      <c r="E535" s="184"/>
      <c r="F535" s="41"/>
      <c r="G535" s="41"/>
      <c r="H535" s="185"/>
      <c r="I535" s="41"/>
      <c r="J535" s="41"/>
      <c r="K535" s="41"/>
      <c r="L535" s="186"/>
    </row>
    <row r="536" spans="1:12" s="179" customFormat="1" ht="11.25" customHeight="1">
      <c r="A536" s="41"/>
      <c r="B536" s="41"/>
      <c r="C536" s="211"/>
      <c r="D536" s="183"/>
      <c r="E536" s="184"/>
      <c r="F536" s="41"/>
      <c r="G536" s="41"/>
      <c r="H536" s="185"/>
      <c r="I536" s="41"/>
      <c r="J536" s="41"/>
      <c r="K536" s="41"/>
      <c r="L536" s="186"/>
    </row>
    <row r="537" spans="1:12" s="179" customFormat="1" ht="11.25" customHeight="1">
      <c r="A537" s="41"/>
      <c r="B537" s="41"/>
      <c r="C537" s="211"/>
      <c r="D537" s="183"/>
      <c r="E537" s="184"/>
      <c r="F537" s="41"/>
      <c r="G537" s="41"/>
      <c r="H537" s="185"/>
      <c r="I537" s="41"/>
      <c r="J537" s="41"/>
      <c r="K537" s="41"/>
      <c r="L537" s="186"/>
    </row>
    <row r="538" spans="1:12" s="179" customFormat="1" ht="11.25" customHeight="1">
      <c r="A538" s="41"/>
      <c r="B538" s="41"/>
      <c r="C538" s="211"/>
      <c r="D538" s="183"/>
      <c r="E538" s="184"/>
      <c r="F538" s="41"/>
      <c r="G538" s="41"/>
      <c r="H538" s="185"/>
      <c r="I538" s="41"/>
      <c r="J538" s="41"/>
      <c r="K538" s="41"/>
      <c r="L538" s="186"/>
    </row>
    <row r="539" spans="1:12" s="179" customFormat="1" ht="11.25" customHeight="1">
      <c r="A539" s="41"/>
      <c r="B539" s="41"/>
      <c r="C539" s="211"/>
      <c r="D539" s="183"/>
      <c r="E539" s="184"/>
      <c r="F539" s="41"/>
      <c r="G539" s="41"/>
      <c r="H539" s="185"/>
      <c r="I539" s="41"/>
      <c r="J539" s="41"/>
      <c r="K539" s="41"/>
      <c r="L539" s="186"/>
    </row>
    <row r="540" spans="1:12" s="179" customFormat="1" ht="11.25" customHeight="1">
      <c r="A540" s="41"/>
      <c r="B540" s="41"/>
      <c r="C540" s="211"/>
      <c r="D540" s="183"/>
      <c r="E540" s="184"/>
      <c r="F540" s="41"/>
      <c r="G540" s="41"/>
      <c r="H540" s="185"/>
      <c r="I540" s="41"/>
      <c r="J540" s="41"/>
      <c r="K540" s="41"/>
      <c r="L540" s="186"/>
    </row>
    <row r="541" spans="1:12" s="179" customFormat="1" ht="11.25" customHeight="1">
      <c r="A541" s="41"/>
      <c r="B541" s="41"/>
      <c r="C541" s="211"/>
      <c r="D541" s="183"/>
      <c r="E541" s="184"/>
      <c r="F541" s="41"/>
      <c r="G541" s="41"/>
      <c r="H541" s="185"/>
      <c r="I541" s="41"/>
      <c r="J541" s="41"/>
      <c r="K541" s="41"/>
      <c r="L541" s="186"/>
    </row>
    <row r="542" spans="1:12" s="179" customFormat="1" ht="11.25" customHeight="1">
      <c r="A542" s="41"/>
      <c r="B542" s="41"/>
      <c r="C542" s="211"/>
      <c r="D542" s="183"/>
      <c r="E542" s="184"/>
      <c r="F542" s="41"/>
      <c r="G542" s="41"/>
      <c r="H542" s="185"/>
      <c r="I542" s="41"/>
      <c r="J542" s="41"/>
      <c r="K542" s="41"/>
      <c r="L542" s="186"/>
    </row>
    <row r="543" spans="1:12" s="179" customFormat="1" ht="11.25" customHeight="1">
      <c r="A543" s="41"/>
      <c r="B543" s="41"/>
      <c r="C543" s="211"/>
      <c r="D543" s="183"/>
      <c r="E543" s="184"/>
      <c r="F543" s="41"/>
      <c r="G543" s="41"/>
      <c r="H543" s="185"/>
      <c r="I543" s="41"/>
      <c r="J543" s="41"/>
      <c r="K543" s="41"/>
      <c r="L543" s="186"/>
    </row>
    <row r="544" spans="1:12" s="179" customFormat="1" ht="11.25" customHeight="1">
      <c r="A544" s="41"/>
      <c r="B544" s="41"/>
      <c r="C544" s="211"/>
      <c r="D544" s="183"/>
      <c r="E544" s="184"/>
      <c r="F544" s="41"/>
      <c r="G544" s="41"/>
      <c r="H544" s="185"/>
      <c r="I544" s="41"/>
      <c r="J544" s="41"/>
      <c r="K544" s="41"/>
      <c r="L544" s="186"/>
    </row>
    <row r="545" spans="1:12" s="179" customFormat="1" ht="11.25" customHeight="1">
      <c r="A545" s="41"/>
      <c r="B545" s="41"/>
      <c r="C545" s="211"/>
      <c r="D545" s="183"/>
      <c r="E545" s="184"/>
      <c r="F545" s="41"/>
      <c r="G545" s="41"/>
      <c r="H545" s="185"/>
      <c r="I545" s="41"/>
      <c r="J545" s="41"/>
      <c r="K545" s="41"/>
      <c r="L545" s="186"/>
    </row>
    <row r="546" spans="1:12" s="179" customFormat="1" ht="11.25" customHeight="1">
      <c r="A546" s="41"/>
      <c r="B546" s="41"/>
      <c r="C546" s="211"/>
      <c r="D546" s="183"/>
      <c r="E546" s="184"/>
      <c r="F546" s="41"/>
      <c r="G546" s="41"/>
      <c r="H546" s="185"/>
      <c r="I546" s="41"/>
      <c r="J546" s="41"/>
      <c r="K546" s="41"/>
      <c r="L546" s="186"/>
    </row>
    <row r="547" spans="1:12" s="179" customFormat="1" ht="11.25" customHeight="1">
      <c r="A547" s="41"/>
      <c r="B547" s="41"/>
      <c r="C547" s="211"/>
      <c r="D547" s="183"/>
      <c r="E547" s="184"/>
      <c r="F547" s="41"/>
      <c r="G547" s="41"/>
      <c r="H547" s="185"/>
      <c r="I547" s="41"/>
      <c r="J547" s="41"/>
      <c r="K547" s="41"/>
      <c r="L547" s="186"/>
    </row>
    <row r="548" spans="1:12" s="179" customFormat="1" ht="11.25" customHeight="1">
      <c r="A548" s="41"/>
      <c r="B548" s="41"/>
      <c r="C548" s="211"/>
      <c r="D548" s="183"/>
      <c r="E548" s="184"/>
      <c r="F548" s="41"/>
      <c r="G548" s="41"/>
      <c r="H548" s="185"/>
      <c r="I548" s="41"/>
      <c r="J548" s="41"/>
      <c r="K548" s="41"/>
      <c r="L548" s="186"/>
    </row>
    <row r="549" spans="1:12" s="179" customFormat="1" ht="11.25" customHeight="1">
      <c r="A549" s="41"/>
      <c r="B549" s="41"/>
      <c r="C549" s="211"/>
      <c r="D549" s="183"/>
      <c r="E549" s="184"/>
      <c r="F549" s="41"/>
      <c r="G549" s="41"/>
      <c r="H549" s="185"/>
      <c r="I549" s="41"/>
      <c r="J549" s="41"/>
      <c r="K549" s="41"/>
      <c r="L549" s="186"/>
    </row>
    <row r="550" spans="1:12" s="179" customFormat="1" ht="11.25" customHeight="1">
      <c r="A550" s="41"/>
      <c r="B550" s="41"/>
      <c r="C550" s="211"/>
      <c r="D550" s="183"/>
      <c r="E550" s="184"/>
      <c r="F550" s="41"/>
      <c r="G550" s="41"/>
      <c r="H550" s="185"/>
      <c r="I550" s="41"/>
      <c r="J550" s="41"/>
      <c r="K550" s="41"/>
      <c r="L550" s="186"/>
    </row>
    <row r="551" spans="1:12" s="179" customFormat="1" ht="11.25" customHeight="1">
      <c r="A551" s="41"/>
      <c r="B551" s="41"/>
      <c r="C551" s="211"/>
      <c r="D551" s="183"/>
      <c r="E551" s="184"/>
      <c r="F551" s="41"/>
      <c r="G551" s="41"/>
      <c r="H551" s="185"/>
      <c r="I551" s="41"/>
      <c r="J551" s="41"/>
      <c r="K551" s="41"/>
      <c r="L551" s="186"/>
    </row>
    <row r="552" spans="1:12" s="179" customFormat="1" ht="11.25" customHeight="1">
      <c r="A552" s="41"/>
      <c r="B552" s="41"/>
      <c r="C552" s="211"/>
      <c r="D552" s="183"/>
      <c r="E552" s="184"/>
      <c r="F552" s="41"/>
      <c r="G552" s="41"/>
      <c r="H552" s="185"/>
      <c r="I552" s="41"/>
      <c r="J552" s="41"/>
      <c r="K552" s="41"/>
      <c r="L552" s="186"/>
    </row>
    <row r="553" spans="1:12" s="179" customFormat="1" ht="11.25" customHeight="1">
      <c r="A553" s="41"/>
      <c r="B553" s="41"/>
      <c r="C553" s="211"/>
      <c r="D553" s="183"/>
      <c r="E553" s="184"/>
      <c r="F553" s="41"/>
      <c r="G553" s="41"/>
      <c r="H553" s="185"/>
      <c r="I553" s="41"/>
      <c r="J553" s="41"/>
      <c r="K553" s="41"/>
      <c r="L553" s="186"/>
    </row>
    <row r="554" spans="1:12" s="179" customFormat="1" ht="11.25" customHeight="1">
      <c r="A554" s="41"/>
      <c r="B554" s="41"/>
      <c r="C554" s="211"/>
      <c r="D554" s="183"/>
      <c r="E554" s="184"/>
      <c r="F554" s="41"/>
      <c r="G554" s="41"/>
      <c r="H554" s="185"/>
      <c r="I554" s="41"/>
      <c r="J554" s="41"/>
      <c r="K554" s="41"/>
      <c r="L554" s="186"/>
    </row>
    <row r="555" spans="1:12" s="179" customFormat="1" ht="11.25" customHeight="1">
      <c r="A555" s="41"/>
      <c r="B555" s="41"/>
      <c r="C555" s="211"/>
      <c r="D555" s="183"/>
      <c r="E555" s="184"/>
      <c r="F555" s="41"/>
      <c r="G555" s="41"/>
      <c r="H555" s="185"/>
      <c r="I555" s="41"/>
      <c r="J555" s="41"/>
      <c r="K555" s="41"/>
      <c r="L555" s="186"/>
    </row>
    <row r="556" spans="1:12" s="179" customFormat="1" ht="11.25" customHeight="1">
      <c r="A556" s="41"/>
      <c r="B556" s="41"/>
      <c r="C556" s="211"/>
      <c r="D556" s="183"/>
      <c r="E556" s="184"/>
      <c r="F556" s="41"/>
      <c r="G556" s="41"/>
      <c r="H556" s="185"/>
      <c r="I556" s="41"/>
      <c r="J556" s="41"/>
      <c r="K556" s="41"/>
      <c r="L556" s="186"/>
    </row>
    <row r="557" spans="1:12" s="179" customFormat="1" ht="11.25" customHeight="1">
      <c r="A557" s="41"/>
      <c r="B557" s="41"/>
      <c r="C557" s="211"/>
      <c r="D557" s="183"/>
      <c r="E557" s="184"/>
      <c r="F557" s="41"/>
      <c r="G557" s="41"/>
      <c r="H557" s="185"/>
      <c r="I557" s="41"/>
      <c r="J557" s="41"/>
      <c r="K557" s="41"/>
      <c r="L557" s="186"/>
    </row>
    <row r="558" spans="1:12" s="179" customFormat="1" ht="11.25" customHeight="1">
      <c r="A558" s="41"/>
      <c r="B558" s="41"/>
      <c r="C558" s="211"/>
      <c r="D558" s="183"/>
      <c r="E558" s="184"/>
      <c r="F558" s="41"/>
      <c r="G558" s="41"/>
      <c r="H558" s="185"/>
      <c r="I558" s="41"/>
      <c r="J558" s="41"/>
      <c r="K558" s="41"/>
      <c r="L558" s="186"/>
    </row>
    <row r="559" spans="1:12" s="179" customFormat="1" ht="11.25" customHeight="1">
      <c r="A559" s="41"/>
      <c r="B559" s="41"/>
      <c r="C559" s="211"/>
      <c r="D559" s="183"/>
      <c r="E559" s="184"/>
      <c r="F559" s="41"/>
      <c r="G559" s="41"/>
      <c r="H559" s="185"/>
      <c r="I559" s="41"/>
      <c r="J559" s="41"/>
      <c r="K559" s="41"/>
      <c r="L559" s="186"/>
    </row>
    <row r="560" spans="1:12" s="179" customFormat="1" ht="11.25" customHeight="1">
      <c r="A560" s="41"/>
      <c r="B560" s="41"/>
      <c r="C560" s="211"/>
      <c r="D560" s="183"/>
      <c r="E560" s="184"/>
      <c r="F560" s="41"/>
      <c r="G560" s="41"/>
      <c r="H560" s="185"/>
      <c r="I560" s="41"/>
      <c r="J560" s="41"/>
      <c r="K560" s="41"/>
      <c r="L560" s="186"/>
    </row>
    <row r="561" spans="1:12" s="179" customFormat="1" ht="11.25" customHeight="1">
      <c r="A561" s="41"/>
      <c r="B561" s="41"/>
      <c r="C561" s="211"/>
      <c r="D561" s="183"/>
      <c r="E561" s="184"/>
      <c r="F561" s="41"/>
      <c r="G561" s="41"/>
      <c r="H561" s="185"/>
      <c r="I561" s="41"/>
      <c r="J561" s="41"/>
      <c r="K561" s="41"/>
      <c r="L561" s="186"/>
    </row>
    <row r="562" spans="1:12" s="179" customFormat="1" ht="11.25" customHeight="1">
      <c r="A562" s="41"/>
      <c r="B562" s="41"/>
      <c r="C562" s="211"/>
      <c r="D562" s="183"/>
      <c r="E562" s="184"/>
      <c r="F562" s="41"/>
      <c r="G562" s="41"/>
      <c r="H562" s="185"/>
      <c r="I562" s="41"/>
      <c r="J562" s="41"/>
      <c r="K562" s="41"/>
      <c r="L562" s="186"/>
    </row>
    <row r="563" spans="1:12" s="179" customFormat="1" ht="11.25" customHeight="1">
      <c r="A563" s="41"/>
      <c r="B563" s="41"/>
      <c r="C563" s="211"/>
      <c r="D563" s="183"/>
      <c r="E563" s="184"/>
      <c r="F563" s="41"/>
      <c r="G563" s="41"/>
      <c r="H563" s="185"/>
      <c r="I563" s="41"/>
      <c r="J563" s="41"/>
      <c r="K563" s="41"/>
      <c r="L563" s="186"/>
    </row>
    <row r="564" spans="1:12" s="179" customFormat="1" ht="11.25" customHeight="1">
      <c r="A564" s="41"/>
      <c r="B564" s="41"/>
      <c r="C564" s="211"/>
      <c r="D564" s="183"/>
      <c r="E564" s="184"/>
      <c r="F564" s="41"/>
      <c r="G564" s="41"/>
      <c r="H564" s="185"/>
      <c r="I564" s="41"/>
      <c r="J564" s="41"/>
      <c r="K564" s="41"/>
      <c r="L564" s="186"/>
    </row>
    <row r="565" spans="1:12" s="179" customFormat="1" ht="11.25" customHeight="1">
      <c r="A565" s="41"/>
      <c r="B565" s="41"/>
      <c r="C565" s="211"/>
      <c r="D565" s="183"/>
      <c r="E565" s="184"/>
      <c r="F565" s="41"/>
      <c r="G565" s="41"/>
      <c r="H565" s="185"/>
      <c r="I565" s="41"/>
      <c r="J565" s="41"/>
      <c r="K565" s="41"/>
      <c r="L565" s="186"/>
    </row>
    <row r="566" spans="1:12" s="179" customFormat="1" ht="11.25" customHeight="1">
      <c r="A566" s="41"/>
      <c r="B566" s="41"/>
      <c r="C566" s="211"/>
      <c r="D566" s="183"/>
      <c r="E566" s="184"/>
      <c r="F566" s="41"/>
      <c r="G566" s="41"/>
      <c r="H566" s="185"/>
      <c r="I566" s="41"/>
      <c r="J566" s="41"/>
      <c r="K566" s="41"/>
      <c r="L566" s="186"/>
    </row>
    <row r="567" spans="1:12" s="179" customFormat="1" ht="11.25" customHeight="1">
      <c r="A567" s="41"/>
      <c r="B567" s="41"/>
      <c r="C567" s="211"/>
      <c r="D567" s="183"/>
      <c r="E567" s="184"/>
      <c r="F567" s="41"/>
      <c r="G567" s="41"/>
      <c r="H567" s="185"/>
      <c r="I567" s="41"/>
      <c r="J567" s="41"/>
      <c r="K567" s="41"/>
      <c r="L567" s="186"/>
    </row>
    <row r="568" spans="1:12" s="179" customFormat="1" ht="11.25" customHeight="1">
      <c r="A568" s="41"/>
      <c r="B568" s="41"/>
      <c r="C568" s="211"/>
      <c r="D568" s="183"/>
      <c r="E568" s="184"/>
      <c r="F568" s="41"/>
      <c r="G568" s="41"/>
      <c r="H568" s="185"/>
      <c r="I568" s="41"/>
      <c r="J568" s="41"/>
      <c r="K568" s="41"/>
      <c r="L568" s="186"/>
    </row>
    <row r="569" spans="1:12" s="179" customFormat="1" ht="11.25" customHeight="1">
      <c r="A569" s="41"/>
      <c r="B569" s="41"/>
      <c r="C569" s="211"/>
      <c r="D569" s="183"/>
      <c r="E569" s="184"/>
      <c r="F569" s="41"/>
      <c r="G569" s="41"/>
      <c r="H569" s="185"/>
      <c r="I569" s="41"/>
      <c r="J569" s="41"/>
      <c r="K569" s="41"/>
      <c r="L569" s="186"/>
    </row>
    <row r="570" spans="1:12" s="179" customFormat="1" ht="11.25" customHeight="1">
      <c r="A570" s="41"/>
      <c r="B570" s="41"/>
      <c r="C570" s="211"/>
      <c r="D570" s="183"/>
      <c r="E570" s="184"/>
      <c r="F570" s="41"/>
      <c r="G570" s="41"/>
      <c r="H570" s="185"/>
      <c r="I570" s="41"/>
      <c r="J570" s="41"/>
      <c r="K570" s="41"/>
      <c r="L570" s="186"/>
    </row>
    <row r="571" spans="1:12" s="179" customFormat="1" ht="11.25" customHeight="1">
      <c r="A571" s="41"/>
      <c r="B571" s="41"/>
      <c r="C571" s="211"/>
      <c r="D571" s="183"/>
      <c r="E571" s="184"/>
      <c r="F571" s="41"/>
      <c r="G571" s="41"/>
      <c r="H571" s="185"/>
      <c r="I571" s="41"/>
      <c r="J571" s="41"/>
      <c r="K571" s="41"/>
      <c r="L571" s="186"/>
    </row>
    <row r="572" spans="1:12" s="179" customFormat="1" ht="11.25" customHeight="1">
      <c r="A572" s="41"/>
      <c r="B572" s="41"/>
      <c r="C572" s="211"/>
      <c r="D572" s="183"/>
      <c r="E572" s="184"/>
      <c r="F572" s="41"/>
      <c r="G572" s="41"/>
      <c r="H572" s="185"/>
      <c r="I572" s="41"/>
      <c r="J572" s="41"/>
      <c r="K572" s="41"/>
      <c r="L572" s="186"/>
    </row>
    <row r="573" spans="1:12" s="179" customFormat="1" ht="11.25" customHeight="1">
      <c r="A573" s="41"/>
      <c r="B573" s="41"/>
      <c r="C573" s="211"/>
      <c r="D573" s="183"/>
      <c r="E573" s="184"/>
      <c r="F573" s="41"/>
      <c r="G573" s="41"/>
      <c r="H573" s="185"/>
      <c r="I573" s="41"/>
      <c r="J573" s="41"/>
      <c r="K573" s="41"/>
      <c r="L573" s="186"/>
    </row>
    <row r="574" spans="1:12" s="179" customFormat="1" ht="11.25" customHeight="1">
      <c r="A574" s="41"/>
      <c r="B574" s="41"/>
      <c r="C574" s="211"/>
      <c r="D574" s="183"/>
      <c r="E574" s="184"/>
      <c r="F574" s="41"/>
      <c r="G574" s="41"/>
      <c r="H574" s="185"/>
      <c r="I574" s="41"/>
      <c r="J574" s="41"/>
      <c r="K574" s="41"/>
      <c r="L574" s="186"/>
    </row>
    <row r="575" spans="1:12" s="179" customFormat="1" ht="11.25" customHeight="1">
      <c r="A575" s="41"/>
      <c r="B575" s="41"/>
      <c r="C575" s="211"/>
      <c r="D575" s="183"/>
      <c r="E575" s="184"/>
      <c r="F575" s="41"/>
      <c r="G575" s="41"/>
      <c r="H575" s="185"/>
      <c r="I575" s="41"/>
      <c r="J575" s="41"/>
      <c r="K575" s="41"/>
      <c r="L575" s="186"/>
    </row>
    <row r="576" spans="1:12" s="179" customFormat="1" ht="11.25" customHeight="1">
      <c r="A576" s="41"/>
      <c r="B576" s="41"/>
      <c r="C576" s="211"/>
      <c r="D576" s="183"/>
      <c r="E576" s="184"/>
      <c r="F576" s="41"/>
      <c r="G576" s="41"/>
      <c r="H576" s="185"/>
      <c r="I576" s="41"/>
      <c r="J576" s="41"/>
      <c r="K576" s="41"/>
      <c r="L576" s="186"/>
    </row>
    <row r="577" spans="1:12" s="179" customFormat="1" ht="11.25" customHeight="1">
      <c r="A577" s="41"/>
      <c r="B577" s="41"/>
      <c r="C577" s="211"/>
      <c r="D577" s="183"/>
      <c r="E577" s="184"/>
      <c r="F577" s="41"/>
      <c r="G577" s="41"/>
      <c r="H577" s="185"/>
      <c r="I577" s="41"/>
      <c r="J577" s="41"/>
      <c r="K577" s="41"/>
      <c r="L577" s="186"/>
    </row>
    <row r="578" spans="1:12" s="179" customFormat="1" ht="11.25" customHeight="1">
      <c r="A578" s="41"/>
      <c r="B578" s="41"/>
      <c r="C578" s="211"/>
      <c r="D578" s="183"/>
      <c r="E578" s="184"/>
      <c r="F578" s="41"/>
      <c r="G578" s="41"/>
      <c r="H578" s="185"/>
      <c r="I578" s="41"/>
      <c r="J578" s="41"/>
      <c r="K578" s="41"/>
      <c r="L578" s="186"/>
    </row>
    <row r="579" spans="1:12" s="179" customFormat="1" ht="11.25" customHeight="1">
      <c r="A579" s="41"/>
      <c r="B579" s="41"/>
      <c r="C579" s="211"/>
      <c r="D579" s="183"/>
      <c r="E579" s="184"/>
      <c r="F579" s="41"/>
      <c r="G579" s="41"/>
      <c r="H579" s="185"/>
      <c r="I579" s="41"/>
      <c r="J579" s="41"/>
      <c r="K579" s="41"/>
      <c r="L579" s="186"/>
    </row>
    <row r="580" spans="1:12" s="179" customFormat="1" ht="11.25" customHeight="1">
      <c r="A580" s="41"/>
      <c r="B580" s="41"/>
      <c r="C580" s="211"/>
      <c r="D580" s="183"/>
      <c r="E580" s="184"/>
      <c r="F580" s="41"/>
      <c r="G580" s="41"/>
      <c r="H580" s="185"/>
      <c r="I580" s="41"/>
      <c r="J580" s="41"/>
      <c r="K580" s="41"/>
      <c r="L580" s="186"/>
    </row>
    <row r="581" spans="1:12" s="179" customFormat="1" ht="11.25" customHeight="1">
      <c r="A581" s="41"/>
      <c r="B581" s="41"/>
      <c r="C581" s="211"/>
      <c r="D581" s="183"/>
      <c r="E581" s="184"/>
      <c r="F581" s="41"/>
      <c r="G581" s="41"/>
      <c r="H581" s="185"/>
      <c r="I581" s="41"/>
      <c r="J581" s="41"/>
      <c r="K581" s="41"/>
      <c r="L581" s="186"/>
    </row>
    <row r="582" spans="1:12" s="179" customFormat="1" ht="11.25" customHeight="1">
      <c r="A582" s="41"/>
      <c r="B582" s="41"/>
      <c r="C582" s="211"/>
      <c r="D582" s="183"/>
      <c r="E582" s="184"/>
      <c r="F582" s="41"/>
      <c r="G582" s="41"/>
      <c r="H582" s="185"/>
      <c r="I582" s="41"/>
      <c r="J582" s="41"/>
      <c r="K582" s="41"/>
      <c r="L582" s="186"/>
    </row>
    <row r="583" spans="1:12" s="179" customFormat="1" ht="11.25" customHeight="1">
      <c r="A583" s="41"/>
      <c r="B583" s="41"/>
      <c r="C583" s="211"/>
      <c r="D583" s="183"/>
      <c r="E583" s="184"/>
      <c r="F583" s="41"/>
      <c r="G583" s="41"/>
      <c r="H583" s="185"/>
      <c r="I583" s="41"/>
      <c r="J583" s="41"/>
      <c r="K583" s="41"/>
      <c r="L583" s="186"/>
    </row>
    <row r="584" spans="1:12" s="179" customFormat="1" ht="11.25" customHeight="1">
      <c r="A584" s="41"/>
      <c r="B584" s="41"/>
      <c r="C584" s="211"/>
      <c r="D584" s="183"/>
      <c r="E584" s="184"/>
      <c r="F584" s="41"/>
      <c r="G584" s="41"/>
      <c r="H584" s="185"/>
      <c r="I584" s="41"/>
      <c r="J584" s="41"/>
      <c r="K584" s="41"/>
      <c r="L584" s="186"/>
    </row>
    <row r="585" spans="1:12" s="179" customFormat="1" ht="11.25" customHeight="1">
      <c r="A585" s="41"/>
      <c r="B585" s="41"/>
      <c r="C585" s="211"/>
      <c r="D585" s="183"/>
      <c r="E585" s="184"/>
      <c r="F585" s="41"/>
      <c r="G585" s="41"/>
      <c r="H585" s="185"/>
      <c r="I585" s="41"/>
      <c r="J585" s="41"/>
      <c r="K585" s="41"/>
      <c r="L585" s="186"/>
    </row>
    <row r="586" spans="1:12" s="179" customFormat="1" ht="11.25" customHeight="1">
      <c r="A586" s="41"/>
      <c r="B586" s="41"/>
      <c r="C586" s="211"/>
      <c r="D586" s="183"/>
      <c r="E586" s="184"/>
      <c r="F586" s="41"/>
      <c r="G586" s="41"/>
      <c r="H586" s="185"/>
      <c r="I586" s="41"/>
      <c r="J586" s="41"/>
      <c r="K586" s="41"/>
      <c r="L586" s="186"/>
    </row>
    <row r="587" spans="1:12" s="179" customFormat="1" ht="11.25" customHeight="1">
      <c r="A587" s="41"/>
      <c r="B587" s="41"/>
      <c r="C587" s="211"/>
      <c r="D587" s="183"/>
      <c r="E587" s="184"/>
      <c r="F587" s="41"/>
      <c r="G587" s="41"/>
      <c r="H587" s="185"/>
      <c r="I587" s="41"/>
      <c r="J587" s="41"/>
      <c r="K587" s="41"/>
      <c r="L587" s="186"/>
    </row>
    <row r="588" spans="1:12" s="179" customFormat="1" ht="11.25" customHeight="1">
      <c r="A588" s="41"/>
      <c r="B588" s="41"/>
      <c r="C588" s="211"/>
      <c r="D588" s="183"/>
      <c r="E588" s="184"/>
      <c r="F588" s="41"/>
      <c r="G588" s="41"/>
      <c r="H588" s="185"/>
      <c r="I588" s="41"/>
      <c r="J588" s="41"/>
      <c r="K588" s="41"/>
      <c r="L588" s="186"/>
    </row>
    <row r="589" spans="1:12" s="179" customFormat="1" ht="11.25" customHeight="1">
      <c r="A589" s="41"/>
      <c r="B589" s="41"/>
      <c r="C589" s="211"/>
      <c r="D589" s="183"/>
      <c r="E589" s="184"/>
      <c r="F589" s="41"/>
      <c r="G589" s="41"/>
      <c r="H589" s="185"/>
      <c r="I589" s="41"/>
      <c r="J589" s="41"/>
      <c r="K589" s="41"/>
      <c r="L589" s="186"/>
    </row>
    <row r="590" spans="1:12" s="179" customFormat="1" ht="11.25" customHeight="1">
      <c r="A590" s="41"/>
      <c r="B590" s="41"/>
      <c r="C590" s="211"/>
      <c r="D590" s="183"/>
      <c r="E590" s="184"/>
      <c r="F590" s="41"/>
      <c r="G590" s="41"/>
      <c r="H590" s="185"/>
      <c r="I590" s="41"/>
      <c r="J590" s="41"/>
      <c r="K590" s="41"/>
      <c r="L590" s="186"/>
    </row>
    <row r="591" spans="1:12" s="179" customFormat="1" ht="11.25" customHeight="1">
      <c r="A591" s="41"/>
      <c r="B591" s="41"/>
      <c r="C591" s="211"/>
      <c r="D591" s="183"/>
      <c r="E591" s="184"/>
      <c r="F591" s="41"/>
      <c r="G591" s="41"/>
      <c r="H591" s="185"/>
      <c r="I591" s="41"/>
      <c r="J591" s="41"/>
      <c r="K591" s="41"/>
      <c r="L591" s="186"/>
    </row>
    <row r="592" spans="1:12" s="179" customFormat="1" ht="11.25" customHeight="1">
      <c r="A592" s="41"/>
      <c r="B592" s="41"/>
      <c r="C592" s="211"/>
      <c r="D592" s="183"/>
      <c r="E592" s="184"/>
      <c r="F592" s="41"/>
      <c r="G592" s="41"/>
      <c r="H592" s="185"/>
      <c r="I592" s="41"/>
      <c r="J592" s="41"/>
      <c r="K592" s="41"/>
      <c r="L592" s="186"/>
    </row>
    <row r="593" spans="1:12" s="179" customFormat="1" ht="11.25" customHeight="1">
      <c r="A593" s="41"/>
      <c r="B593" s="41"/>
      <c r="C593" s="211"/>
      <c r="D593" s="183"/>
      <c r="E593" s="184"/>
      <c r="F593" s="41"/>
      <c r="G593" s="41"/>
      <c r="H593" s="185"/>
      <c r="I593" s="41"/>
      <c r="J593" s="41"/>
      <c r="K593" s="41"/>
      <c r="L593" s="186"/>
    </row>
    <row r="594" spans="1:12" s="179" customFormat="1" ht="11.25" customHeight="1">
      <c r="A594" s="41"/>
      <c r="B594" s="41"/>
      <c r="C594" s="211"/>
      <c r="D594" s="183"/>
      <c r="E594" s="184"/>
      <c r="F594" s="41"/>
      <c r="G594" s="41"/>
      <c r="H594" s="185"/>
      <c r="I594" s="41"/>
      <c r="J594" s="41"/>
      <c r="K594" s="41"/>
      <c r="L594" s="186"/>
    </row>
    <row r="595" spans="1:12" s="179" customFormat="1" ht="11.25" customHeight="1">
      <c r="A595" s="41"/>
      <c r="B595" s="41"/>
      <c r="C595" s="211"/>
      <c r="D595" s="183"/>
      <c r="E595" s="184"/>
      <c r="F595" s="41"/>
      <c r="G595" s="41"/>
      <c r="H595" s="185"/>
      <c r="I595" s="41"/>
      <c r="J595" s="41"/>
      <c r="K595" s="41"/>
      <c r="L595" s="186"/>
    </row>
    <row r="596" spans="1:12" s="179" customFormat="1" ht="11.25" customHeight="1">
      <c r="A596" s="41"/>
      <c r="B596" s="41"/>
      <c r="C596" s="211"/>
      <c r="D596" s="183"/>
      <c r="E596" s="184"/>
      <c r="F596" s="41"/>
      <c r="G596" s="41"/>
      <c r="H596" s="185"/>
      <c r="I596" s="41"/>
      <c r="J596" s="41"/>
      <c r="K596" s="41"/>
      <c r="L596" s="186"/>
    </row>
    <row r="597" spans="1:12" s="179" customFormat="1" ht="11.25" customHeight="1">
      <c r="A597" s="41"/>
      <c r="B597" s="41"/>
      <c r="C597" s="211"/>
      <c r="D597" s="183"/>
      <c r="E597" s="184"/>
      <c r="F597" s="41"/>
      <c r="G597" s="41"/>
      <c r="H597" s="185"/>
      <c r="I597" s="41"/>
      <c r="J597" s="41"/>
      <c r="K597" s="41"/>
      <c r="L597" s="186"/>
    </row>
    <row r="598" spans="1:12" s="179" customFormat="1" ht="11.25" customHeight="1">
      <c r="A598" s="41"/>
      <c r="B598" s="41"/>
      <c r="C598" s="211"/>
      <c r="D598" s="183"/>
      <c r="E598" s="184"/>
      <c r="F598" s="41"/>
      <c r="G598" s="41"/>
      <c r="H598" s="185"/>
      <c r="I598" s="41"/>
      <c r="J598" s="41"/>
      <c r="K598" s="41"/>
      <c r="L598" s="186"/>
    </row>
    <row r="599" spans="1:12" s="179" customFormat="1" ht="11.25" customHeight="1">
      <c r="A599" s="41"/>
      <c r="B599" s="41"/>
      <c r="C599" s="211"/>
      <c r="D599" s="183"/>
      <c r="E599" s="184"/>
      <c r="F599" s="41"/>
      <c r="G599" s="41"/>
      <c r="H599" s="185"/>
      <c r="I599" s="41"/>
      <c r="J599" s="41"/>
      <c r="K599" s="41"/>
      <c r="L599" s="186"/>
    </row>
    <row r="600" spans="1:12" s="179" customFormat="1" ht="11.25" customHeight="1">
      <c r="A600" s="41"/>
      <c r="B600" s="41"/>
      <c r="C600" s="211"/>
      <c r="D600" s="183"/>
      <c r="E600" s="184"/>
      <c r="F600" s="41"/>
      <c r="G600" s="41"/>
      <c r="H600" s="185"/>
      <c r="I600" s="41"/>
      <c r="J600" s="41"/>
      <c r="K600" s="41"/>
      <c r="L600" s="186"/>
    </row>
    <row r="601" spans="1:12" s="179" customFormat="1" ht="11.25" customHeight="1">
      <c r="A601" s="41"/>
      <c r="B601" s="41"/>
      <c r="C601" s="211"/>
      <c r="D601" s="183"/>
      <c r="E601" s="184"/>
      <c r="F601" s="41"/>
      <c r="G601" s="41"/>
      <c r="H601" s="185"/>
      <c r="I601" s="41"/>
      <c r="J601" s="41"/>
      <c r="K601" s="41"/>
      <c r="L601" s="186"/>
    </row>
    <row r="602" spans="1:12" s="179" customFormat="1" ht="11.25" customHeight="1">
      <c r="A602" s="41"/>
      <c r="B602" s="41"/>
      <c r="C602" s="211"/>
      <c r="D602" s="183"/>
      <c r="E602" s="184"/>
      <c r="F602" s="41"/>
      <c r="G602" s="41"/>
      <c r="H602" s="185"/>
      <c r="I602" s="41"/>
      <c r="J602" s="41"/>
      <c r="K602" s="41"/>
      <c r="L602" s="186"/>
    </row>
    <row r="603" spans="1:12" s="179" customFormat="1" ht="11.25" customHeight="1">
      <c r="A603" s="41"/>
      <c r="B603" s="41"/>
      <c r="C603" s="211"/>
      <c r="D603" s="183"/>
      <c r="E603" s="184"/>
      <c r="F603" s="41"/>
      <c r="G603" s="41"/>
      <c r="H603" s="185"/>
      <c r="I603" s="41"/>
      <c r="J603" s="41"/>
      <c r="K603" s="41"/>
      <c r="L603" s="186"/>
    </row>
    <row r="604" spans="1:12" s="179" customFormat="1" ht="11.25" customHeight="1">
      <c r="A604" s="41"/>
      <c r="B604" s="41"/>
      <c r="C604" s="211"/>
      <c r="D604" s="183"/>
      <c r="E604" s="184"/>
      <c r="F604" s="41"/>
      <c r="G604" s="41"/>
      <c r="H604" s="185"/>
      <c r="I604" s="41"/>
      <c r="J604" s="41"/>
      <c r="K604" s="41"/>
      <c r="L604" s="186"/>
    </row>
    <row r="605" spans="1:12" s="179" customFormat="1" ht="11.25" customHeight="1">
      <c r="A605" s="41"/>
      <c r="B605" s="41"/>
      <c r="C605" s="211"/>
      <c r="D605" s="183"/>
      <c r="E605" s="184"/>
      <c r="F605" s="41"/>
      <c r="G605" s="41"/>
      <c r="H605" s="185"/>
      <c r="I605" s="41"/>
      <c r="J605" s="41"/>
      <c r="K605" s="41"/>
      <c r="L605" s="186"/>
    </row>
    <row r="606" spans="1:12" s="179" customFormat="1" ht="11.25" customHeight="1">
      <c r="A606" s="41"/>
      <c r="B606" s="41"/>
      <c r="C606" s="211"/>
      <c r="D606" s="183"/>
      <c r="E606" s="184"/>
      <c r="F606" s="41"/>
      <c r="G606" s="41"/>
      <c r="H606" s="185"/>
      <c r="I606" s="41"/>
      <c r="J606" s="41"/>
      <c r="K606" s="41"/>
      <c r="L606" s="186"/>
    </row>
    <row r="607" spans="1:12" s="179" customFormat="1" ht="11.25" customHeight="1">
      <c r="A607" s="41"/>
      <c r="B607" s="41"/>
      <c r="C607" s="211"/>
      <c r="D607" s="183"/>
      <c r="E607" s="184"/>
      <c r="F607" s="41"/>
      <c r="G607" s="41"/>
      <c r="H607" s="185"/>
      <c r="I607" s="41"/>
      <c r="J607" s="41"/>
      <c r="K607" s="41"/>
      <c r="L607" s="186"/>
    </row>
    <row r="608" spans="1:12" s="179" customFormat="1" ht="11.25" customHeight="1">
      <c r="A608" s="41"/>
      <c r="B608" s="41"/>
      <c r="C608" s="211"/>
      <c r="D608" s="183"/>
      <c r="E608" s="184"/>
      <c r="F608" s="41"/>
      <c r="G608" s="41"/>
      <c r="H608" s="185"/>
      <c r="I608" s="41"/>
      <c r="J608" s="41"/>
      <c r="K608" s="41"/>
      <c r="L608" s="186"/>
    </row>
    <row r="609" spans="1:12" s="179" customFormat="1" ht="11.25" customHeight="1">
      <c r="A609" s="41"/>
      <c r="B609" s="41"/>
      <c r="C609" s="211"/>
      <c r="D609" s="183"/>
      <c r="E609" s="184"/>
      <c r="F609" s="41"/>
      <c r="G609" s="41"/>
      <c r="H609" s="185"/>
      <c r="I609" s="41"/>
      <c r="J609" s="41"/>
      <c r="K609" s="41"/>
      <c r="L609" s="186"/>
    </row>
    <row r="610" spans="1:12" s="179" customFormat="1" ht="11.25" customHeight="1">
      <c r="A610" s="41"/>
      <c r="B610" s="41"/>
      <c r="C610" s="211"/>
      <c r="D610" s="183"/>
      <c r="E610" s="184"/>
      <c r="F610" s="41"/>
      <c r="G610" s="41"/>
      <c r="H610" s="185"/>
      <c r="I610" s="41"/>
      <c r="J610" s="41"/>
      <c r="K610" s="41"/>
      <c r="L610" s="186"/>
    </row>
    <row r="611" spans="1:12" s="179" customFormat="1" ht="11.25" customHeight="1">
      <c r="A611" s="41"/>
      <c r="B611" s="41"/>
      <c r="C611" s="211"/>
      <c r="D611" s="183"/>
      <c r="E611" s="184"/>
      <c r="F611" s="41"/>
      <c r="G611" s="41"/>
      <c r="H611" s="185"/>
      <c r="I611" s="41"/>
      <c r="J611" s="41"/>
      <c r="K611" s="41"/>
      <c r="L611" s="186"/>
    </row>
    <row r="612" spans="1:12" s="179" customFormat="1" ht="11.25" customHeight="1">
      <c r="A612" s="41"/>
      <c r="B612" s="41"/>
      <c r="C612" s="211"/>
      <c r="D612" s="183"/>
      <c r="E612" s="184"/>
      <c r="F612" s="41"/>
      <c r="G612" s="41"/>
      <c r="H612" s="185"/>
      <c r="I612" s="41"/>
      <c r="J612" s="41"/>
      <c r="K612" s="41"/>
      <c r="L612" s="186"/>
    </row>
    <row r="613" spans="1:12" s="179" customFormat="1" ht="11.25" customHeight="1">
      <c r="A613" s="41"/>
      <c r="B613" s="41"/>
      <c r="C613" s="211"/>
      <c r="D613" s="183"/>
      <c r="E613" s="184"/>
      <c r="F613" s="41"/>
      <c r="G613" s="41"/>
      <c r="H613" s="185"/>
      <c r="I613" s="41"/>
      <c r="J613" s="41"/>
      <c r="K613" s="41"/>
      <c r="L613" s="186"/>
    </row>
    <row r="614" spans="1:12" s="179" customFormat="1" ht="11.25" customHeight="1">
      <c r="A614" s="41"/>
      <c r="B614" s="41"/>
      <c r="C614" s="211"/>
      <c r="D614" s="183"/>
      <c r="E614" s="184"/>
      <c r="F614" s="41"/>
      <c r="G614" s="41"/>
      <c r="H614" s="185"/>
      <c r="I614" s="41"/>
      <c r="J614" s="41"/>
      <c r="K614" s="41"/>
      <c r="L614" s="186"/>
    </row>
    <row r="615" spans="1:12" s="179" customFormat="1" ht="11.25" customHeight="1">
      <c r="A615" s="41"/>
      <c r="B615" s="41"/>
      <c r="C615" s="211"/>
      <c r="D615" s="183"/>
      <c r="E615" s="184"/>
      <c r="F615" s="41"/>
      <c r="G615" s="41"/>
      <c r="H615" s="185"/>
      <c r="I615" s="41"/>
      <c r="J615" s="41"/>
      <c r="K615" s="41"/>
      <c r="L615" s="186"/>
    </row>
    <row r="616" spans="1:12" s="179" customFormat="1" ht="11.25" customHeight="1">
      <c r="A616" s="41"/>
      <c r="B616" s="41"/>
      <c r="C616" s="211"/>
      <c r="D616" s="183"/>
      <c r="E616" s="184"/>
      <c r="F616" s="41"/>
      <c r="G616" s="41"/>
      <c r="H616" s="185"/>
      <c r="I616" s="41"/>
      <c r="J616" s="41"/>
      <c r="K616" s="41"/>
      <c r="L616" s="186"/>
    </row>
    <row r="617" spans="1:12" s="179" customFormat="1" ht="11.25" customHeight="1">
      <c r="A617" s="41"/>
      <c r="B617" s="41"/>
      <c r="C617" s="211"/>
      <c r="D617" s="183"/>
      <c r="E617" s="184"/>
      <c r="F617" s="41"/>
      <c r="G617" s="41"/>
      <c r="H617" s="185"/>
      <c r="I617" s="41"/>
      <c r="J617" s="41"/>
      <c r="K617" s="41"/>
      <c r="L617" s="186"/>
    </row>
    <row r="618" spans="1:12" s="179" customFormat="1" ht="11.25" customHeight="1">
      <c r="A618" s="41"/>
      <c r="B618" s="41"/>
      <c r="C618" s="211"/>
      <c r="D618" s="183"/>
      <c r="E618" s="184"/>
      <c r="F618" s="41"/>
      <c r="G618" s="41"/>
      <c r="H618" s="185"/>
      <c r="I618" s="41"/>
      <c r="J618" s="41"/>
      <c r="K618" s="41"/>
      <c r="L618" s="186"/>
    </row>
    <row r="619" spans="1:12" s="179" customFormat="1" ht="11.25" customHeight="1">
      <c r="A619" s="41"/>
      <c r="B619" s="41"/>
      <c r="C619" s="211"/>
      <c r="D619" s="183"/>
      <c r="E619" s="184"/>
      <c r="F619" s="41"/>
      <c r="G619" s="41"/>
      <c r="H619" s="185"/>
      <c r="I619" s="41"/>
      <c r="J619" s="41"/>
      <c r="K619" s="41"/>
      <c r="L619" s="186"/>
    </row>
    <row r="620" spans="1:12" s="179" customFormat="1" ht="11.25" customHeight="1">
      <c r="A620" s="41"/>
      <c r="B620" s="41"/>
      <c r="C620" s="211"/>
      <c r="D620" s="183"/>
      <c r="E620" s="184"/>
      <c r="F620" s="41"/>
      <c r="G620" s="41"/>
      <c r="H620" s="185"/>
      <c r="I620" s="41"/>
      <c r="J620" s="41"/>
      <c r="K620" s="41"/>
      <c r="L620" s="186"/>
    </row>
    <row r="621" spans="1:12" s="179" customFormat="1" ht="11.25" customHeight="1">
      <c r="A621" s="41"/>
      <c r="B621" s="41"/>
      <c r="C621" s="211"/>
      <c r="D621" s="183"/>
      <c r="E621" s="184"/>
      <c r="F621" s="41"/>
      <c r="G621" s="41"/>
      <c r="H621" s="185"/>
      <c r="I621" s="41"/>
      <c r="J621" s="41"/>
      <c r="K621" s="41"/>
      <c r="L621" s="186"/>
    </row>
    <row r="622" spans="1:12" s="179" customFormat="1" ht="11.25" customHeight="1">
      <c r="A622" s="41"/>
      <c r="B622" s="41"/>
      <c r="C622" s="211"/>
      <c r="D622" s="183"/>
      <c r="E622" s="184"/>
      <c r="F622" s="41"/>
      <c r="G622" s="41"/>
      <c r="H622" s="185"/>
      <c r="I622" s="41"/>
      <c r="J622" s="41"/>
      <c r="K622" s="41"/>
      <c r="L622" s="186"/>
    </row>
    <row r="623" spans="1:12" s="179" customFormat="1" ht="11.25" customHeight="1">
      <c r="A623" s="41"/>
      <c r="B623" s="41"/>
      <c r="C623" s="211"/>
      <c r="D623" s="183"/>
      <c r="E623" s="184"/>
      <c r="F623" s="41"/>
      <c r="G623" s="41"/>
      <c r="H623" s="185"/>
      <c r="I623" s="41"/>
      <c r="J623" s="41"/>
      <c r="K623" s="41"/>
      <c r="L623" s="186"/>
    </row>
    <row r="624" spans="1:12" s="179" customFormat="1" ht="11.25" customHeight="1">
      <c r="A624" s="41"/>
      <c r="B624" s="41"/>
      <c r="C624" s="211"/>
      <c r="D624" s="183"/>
      <c r="E624" s="184"/>
      <c r="F624" s="41"/>
      <c r="G624" s="41"/>
      <c r="H624" s="185"/>
      <c r="I624" s="41"/>
      <c r="J624" s="41"/>
      <c r="K624" s="41"/>
      <c r="L624" s="186"/>
    </row>
    <row r="625" spans="1:12" s="179" customFormat="1" ht="11.25" customHeight="1">
      <c r="A625" s="41"/>
      <c r="B625" s="41"/>
      <c r="C625" s="211"/>
      <c r="D625" s="183"/>
      <c r="E625" s="184"/>
      <c r="F625" s="41"/>
      <c r="G625" s="41"/>
      <c r="H625" s="185"/>
      <c r="I625" s="41"/>
      <c r="J625" s="41"/>
      <c r="K625" s="41"/>
      <c r="L625" s="186"/>
    </row>
    <row r="626" spans="1:12" s="179" customFormat="1" ht="11.25" customHeight="1">
      <c r="A626" s="41"/>
      <c r="B626" s="41"/>
      <c r="C626" s="211"/>
      <c r="D626" s="183"/>
      <c r="E626" s="184"/>
      <c r="F626" s="41"/>
      <c r="G626" s="41"/>
      <c r="H626" s="185"/>
      <c r="I626" s="41"/>
      <c r="J626" s="41"/>
      <c r="K626" s="41"/>
      <c r="L626" s="186"/>
    </row>
    <row r="627" spans="1:12" s="179" customFormat="1" ht="11.25" customHeight="1">
      <c r="A627" s="41"/>
      <c r="B627" s="41"/>
      <c r="C627" s="211"/>
      <c r="D627" s="183"/>
      <c r="E627" s="184"/>
      <c r="F627" s="41"/>
      <c r="G627" s="41"/>
      <c r="H627" s="185"/>
      <c r="I627" s="41"/>
      <c r="J627" s="41"/>
      <c r="K627" s="41"/>
      <c r="L627" s="186"/>
    </row>
    <row r="628" spans="1:12" s="179" customFormat="1" ht="11.25" customHeight="1">
      <c r="A628" s="41"/>
      <c r="B628" s="41"/>
      <c r="C628" s="211"/>
      <c r="D628" s="183"/>
      <c r="E628" s="184"/>
      <c r="F628" s="41"/>
      <c r="G628" s="41"/>
      <c r="H628" s="185"/>
      <c r="I628" s="41"/>
      <c r="J628" s="41"/>
      <c r="K628" s="41"/>
      <c r="L628" s="186"/>
    </row>
    <row r="629" spans="1:12" s="179" customFormat="1" ht="11.25" customHeight="1">
      <c r="A629" s="41"/>
      <c r="B629" s="41"/>
      <c r="C629" s="211"/>
      <c r="D629" s="183"/>
      <c r="E629" s="184"/>
      <c r="F629" s="41"/>
      <c r="G629" s="41"/>
      <c r="H629" s="185"/>
      <c r="I629" s="41"/>
      <c r="J629" s="41"/>
      <c r="K629" s="41"/>
      <c r="L629" s="186"/>
    </row>
    <row r="630" spans="1:12" s="179" customFormat="1" ht="11.25" customHeight="1">
      <c r="A630" s="41"/>
      <c r="B630" s="41"/>
      <c r="C630" s="211"/>
      <c r="D630" s="183"/>
      <c r="E630" s="184"/>
      <c r="F630" s="41"/>
      <c r="G630" s="41"/>
      <c r="H630" s="185"/>
      <c r="I630" s="41"/>
      <c r="J630" s="41"/>
      <c r="K630" s="41"/>
      <c r="L630" s="186"/>
    </row>
    <row r="631" spans="1:12" s="179" customFormat="1" ht="11.25" customHeight="1">
      <c r="A631" s="41"/>
      <c r="B631" s="41"/>
      <c r="C631" s="211"/>
      <c r="D631" s="183"/>
      <c r="E631" s="184"/>
      <c r="F631" s="41"/>
      <c r="G631" s="41"/>
      <c r="H631" s="185"/>
      <c r="I631" s="41"/>
      <c r="J631" s="41"/>
      <c r="K631" s="41"/>
      <c r="L631" s="186"/>
    </row>
    <row r="632" spans="1:12" s="179" customFormat="1" ht="11.25" customHeight="1">
      <c r="A632" s="41"/>
      <c r="B632" s="41"/>
      <c r="C632" s="211"/>
      <c r="D632" s="183"/>
      <c r="E632" s="184"/>
      <c r="F632" s="41"/>
      <c r="G632" s="41"/>
      <c r="H632" s="185"/>
      <c r="I632" s="41"/>
      <c r="J632" s="41"/>
      <c r="K632" s="41"/>
      <c r="L632" s="186"/>
    </row>
    <row r="633" spans="1:12" s="179" customFormat="1" ht="11.25" customHeight="1">
      <c r="A633" s="41"/>
      <c r="B633" s="41"/>
      <c r="C633" s="211"/>
      <c r="D633" s="183"/>
      <c r="E633" s="184"/>
      <c r="F633" s="41"/>
      <c r="G633" s="41"/>
      <c r="H633" s="185"/>
      <c r="I633" s="41"/>
      <c r="J633" s="41"/>
      <c r="K633" s="41"/>
      <c r="L633" s="186"/>
    </row>
    <row r="634" spans="1:12" s="179" customFormat="1" ht="11.25" customHeight="1">
      <c r="A634" s="41"/>
      <c r="B634" s="41"/>
      <c r="C634" s="211"/>
      <c r="D634" s="183"/>
      <c r="E634" s="184"/>
      <c r="F634" s="41"/>
      <c r="G634" s="41"/>
      <c r="H634" s="185"/>
      <c r="I634" s="41"/>
      <c r="J634" s="41"/>
      <c r="K634" s="41"/>
      <c r="L634" s="186"/>
    </row>
    <row r="635" spans="1:12" s="179" customFormat="1" ht="11.25" customHeight="1">
      <c r="A635" s="41"/>
      <c r="B635" s="41"/>
      <c r="C635" s="211"/>
      <c r="D635" s="183"/>
      <c r="E635" s="184"/>
      <c r="F635" s="41"/>
      <c r="G635" s="41"/>
      <c r="H635" s="185"/>
      <c r="I635" s="41"/>
      <c r="J635" s="41"/>
      <c r="K635" s="41"/>
      <c r="L635" s="186"/>
    </row>
    <row r="636" spans="1:12" s="179" customFormat="1" ht="11.25" customHeight="1">
      <c r="A636" s="41"/>
      <c r="B636" s="41"/>
      <c r="C636" s="211"/>
      <c r="D636" s="183"/>
      <c r="E636" s="184"/>
      <c r="F636" s="41"/>
      <c r="G636" s="41"/>
      <c r="H636" s="185"/>
      <c r="I636" s="41"/>
      <c r="J636" s="41"/>
      <c r="K636" s="41"/>
      <c r="L636" s="186"/>
    </row>
    <row r="637" spans="1:12" s="179" customFormat="1" ht="11.25" customHeight="1">
      <c r="A637" s="41"/>
      <c r="B637" s="41"/>
      <c r="C637" s="211"/>
      <c r="D637" s="183"/>
      <c r="E637" s="184"/>
      <c r="F637" s="41"/>
      <c r="G637" s="41"/>
      <c r="H637" s="185"/>
      <c r="I637" s="41"/>
      <c r="J637" s="41"/>
      <c r="K637" s="41"/>
      <c r="L637" s="186"/>
    </row>
    <row r="638" spans="1:12" s="179" customFormat="1" ht="11.25" customHeight="1">
      <c r="A638" s="41"/>
      <c r="B638" s="41"/>
      <c r="C638" s="211"/>
      <c r="D638" s="183"/>
      <c r="E638" s="184"/>
      <c r="F638" s="41"/>
      <c r="G638" s="41"/>
      <c r="H638" s="185"/>
      <c r="I638" s="41"/>
      <c r="J638" s="41"/>
      <c r="K638" s="41"/>
      <c r="L638" s="186"/>
    </row>
    <row r="639" spans="1:12" s="179" customFormat="1" ht="11.25" customHeight="1">
      <c r="A639" s="41"/>
      <c r="B639" s="41"/>
      <c r="C639" s="211"/>
      <c r="D639" s="183"/>
      <c r="E639" s="184"/>
      <c r="F639" s="41"/>
      <c r="G639" s="41"/>
      <c r="H639" s="185"/>
      <c r="I639" s="41"/>
      <c r="J639" s="41"/>
      <c r="K639" s="41"/>
      <c r="L639" s="186"/>
    </row>
    <row r="640" spans="1:12" s="179" customFormat="1" ht="11.25" customHeight="1">
      <c r="A640" s="41"/>
      <c r="B640" s="41"/>
      <c r="C640" s="211"/>
      <c r="D640" s="183"/>
      <c r="E640" s="184"/>
      <c r="F640" s="41"/>
      <c r="G640" s="41"/>
      <c r="H640" s="185"/>
      <c r="I640" s="41"/>
      <c r="J640" s="41"/>
      <c r="K640" s="41"/>
      <c r="L640" s="186"/>
    </row>
    <row r="641" spans="1:12" s="179" customFormat="1" ht="11.25" customHeight="1">
      <c r="A641" s="41"/>
      <c r="B641" s="41"/>
      <c r="C641" s="211"/>
      <c r="D641" s="183"/>
      <c r="E641" s="184"/>
      <c r="F641" s="41"/>
      <c r="G641" s="41"/>
      <c r="H641" s="185"/>
      <c r="I641" s="41"/>
      <c r="J641" s="41"/>
      <c r="K641" s="41"/>
      <c r="L641" s="186"/>
    </row>
    <row r="642" spans="1:12" s="179" customFormat="1" ht="11.25" customHeight="1">
      <c r="A642" s="41"/>
      <c r="B642" s="41"/>
      <c r="C642" s="211"/>
      <c r="D642" s="183"/>
      <c r="E642" s="184"/>
      <c r="F642" s="41"/>
      <c r="G642" s="41"/>
      <c r="H642" s="185"/>
      <c r="I642" s="41"/>
      <c r="J642" s="41"/>
      <c r="K642" s="41"/>
      <c r="L642" s="186"/>
    </row>
    <row r="643" spans="1:12" s="179" customFormat="1" ht="11.25" customHeight="1">
      <c r="A643" s="41"/>
      <c r="B643" s="41"/>
      <c r="C643" s="211"/>
      <c r="D643" s="183"/>
      <c r="E643" s="184"/>
      <c r="F643" s="41"/>
      <c r="G643" s="41"/>
      <c r="H643" s="185"/>
      <c r="I643" s="41"/>
      <c r="J643" s="41"/>
      <c r="K643" s="41"/>
      <c r="L643" s="186"/>
    </row>
    <row r="644" spans="1:12" s="179" customFormat="1" ht="11.25" customHeight="1">
      <c r="A644" s="41"/>
      <c r="B644" s="41"/>
      <c r="C644" s="211"/>
      <c r="D644" s="183"/>
      <c r="E644" s="184"/>
      <c r="F644" s="41"/>
      <c r="G644" s="41"/>
      <c r="H644" s="185"/>
      <c r="I644" s="41"/>
      <c r="J644" s="41"/>
      <c r="K644" s="41"/>
      <c r="L644" s="186"/>
    </row>
    <row r="645" spans="1:12" s="179" customFormat="1" ht="11.25" customHeight="1">
      <c r="A645" s="41"/>
      <c r="B645" s="41"/>
      <c r="C645" s="211"/>
      <c r="D645" s="183"/>
      <c r="E645" s="184"/>
      <c r="F645" s="41"/>
      <c r="G645" s="41"/>
      <c r="H645" s="185"/>
      <c r="I645" s="41"/>
      <c r="J645" s="41"/>
      <c r="K645" s="41"/>
      <c r="L645" s="186"/>
    </row>
    <row r="646" spans="1:12" s="179" customFormat="1" ht="11.25" customHeight="1">
      <c r="A646" s="41"/>
      <c r="B646" s="41"/>
      <c r="C646" s="211"/>
      <c r="D646" s="183"/>
      <c r="E646" s="184"/>
      <c r="F646" s="41"/>
      <c r="G646" s="41"/>
      <c r="H646" s="185"/>
      <c r="I646" s="41"/>
      <c r="J646" s="41"/>
      <c r="K646" s="41"/>
      <c r="L646" s="186"/>
    </row>
    <row r="647" spans="1:12" s="179" customFormat="1" ht="11.25" customHeight="1">
      <c r="A647" s="41"/>
      <c r="B647" s="41"/>
      <c r="C647" s="211"/>
      <c r="D647" s="183"/>
      <c r="E647" s="184"/>
      <c r="F647" s="41"/>
      <c r="G647" s="41"/>
      <c r="H647" s="185"/>
      <c r="I647" s="41"/>
      <c r="J647" s="41"/>
      <c r="K647" s="41"/>
      <c r="L647" s="186"/>
    </row>
    <row r="648" spans="1:12" s="179" customFormat="1" ht="11.25" customHeight="1">
      <c r="A648" s="41"/>
      <c r="B648" s="41"/>
      <c r="C648" s="211"/>
      <c r="D648" s="183"/>
      <c r="E648" s="184"/>
      <c r="F648" s="41"/>
      <c r="G648" s="41"/>
      <c r="H648" s="185"/>
      <c r="I648" s="41"/>
      <c r="J648" s="41"/>
      <c r="K648" s="41"/>
      <c r="L648" s="186"/>
    </row>
    <row r="649" spans="1:12" s="179" customFormat="1" ht="11.25" customHeight="1">
      <c r="A649" s="41"/>
      <c r="B649" s="41"/>
      <c r="C649" s="211"/>
      <c r="D649" s="183"/>
      <c r="E649" s="184"/>
      <c r="F649" s="41"/>
      <c r="G649" s="41"/>
      <c r="H649" s="185"/>
      <c r="I649" s="41"/>
      <c r="J649" s="41"/>
      <c r="K649" s="41"/>
      <c r="L649" s="186"/>
    </row>
    <row r="650" spans="1:12" s="179" customFormat="1" ht="11.25" customHeight="1">
      <c r="A650" s="41"/>
      <c r="B650" s="41"/>
      <c r="C650" s="211"/>
      <c r="D650" s="183"/>
      <c r="E650" s="184"/>
      <c r="F650" s="41"/>
      <c r="G650" s="41"/>
      <c r="H650" s="185"/>
      <c r="I650" s="41"/>
      <c r="J650" s="41"/>
      <c r="K650" s="41"/>
      <c r="L650" s="186"/>
    </row>
    <row r="651" spans="1:12" s="179" customFormat="1" ht="11.25" customHeight="1">
      <c r="A651" s="41"/>
      <c r="B651" s="41"/>
      <c r="C651" s="211"/>
      <c r="D651" s="183"/>
      <c r="E651" s="184"/>
      <c r="F651" s="41"/>
      <c r="G651" s="41"/>
      <c r="H651" s="185"/>
      <c r="I651" s="41"/>
      <c r="J651" s="41"/>
      <c r="K651" s="41"/>
      <c r="L651" s="186"/>
    </row>
    <row r="652" spans="1:12" s="179" customFormat="1" ht="11.25" customHeight="1">
      <c r="A652" s="41"/>
      <c r="B652" s="41"/>
      <c r="C652" s="211"/>
      <c r="D652" s="183"/>
      <c r="E652" s="184"/>
      <c r="F652" s="41"/>
      <c r="G652" s="41"/>
      <c r="H652" s="185"/>
      <c r="I652" s="41"/>
      <c r="J652" s="41"/>
      <c r="K652" s="41"/>
      <c r="L652" s="186"/>
    </row>
    <row r="653" spans="1:12" s="179" customFormat="1" ht="11.25" customHeight="1">
      <c r="A653" s="41"/>
      <c r="B653" s="41"/>
      <c r="C653" s="211"/>
      <c r="D653" s="183"/>
      <c r="E653" s="184"/>
      <c r="F653" s="41"/>
      <c r="G653" s="41"/>
      <c r="H653" s="185"/>
      <c r="I653" s="41"/>
      <c r="J653" s="41"/>
      <c r="K653" s="41"/>
      <c r="L653" s="186"/>
    </row>
    <row r="654" spans="1:12" s="179" customFormat="1" ht="11.25" customHeight="1">
      <c r="A654" s="41"/>
      <c r="B654" s="41"/>
      <c r="C654" s="211"/>
      <c r="D654" s="183"/>
      <c r="E654" s="184"/>
      <c r="F654" s="41"/>
      <c r="G654" s="41"/>
      <c r="H654" s="185"/>
      <c r="I654" s="41"/>
      <c r="J654" s="41"/>
      <c r="K654" s="41"/>
      <c r="L654" s="186"/>
    </row>
  </sheetData>
  <sheetProtection/>
  <mergeCells count="34">
    <mergeCell ref="H10:J10"/>
    <mergeCell ref="C114:F114"/>
    <mergeCell ref="C115:F115"/>
    <mergeCell ref="C33:H33"/>
    <mergeCell ref="C16:F16"/>
    <mergeCell ref="H12:J12"/>
    <mergeCell ref="I16:K16"/>
    <mergeCell ref="G15:H15"/>
    <mergeCell ref="G14:H14"/>
    <mergeCell ref="K12:L12"/>
    <mergeCell ref="A8:G8"/>
    <mergeCell ref="A9:F9"/>
    <mergeCell ref="A14:B14"/>
    <mergeCell ref="A13:B13"/>
    <mergeCell ref="C13:F13"/>
    <mergeCell ref="C14:F14"/>
    <mergeCell ref="G16:H16"/>
    <mergeCell ref="I13:K13"/>
    <mergeCell ref="G13:H13"/>
    <mergeCell ref="I14:K14"/>
    <mergeCell ref="A15:B15"/>
    <mergeCell ref="E23:G23"/>
    <mergeCell ref="A16:B16"/>
    <mergeCell ref="C15:F15"/>
    <mergeCell ref="K10:L10"/>
    <mergeCell ref="I15:K15"/>
    <mergeCell ref="K7:L7"/>
    <mergeCell ref="H7:J7"/>
    <mergeCell ref="H11:J11"/>
    <mergeCell ref="K11:L11"/>
    <mergeCell ref="H8:J8"/>
    <mergeCell ref="K8:L8"/>
    <mergeCell ref="H9:J9"/>
    <mergeCell ref="K9:L9"/>
  </mergeCells>
  <hyperlinks>
    <hyperlink ref="C60" location="'Rozpočet - výkaz výměr,'!C213" display="'Rozpočet - výkaz výměr,'!C213"/>
    <hyperlink ref="C61" location="'Rozpočet - výkaz výměr,'!C324" display="'Rozpočet - výkaz výměr,'!C324"/>
    <hyperlink ref="C62" location="'Rozpočet - výkaz výměr,'!C356" display="'Rozpočet - výkaz výměr,'!C356"/>
    <hyperlink ref="C63" location="'Rozpočet - výkaz výměr,'!C554" display="'Rozpočet - výkaz výměr,'!C554"/>
    <hyperlink ref="C64" location="'Rozpočet - výkaz výměr,'!C586" display="'Rozpočet - výkaz výměr,'!C586"/>
    <hyperlink ref="C65" location="'Rozpočet - výkaz výměr,'!C730" display="'Rozpočet - výkaz výměr,'!C730"/>
    <hyperlink ref="C77" location="'Rozpočet - výkaz výměr,'!C748" display="'Rozpočet - výkaz výměr,'!C748"/>
    <hyperlink ref="C78" location="'Rozpočet - výkaz výměr,'!C825" display="'Rozpočet - výkaz výměr,'!C825"/>
    <hyperlink ref="C79" location="'Rozpočet - výkaz výměr,'!C835" display="'Rozpočet - výkaz výměr,'!C835"/>
    <hyperlink ref="C80" location="'Rozpočet - výkaz výměr,'!C852" display="'Rozpočet - výkaz výměr,'!C852"/>
    <hyperlink ref="C82" location="'Rozpočet - výkaz výměr,'!C914" display="'Rozpočet - výkaz výměr,'!C914"/>
    <hyperlink ref="C83" location="'Rozpočet - výkaz výměr,'!C938" display="'Rozpočet - výkaz výměr,'!C938"/>
    <hyperlink ref="C84" location="'Rozpočet - výkaz výměr,'!C972" display="'Rozpočet - výkaz výměr,'!C972"/>
    <hyperlink ref="C85" location="'Rozpočet - výkaz výměr,'!C1002" display="'Rozpočet - výkaz výměr,'!C1002"/>
    <hyperlink ref="C86" location="'Rozpočet - výkaz výměr,'!C1023" display="'Rozpočet - výkaz výměr,'!C1023"/>
    <hyperlink ref="C87" location="'Rozpočet - výkaz výměr,'!C1044" display="'Rozpočet - výkaz výměr,'!C1044"/>
    <hyperlink ref="C89" location="'Rozpočet - výkaz výměr,'!C1065" display="'Rozpočet - výkaz výměr,'!C1065"/>
    <hyperlink ref="C90" location="'Rozpočet - výkaz výměr,'!C1080" display="'Rozpočet - výkaz výměr,'!C1080"/>
    <hyperlink ref="C91" location="'Rozpočet - výkaz výměr,'!C1097" display="'Rozpočet - výkaz výměr,'!C1097"/>
  </hyperlinks>
  <printOptions/>
  <pageMargins left="0.5905511811023623" right="0.3937007874015748" top="0.5905511811023623" bottom="0.5905511811023623" header="0.5118110236220472" footer="0.31496062992125984"/>
  <pageSetup horizontalDpi="600" verticalDpi="600" orientation="landscape" paperSize="9" scale="96"/>
  <headerFooter alignWithMargins="0">
    <oddFooter>&amp;LCenová soustava ÚRS&amp;C&amp;A&amp;RStránka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56"/>
  <sheetViews>
    <sheetView view="pageBreakPreview" zoomScaleSheetLayoutView="100" zoomScalePageLayoutView="0" workbookViewId="0" topLeftCell="A19">
      <selection activeCell="F57" sqref="F57"/>
    </sheetView>
  </sheetViews>
  <sheetFormatPr defaultColWidth="9.140625" defaultRowHeight="12.75"/>
  <cols>
    <col min="1" max="1" width="6.00390625" style="366" customWidth="1"/>
    <col min="2" max="2" width="11.7109375" style="367" customWidth="1"/>
    <col min="3" max="3" width="71.421875" style="366" customWidth="1"/>
    <col min="4" max="4" width="7.28125" style="366" customWidth="1"/>
    <col min="5" max="5" width="9.7109375" style="366" customWidth="1"/>
    <col min="6" max="6" width="11.7109375" style="366" customWidth="1"/>
    <col min="7" max="7" width="17.28125" style="366" customWidth="1"/>
    <col min="8" max="16384" width="9.140625" style="366" customWidth="1"/>
  </cols>
  <sheetData>
    <row r="1" spans="1:7" s="331" customFormat="1" ht="26.25" customHeight="1">
      <c r="A1" s="5" t="s">
        <v>575</v>
      </c>
      <c r="B1" s="4"/>
      <c r="C1" s="4"/>
      <c r="D1" s="4"/>
      <c r="E1" s="4"/>
      <c r="F1" s="4"/>
      <c r="G1" s="3"/>
    </row>
    <row r="2" spans="1:7" s="331" customFormat="1" ht="22.5" customHeight="1">
      <c r="A2" s="2" t="s">
        <v>368</v>
      </c>
      <c r="B2" s="1"/>
      <c r="C2" s="1"/>
      <c r="D2" s="1"/>
      <c r="E2" s="1"/>
      <c r="F2" s="1"/>
      <c r="G2" s="457"/>
    </row>
    <row r="3" spans="1:7" s="336" customFormat="1" ht="33" customHeight="1">
      <c r="A3" s="368" t="s">
        <v>369</v>
      </c>
      <c r="B3" s="333"/>
      <c r="C3" s="334" t="s">
        <v>997</v>
      </c>
      <c r="D3" s="334" t="s">
        <v>998</v>
      </c>
      <c r="E3" s="334" t="s">
        <v>310</v>
      </c>
      <c r="F3" s="334" t="s">
        <v>311</v>
      </c>
      <c r="G3" s="335" t="s">
        <v>312</v>
      </c>
    </row>
    <row r="4" spans="1:7" s="336" customFormat="1" ht="7.5" customHeight="1">
      <c r="A4" s="458"/>
      <c r="B4" s="459"/>
      <c r="C4" s="459"/>
      <c r="D4" s="459"/>
      <c r="E4" s="459"/>
      <c r="F4" s="459"/>
      <c r="G4" s="460"/>
    </row>
    <row r="5" spans="1:7" s="336" customFormat="1" ht="18.75" customHeight="1">
      <c r="A5" s="337"/>
      <c r="B5" s="338"/>
      <c r="C5" s="339" t="s">
        <v>313</v>
      </c>
      <c r="D5" s="340"/>
      <c r="E5" s="341"/>
      <c r="F5" s="342"/>
      <c r="G5" s="343">
        <f>G7+G19+G72+G13+G28+G47</f>
        <v>0</v>
      </c>
    </row>
    <row r="6" spans="1:7" s="336" customFormat="1" ht="15" customHeight="1">
      <c r="A6" s="344"/>
      <c r="B6" s="345"/>
      <c r="C6" s="346"/>
      <c r="D6" s="347"/>
      <c r="E6" s="348"/>
      <c r="F6" s="349"/>
      <c r="G6" s="350"/>
    </row>
    <row r="7" spans="1:7" s="331" customFormat="1" ht="14.25">
      <c r="A7" s="351">
        <v>1</v>
      </c>
      <c r="B7" s="352"/>
      <c r="C7" s="353" t="s">
        <v>370</v>
      </c>
      <c r="D7" s="354"/>
      <c r="E7" s="355"/>
      <c r="F7" s="356"/>
      <c r="G7" s="357">
        <f>SUM(G8:G12)</f>
        <v>0</v>
      </c>
    </row>
    <row r="8" spans="1:7" s="336" customFormat="1" ht="24.75" customHeight="1">
      <c r="A8" s="358">
        <v>1</v>
      </c>
      <c r="B8" s="359"/>
      <c r="C8" s="360" t="s">
        <v>371</v>
      </c>
      <c r="D8" s="361" t="s">
        <v>82</v>
      </c>
      <c r="E8" s="362">
        <v>1</v>
      </c>
      <c r="F8" s="363">
        <v>0</v>
      </c>
      <c r="G8" s="364">
        <f>F8*E8</f>
        <v>0</v>
      </c>
    </row>
    <row r="9" spans="1:7" s="336" customFormat="1" ht="24.75" customHeight="1">
      <c r="A9" s="358">
        <v>2</v>
      </c>
      <c r="B9" s="359"/>
      <c r="C9" s="360" t="s">
        <v>372</v>
      </c>
      <c r="D9" s="361" t="s">
        <v>82</v>
      </c>
      <c r="E9" s="362">
        <v>1</v>
      </c>
      <c r="F9" s="363">
        <v>0</v>
      </c>
      <c r="G9" s="364">
        <f>F9*E9</f>
        <v>0</v>
      </c>
    </row>
    <row r="10" spans="1:7" s="336" customFormat="1" ht="75" customHeight="1">
      <c r="A10" s="358">
        <v>3</v>
      </c>
      <c r="B10" s="359"/>
      <c r="C10" s="360" t="s">
        <v>373</v>
      </c>
      <c r="D10" s="361" t="s">
        <v>82</v>
      </c>
      <c r="E10" s="362">
        <v>1</v>
      </c>
      <c r="F10" s="363">
        <v>0</v>
      </c>
      <c r="G10" s="364">
        <f>F10*E10</f>
        <v>0</v>
      </c>
    </row>
    <row r="11" spans="1:7" s="336" customFormat="1" ht="24.75" customHeight="1">
      <c r="A11" s="358">
        <v>4</v>
      </c>
      <c r="B11" s="359"/>
      <c r="C11" s="360" t="s">
        <v>374</v>
      </c>
      <c r="D11" s="361" t="s">
        <v>82</v>
      </c>
      <c r="E11" s="362">
        <v>15</v>
      </c>
      <c r="F11" s="363">
        <v>0</v>
      </c>
      <c r="G11" s="364">
        <f>F11*E11</f>
        <v>0</v>
      </c>
    </row>
    <row r="12" spans="1:7" s="336" customFormat="1" ht="24.75" customHeight="1">
      <c r="A12" s="358">
        <v>5</v>
      </c>
      <c r="B12" s="359"/>
      <c r="C12" s="360" t="s">
        <v>375</v>
      </c>
      <c r="D12" s="361" t="s">
        <v>82</v>
      </c>
      <c r="E12" s="362">
        <v>4</v>
      </c>
      <c r="F12" s="363">
        <v>0</v>
      </c>
      <c r="G12" s="364">
        <f>F12*E12</f>
        <v>0</v>
      </c>
    </row>
    <row r="13" spans="1:7" s="331" customFormat="1" ht="14.25">
      <c r="A13" s="351">
        <v>2</v>
      </c>
      <c r="B13" s="352"/>
      <c r="C13" s="353" t="s">
        <v>376</v>
      </c>
      <c r="D13" s="354"/>
      <c r="E13" s="355"/>
      <c r="F13" s="356"/>
      <c r="G13" s="357">
        <f>SUM(G14:G18)</f>
        <v>0</v>
      </c>
    </row>
    <row r="14" spans="1:7" s="331" customFormat="1" ht="14.25">
      <c r="A14" s="358">
        <v>1</v>
      </c>
      <c r="B14" s="359"/>
      <c r="C14" s="360" t="s">
        <v>377</v>
      </c>
      <c r="D14" s="361" t="s">
        <v>82</v>
      </c>
      <c r="E14" s="362">
        <v>8</v>
      </c>
      <c r="F14" s="363">
        <v>0</v>
      </c>
      <c r="G14" s="364">
        <f>PRODUCT(F14,E14)</f>
        <v>0</v>
      </c>
    </row>
    <row r="15" spans="1:7" s="331" customFormat="1" ht="14.25">
      <c r="A15" s="358">
        <v>2</v>
      </c>
      <c r="B15" s="359"/>
      <c r="C15" s="360" t="s">
        <v>378</v>
      </c>
      <c r="D15" s="361" t="s">
        <v>82</v>
      </c>
      <c r="E15" s="362">
        <v>3</v>
      </c>
      <c r="F15" s="363">
        <v>0</v>
      </c>
      <c r="G15" s="364">
        <f>PRODUCT(F15,E15)</f>
        <v>0</v>
      </c>
    </row>
    <row r="16" spans="1:7" s="331" customFormat="1" ht="14.25">
      <c r="A16" s="358">
        <v>3</v>
      </c>
      <c r="B16" s="359"/>
      <c r="C16" s="360" t="s">
        <v>379</v>
      </c>
      <c r="D16" s="361" t="s">
        <v>82</v>
      </c>
      <c r="E16" s="362">
        <v>2</v>
      </c>
      <c r="F16" s="363">
        <v>0</v>
      </c>
      <c r="G16" s="364">
        <f>PRODUCT(F16,E16)</f>
        <v>0</v>
      </c>
    </row>
    <row r="17" spans="1:7" s="331" customFormat="1" ht="14.25">
      <c r="A17" s="358">
        <v>4</v>
      </c>
      <c r="B17" s="359"/>
      <c r="C17" s="360" t="s">
        <v>380</v>
      </c>
      <c r="D17" s="361" t="s">
        <v>82</v>
      </c>
      <c r="E17" s="362">
        <v>3</v>
      </c>
      <c r="F17" s="363">
        <v>0</v>
      </c>
      <c r="G17" s="364">
        <f>PRODUCT(F17,E17)</f>
        <v>0</v>
      </c>
    </row>
    <row r="18" spans="1:7" s="331" customFormat="1" ht="14.25">
      <c r="A18" s="358">
        <v>5</v>
      </c>
      <c r="B18" s="359"/>
      <c r="C18" s="360" t="s">
        <v>381</v>
      </c>
      <c r="D18" s="361" t="s">
        <v>82</v>
      </c>
      <c r="E18" s="362">
        <v>16</v>
      </c>
      <c r="F18" s="363">
        <v>0</v>
      </c>
      <c r="G18" s="364">
        <f>PRODUCT(F18,E18)</f>
        <v>0</v>
      </c>
    </row>
    <row r="19" spans="1:7" s="331" customFormat="1" ht="14.25">
      <c r="A19" s="351">
        <v>3</v>
      </c>
      <c r="B19" s="352"/>
      <c r="C19" s="353" t="s">
        <v>382</v>
      </c>
      <c r="D19" s="354"/>
      <c r="E19" s="355"/>
      <c r="F19" s="356"/>
      <c r="G19" s="357">
        <f>SUM(G20:G27)</f>
        <v>0</v>
      </c>
    </row>
    <row r="20" spans="1:7" s="331" customFormat="1" ht="14.25">
      <c r="A20" s="358">
        <v>1</v>
      </c>
      <c r="B20" s="359"/>
      <c r="C20" s="360" t="s">
        <v>383</v>
      </c>
      <c r="D20" s="361" t="s">
        <v>82</v>
      </c>
      <c r="E20" s="362">
        <v>3</v>
      </c>
      <c r="F20" s="363">
        <v>0</v>
      </c>
      <c r="G20" s="364">
        <f aca="true" t="shared" si="0" ref="G20:G27">PRODUCT(F20,E20)</f>
        <v>0</v>
      </c>
    </row>
    <row r="21" spans="1:7" s="331" customFormat="1" ht="14.25">
      <c r="A21" s="358">
        <v>2</v>
      </c>
      <c r="B21" s="359"/>
      <c r="C21" s="360" t="s">
        <v>384</v>
      </c>
      <c r="D21" s="361" t="s">
        <v>82</v>
      </c>
      <c r="E21" s="362">
        <v>4</v>
      </c>
      <c r="F21" s="363">
        <v>0</v>
      </c>
      <c r="G21" s="364">
        <f t="shared" si="0"/>
        <v>0</v>
      </c>
    </row>
    <row r="22" spans="1:7" s="331" customFormat="1" ht="14.25">
      <c r="A22" s="358">
        <v>3</v>
      </c>
      <c r="B22" s="359"/>
      <c r="C22" s="360" t="s">
        <v>385</v>
      </c>
      <c r="D22" s="361" t="s">
        <v>82</v>
      </c>
      <c r="E22" s="362">
        <v>4</v>
      </c>
      <c r="F22" s="363">
        <v>0</v>
      </c>
      <c r="G22" s="364">
        <f t="shared" si="0"/>
        <v>0</v>
      </c>
    </row>
    <row r="23" spans="1:7" s="331" customFormat="1" ht="14.25">
      <c r="A23" s="358">
        <v>4</v>
      </c>
      <c r="B23" s="359"/>
      <c r="C23" s="360" t="s">
        <v>386</v>
      </c>
      <c r="D23" s="361" t="s">
        <v>82</v>
      </c>
      <c r="E23" s="362">
        <v>6</v>
      </c>
      <c r="F23" s="363">
        <v>0</v>
      </c>
      <c r="G23" s="364">
        <f t="shared" si="0"/>
        <v>0</v>
      </c>
    </row>
    <row r="24" spans="1:7" s="331" customFormat="1" ht="14.25">
      <c r="A24" s="358">
        <v>5</v>
      </c>
      <c r="B24" s="359"/>
      <c r="C24" s="360" t="s">
        <v>387</v>
      </c>
      <c r="D24" s="361" t="s">
        <v>82</v>
      </c>
      <c r="E24" s="362">
        <v>2</v>
      </c>
      <c r="F24" s="363">
        <v>0</v>
      </c>
      <c r="G24" s="364">
        <f t="shared" si="0"/>
        <v>0</v>
      </c>
    </row>
    <row r="25" spans="1:7" s="331" customFormat="1" ht="14.25">
      <c r="A25" s="358">
        <v>6</v>
      </c>
      <c r="B25" s="359"/>
      <c r="C25" s="360" t="s">
        <v>388</v>
      </c>
      <c r="D25" s="361" t="s">
        <v>82</v>
      </c>
      <c r="E25" s="362">
        <v>1</v>
      </c>
      <c r="F25" s="363">
        <v>0</v>
      </c>
      <c r="G25" s="364">
        <f t="shared" si="0"/>
        <v>0</v>
      </c>
    </row>
    <row r="26" spans="1:7" s="331" customFormat="1" ht="14.25">
      <c r="A26" s="358">
        <v>7</v>
      </c>
      <c r="B26" s="359"/>
      <c r="C26" s="360" t="s">
        <v>389</v>
      </c>
      <c r="D26" s="361" t="s">
        <v>82</v>
      </c>
      <c r="E26" s="362">
        <v>3</v>
      </c>
      <c r="F26" s="363">
        <v>0</v>
      </c>
      <c r="G26" s="364">
        <f t="shared" si="0"/>
        <v>0</v>
      </c>
    </row>
    <row r="27" spans="1:7" s="331" customFormat="1" ht="14.25">
      <c r="A27" s="358">
        <v>8</v>
      </c>
      <c r="B27" s="359"/>
      <c r="C27" s="360" t="s">
        <v>390</v>
      </c>
      <c r="D27" s="361" t="s">
        <v>82</v>
      </c>
      <c r="E27" s="362">
        <v>23</v>
      </c>
      <c r="F27" s="363">
        <v>0</v>
      </c>
      <c r="G27" s="364">
        <f t="shared" si="0"/>
        <v>0</v>
      </c>
    </row>
    <row r="28" spans="1:7" s="331" customFormat="1" ht="14.25">
      <c r="A28" s="351">
        <v>4</v>
      </c>
      <c r="B28" s="352"/>
      <c r="C28" s="353" t="s">
        <v>391</v>
      </c>
      <c r="D28" s="354"/>
      <c r="E28" s="355"/>
      <c r="F28" s="356"/>
      <c r="G28" s="357">
        <f>SUM(G29:G46)</f>
        <v>0</v>
      </c>
    </row>
    <row r="29" spans="1:7" s="331" customFormat="1" ht="22.5">
      <c r="A29" s="358">
        <v>1</v>
      </c>
      <c r="B29" s="359"/>
      <c r="C29" s="360" t="s">
        <v>392</v>
      </c>
      <c r="D29" s="361" t="s">
        <v>897</v>
      </c>
      <c r="E29" s="362">
        <v>75</v>
      </c>
      <c r="F29" s="363">
        <v>0</v>
      </c>
      <c r="G29" s="364">
        <f aca="true" t="shared" si="1" ref="G29:G46">PRODUCT(F29,E29)</f>
        <v>0</v>
      </c>
    </row>
    <row r="30" spans="1:7" s="331" customFormat="1" ht="22.5">
      <c r="A30" s="358">
        <v>2</v>
      </c>
      <c r="B30" s="359"/>
      <c r="C30" s="360" t="s">
        <v>393</v>
      </c>
      <c r="D30" s="361" t="s">
        <v>897</v>
      </c>
      <c r="E30" s="362">
        <v>78</v>
      </c>
      <c r="F30" s="363">
        <v>0</v>
      </c>
      <c r="G30" s="364">
        <f t="shared" si="1"/>
        <v>0</v>
      </c>
    </row>
    <row r="31" spans="1:7" s="331" customFormat="1" ht="22.5">
      <c r="A31" s="358">
        <v>3</v>
      </c>
      <c r="B31" s="359"/>
      <c r="C31" s="360" t="s">
        <v>394</v>
      </c>
      <c r="D31" s="361" t="s">
        <v>897</v>
      </c>
      <c r="E31" s="362">
        <v>64</v>
      </c>
      <c r="F31" s="363">
        <v>0</v>
      </c>
      <c r="G31" s="364">
        <f t="shared" si="1"/>
        <v>0</v>
      </c>
    </row>
    <row r="32" spans="1:7" s="331" customFormat="1" ht="22.5">
      <c r="A32" s="358">
        <v>4</v>
      </c>
      <c r="B32" s="359"/>
      <c r="C32" s="360" t="s">
        <v>395</v>
      </c>
      <c r="D32" s="361" t="s">
        <v>897</v>
      </c>
      <c r="E32" s="362">
        <v>45</v>
      </c>
      <c r="F32" s="363">
        <v>0</v>
      </c>
      <c r="G32" s="364">
        <f t="shared" si="1"/>
        <v>0</v>
      </c>
    </row>
    <row r="33" spans="1:7" s="331" customFormat="1" ht="22.5">
      <c r="A33" s="358">
        <v>5</v>
      </c>
      <c r="B33" s="359"/>
      <c r="C33" s="360" t="s">
        <v>396</v>
      </c>
      <c r="D33" s="361" t="s">
        <v>897</v>
      </c>
      <c r="E33" s="362">
        <v>34</v>
      </c>
      <c r="F33" s="363">
        <v>0</v>
      </c>
      <c r="G33" s="364">
        <f t="shared" si="1"/>
        <v>0</v>
      </c>
    </row>
    <row r="34" spans="1:7" s="331" customFormat="1" ht="14.25">
      <c r="A34" s="358">
        <v>6</v>
      </c>
      <c r="B34" s="359"/>
      <c r="C34" s="360" t="s">
        <v>397</v>
      </c>
      <c r="D34" s="361" t="s">
        <v>897</v>
      </c>
      <c r="E34" s="362">
        <v>35</v>
      </c>
      <c r="F34" s="363">
        <v>0</v>
      </c>
      <c r="G34" s="364">
        <f t="shared" si="1"/>
        <v>0</v>
      </c>
    </row>
    <row r="35" spans="1:7" s="331" customFormat="1" ht="14.25">
      <c r="A35" s="358">
        <v>7</v>
      </c>
      <c r="B35" s="359"/>
      <c r="C35" s="360" t="s">
        <v>398</v>
      </c>
      <c r="D35" s="361" t="s">
        <v>897</v>
      </c>
      <c r="E35" s="362">
        <v>40</v>
      </c>
      <c r="F35" s="363">
        <v>0</v>
      </c>
      <c r="G35" s="364">
        <f t="shared" si="1"/>
        <v>0</v>
      </c>
    </row>
    <row r="36" spans="1:7" s="331" customFormat="1" ht="14.25">
      <c r="A36" s="358">
        <v>8</v>
      </c>
      <c r="B36" s="359"/>
      <c r="C36" s="360" t="s">
        <v>399</v>
      </c>
      <c r="D36" s="361" t="s">
        <v>897</v>
      </c>
      <c r="E36" s="362">
        <v>34</v>
      </c>
      <c r="F36" s="363">
        <v>0</v>
      </c>
      <c r="G36" s="364">
        <f t="shared" si="1"/>
        <v>0</v>
      </c>
    </row>
    <row r="37" spans="1:7" s="331" customFormat="1" ht="14.25">
      <c r="A37" s="358">
        <v>9</v>
      </c>
      <c r="B37" s="359"/>
      <c r="C37" s="360" t="s">
        <v>400</v>
      </c>
      <c r="D37" s="361" t="s">
        <v>897</v>
      </c>
      <c r="E37" s="362">
        <v>20</v>
      </c>
      <c r="F37" s="363">
        <v>0</v>
      </c>
      <c r="G37" s="364">
        <f t="shared" si="1"/>
        <v>0</v>
      </c>
    </row>
    <row r="38" spans="1:7" s="331" customFormat="1" ht="14.25">
      <c r="A38" s="358">
        <v>10</v>
      </c>
      <c r="B38" s="359"/>
      <c r="C38" s="360" t="s">
        <v>401</v>
      </c>
      <c r="D38" s="361" t="s">
        <v>897</v>
      </c>
      <c r="E38" s="362">
        <v>34</v>
      </c>
      <c r="F38" s="363">
        <v>0</v>
      </c>
      <c r="G38" s="364">
        <f t="shared" si="1"/>
        <v>0</v>
      </c>
    </row>
    <row r="39" spans="1:7" s="331" customFormat="1" ht="14.25">
      <c r="A39" s="358">
        <v>11</v>
      </c>
      <c r="B39" s="359"/>
      <c r="C39" s="360" t="s">
        <v>402</v>
      </c>
      <c r="D39" s="361" t="s">
        <v>897</v>
      </c>
      <c r="E39" s="362">
        <v>40</v>
      </c>
      <c r="F39" s="363">
        <v>0</v>
      </c>
      <c r="G39" s="364">
        <f t="shared" si="1"/>
        <v>0</v>
      </c>
    </row>
    <row r="40" spans="1:7" s="331" customFormat="1" ht="14.25">
      <c r="A40" s="358">
        <v>12</v>
      </c>
      <c r="B40" s="359"/>
      <c r="C40" s="360" t="s">
        <v>403</v>
      </c>
      <c r="D40" s="361" t="s">
        <v>897</v>
      </c>
      <c r="E40" s="362">
        <v>38</v>
      </c>
      <c r="F40" s="363">
        <v>0</v>
      </c>
      <c r="G40" s="364">
        <f t="shared" si="1"/>
        <v>0</v>
      </c>
    </row>
    <row r="41" spans="1:7" s="331" customFormat="1" ht="14.25">
      <c r="A41" s="358">
        <v>13</v>
      </c>
      <c r="B41" s="359"/>
      <c r="C41" s="360" t="s">
        <v>404</v>
      </c>
      <c r="D41" s="361" t="s">
        <v>897</v>
      </c>
      <c r="E41" s="362">
        <v>30</v>
      </c>
      <c r="F41" s="363">
        <v>0</v>
      </c>
      <c r="G41" s="364">
        <f t="shared" si="1"/>
        <v>0</v>
      </c>
    </row>
    <row r="42" spans="1:7" s="331" customFormat="1" ht="14.25">
      <c r="A42" s="358">
        <v>14</v>
      </c>
      <c r="B42" s="359"/>
      <c r="C42" s="360" t="s">
        <v>405</v>
      </c>
      <c r="D42" s="361" t="s">
        <v>897</v>
      </c>
      <c r="E42" s="362">
        <v>25</v>
      </c>
      <c r="F42" s="363">
        <v>0</v>
      </c>
      <c r="G42" s="364">
        <f t="shared" si="1"/>
        <v>0</v>
      </c>
    </row>
    <row r="43" spans="1:7" s="331" customFormat="1" ht="14.25">
      <c r="A43" s="358">
        <v>15</v>
      </c>
      <c r="B43" s="359"/>
      <c r="C43" s="360" t="s">
        <v>406</v>
      </c>
      <c r="D43" s="361" t="s">
        <v>82</v>
      </c>
      <c r="E43" s="362">
        <v>2</v>
      </c>
      <c r="F43" s="363">
        <v>0</v>
      </c>
      <c r="G43" s="364">
        <f t="shared" si="1"/>
        <v>0</v>
      </c>
    </row>
    <row r="44" spans="1:7" s="331" customFormat="1" ht="14.25">
      <c r="A44" s="358">
        <v>16</v>
      </c>
      <c r="B44" s="359"/>
      <c r="C44" s="360" t="s">
        <v>338</v>
      </c>
      <c r="D44" s="361" t="s">
        <v>897</v>
      </c>
      <c r="E44" s="362">
        <v>296</v>
      </c>
      <c r="F44" s="363">
        <v>0</v>
      </c>
      <c r="G44" s="364">
        <f t="shared" si="1"/>
        <v>0</v>
      </c>
    </row>
    <row r="45" spans="1:7" s="331" customFormat="1" ht="14.25">
      <c r="A45" s="358">
        <v>17</v>
      </c>
      <c r="B45" s="359"/>
      <c r="C45" s="360" t="s">
        <v>339</v>
      </c>
      <c r="D45" s="361" t="s">
        <v>897</v>
      </c>
      <c r="E45" s="362">
        <v>296</v>
      </c>
      <c r="F45" s="363">
        <v>0</v>
      </c>
      <c r="G45" s="364">
        <f t="shared" si="1"/>
        <v>0</v>
      </c>
    </row>
    <row r="46" spans="1:7" s="331" customFormat="1" ht="14.25">
      <c r="A46" s="358">
        <v>18</v>
      </c>
      <c r="B46" s="359"/>
      <c r="C46" s="360" t="s">
        <v>407</v>
      </c>
      <c r="D46" s="361" t="s">
        <v>897</v>
      </c>
      <c r="E46" s="362">
        <v>205</v>
      </c>
      <c r="F46" s="363">
        <v>0</v>
      </c>
      <c r="G46" s="364">
        <f t="shared" si="1"/>
        <v>0</v>
      </c>
    </row>
    <row r="47" spans="1:7" s="331" customFormat="1" ht="14.25">
      <c r="A47" s="351">
        <v>5</v>
      </c>
      <c r="B47" s="352"/>
      <c r="C47" s="353" t="s">
        <v>357</v>
      </c>
      <c r="D47" s="354"/>
      <c r="E47" s="355"/>
      <c r="F47" s="356"/>
      <c r="G47" s="357">
        <f>SUM(G48:G56)</f>
        <v>0</v>
      </c>
    </row>
    <row r="48" spans="1:7" s="331" customFormat="1" ht="14.25">
      <c r="A48" s="358">
        <v>1</v>
      </c>
      <c r="B48" s="359"/>
      <c r="C48" s="360" t="s">
        <v>358</v>
      </c>
      <c r="D48" s="361" t="s">
        <v>284</v>
      </c>
      <c r="E48" s="362">
        <v>1</v>
      </c>
      <c r="F48" s="363">
        <v>0</v>
      </c>
      <c r="G48" s="364">
        <f aca="true" t="shared" si="2" ref="G48:G56">PRODUCT(F48,E48)</f>
        <v>0</v>
      </c>
    </row>
    <row r="49" spans="1:7" s="331" customFormat="1" ht="14.25">
      <c r="A49" s="358">
        <v>2</v>
      </c>
      <c r="B49" s="359"/>
      <c r="C49" s="360" t="s">
        <v>408</v>
      </c>
      <c r="D49" s="361" t="s">
        <v>897</v>
      </c>
      <c r="E49" s="362">
        <v>296</v>
      </c>
      <c r="F49" s="363">
        <v>0</v>
      </c>
      <c r="G49" s="364">
        <f t="shared" si="2"/>
        <v>0</v>
      </c>
    </row>
    <row r="50" spans="1:7" s="331" customFormat="1" ht="14.25">
      <c r="A50" s="358">
        <v>3</v>
      </c>
      <c r="B50" s="359"/>
      <c r="C50" s="360" t="s">
        <v>409</v>
      </c>
      <c r="D50" s="361" t="s">
        <v>897</v>
      </c>
      <c r="E50" s="362">
        <v>296</v>
      </c>
      <c r="F50" s="363">
        <v>0</v>
      </c>
      <c r="G50" s="364">
        <f t="shared" si="2"/>
        <v>0</v>
      </c>
    </row>
    <row r="51" spans="1:7" s="331" customFormat="1" ht="14.25">
      <c r="A51" s="358">
        <v>4</v>
      </c>
      <c r="B51" s="359"/>
      <c r="C51" s="360" t="s">
        <v>361</v>
      </c>
      <c r="D51" s="361" t="s">
        <v>988</v>
      </c>
      <c r="E51" s="362">
        <v>0.2</v>
      </c>
      <c r="F51" s="363">
        <v>0</v>
      </c>
      <c r="G51" s="364">
        <f t="shared" si="2"/>
        <v>0</v>
      </c>
    </row>
    <row r="52" spans="1:7" s="331" customFormat="1" ht="14.25">
      <c r="A52" s="358">
        <v>5</v>
      </c>
      <c r="B52" s="359"/>
      <c r="C52" s="360" t="s">
        <v>410</v>
      </c>
      <c r="D52" s="361" t="s">
        <v>411</v>
      </c>
      <c r="E52" s="362">
        <v>25</v>
      </c>
      <c r="F52" s="363">
        <v>0</v>
      </c>
      <c r="G52" s="364">
        <f t="shared" si="2"/>
        <v>0</v>
      </c>
    </row>
    <row r="53" spans="1:7" s="331" customFormat="1" ht="14.25">
      <c r="A53" s="358">
        <v>6</v>
      </c>
      <c r="B53" s="359"/>
      <c r="C53" s="360" t="s">
        <v>412</v>
      </c>
      <c r="D53" s="361" t="s">
        <v>897</v>
      </c>
      <c r="E53" s="362">
        <v>210</v>
      </c>
      <c r="F53" s="363">
        <v>0</v>
      </c>
      <c r="G53" s="364">
        <f t="shared" si="2"/>
        <v>0</v>
      </c>
    </row>
    <row r="54" spans="1:7" s="331" customFormat="1" ht="14.25">
      <c r="A54" s="358">
        <v>7</v>
      </c>
      <c r="B54" s="359"/>
      <c r="C54" s="360" t="s">
        <v>364</v>
      </c>
      <c r="D54" s="361" t="s">
        <v>82</v>
      </c>
      <c r="E54" s="362">
        <v>25</v>
      </c>
      <c r="F54" s="363">
        <v>0</v>
      </c>
      <c r="G54" s="364">
        <f t="shared" si="2"/>
        <v>0</v>
      </c>
    </row>
    <row r="55" spans="1:7" s="331" customFormat="1" ht="14.25">
      <c r="A55" s="358">
        <v>8</v>
      </c>
      <c r="B55" s="359"/>
      <c r="C55" s="360" t="s">
        <v>365</v>
      </c>
      <c r="D55" s="361" t="s">
        <v>82</v>
      </c>
      <c r="E55" s="362">
        <v>1</v>
      </c>
      <c r="F55" s="363">
        <v>0</v>
      </c>
      <c r="G55" s="364">
        <f t="shared" si="2"/>
        <v>0</v>
      </c>
    </row>
    <row r="56" spans="1:7" s="331" customFormat="1" ht="14.25">
      <c r="A56" s="358">
        <v>9</v>
      </c>
      <c r="B56" s="359"/>
      <c r="C56" s="360" t="s">
        <v>413</v>
      </c>
      <c r="D56" s="361" t="s">
        <v>367</v>
      </c>
      <c r="E56" s="362">
        <v>450</v>
      </c>
      <c r="F56" s="363">
        <v>0</v>
      </c>
      <c r="G56" s="364">
        <f t="shared" si="2"/>
        <v>0</v>
      </c>
    </row>
  </sheetData>
  <sheetProtection/>
  <mergeCells count="3">
    <mergeCell ref="A1:G1"/>
    <mergeCell ref="A2:G2"/>
    <mergeCell ref="A4:G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 alignWithMargins="0">
    <oddFooter>&amp;C&amp;P</oddFooter>
  </headerFooter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51"/>
  <sheetViews>
    <sheetView view="pageBreakPreview" zoomScaleSheetLayoutView="100" zoomScalePageLayoutView="0" workbookViewId="0" topLeftCell="A19">
      <selection activeCell="F54" sqref="F54"/>
    </sheetView>
  </sheetViews>
  <sheetFormatPr defaultColWidth="9.140625" defaultRowHeight="12.75"/>
  <cols>
    <col min="1" max="1" width="6.00390625" style="366" customWidth="1"/>
    <col min="2" max="2" width="11.7109375" style="367" customWidth="1"/>
    <col min="3" max="3" width="71.421875" style="366" customWidth="1"/>
    <col min="4" max="4" width="7.28125" style="366" customWidth="1"/>
    <col min="5" max="5" width="9.28125" style="366" bestFit="1" customWidth="1"/>
    <col min="6" max="6" width="11.7109375" style="366" customWidth="1"/>
    <col min="7" max="7" width="17.28125" style="366" customWidth="1"/>
    <col min="8" max="16384" width="9.140625" style="366" customWidth="1"/>
  </cols>
  <sheetData>
    <row r="1" spans="1:7" s="331" customFormat="1" ht="26.25" customHeight="1">
      <c r="A1" s="5" t="s">
        <v>575</v>
      </c>
      <c r="B1" s="4"/>
      <c r="C1" s="4"/>
      <c r="D1" s="4"/>
      <c r="E1" s="4"/>
      <c r="F1" s="4"/>
      <c r="G1" s="3"/>
    </row>
    <row r="2" spans="1:7" s="331" customFormat="1" ht="22.5" customHeight="1">
      <c r="A2" s="2" t="s">
        <v>308</v>
      </c>
      <c r="B2" s="1"/>
      <c r="C2" s="1"/>
      <c r="D2" s="1"/>
      <c r="E2" s="1"/>
      <c r="F2" s="1"/>
      <c r="G2" s="457"/>
    </row>
    <row r="3" spans="1:7" s="336" customFormat="1" ht="33" customHeight="1">
      <c r="A3" s="332" t="s">
        <v>309</v>
      </c>
      <c r="B3" s="333"/>
      <c r="C3" s="334" t="s">
        <v>997</v>
      </c>
      <c r="D3" s="334" t="s">
        <v>998</v>
      </c>
      <c r="E3" s="334" t="s">
        <v>310</v>
      </c>
      <c r="F3" s="334" t="s">
        <v>311</v>
      </c>
      <c r="G3" s="335" t="s">
        <v>312</v>
      </c>
    </row>
    <row r="4" spans="1:7" s="336" customFormat="1" ht="7.5" customHeight="1">
      <c r="A4" s="458"/>
      <c r="B4" s="459"/>
      <c r="C4" s="459"/>
      <c r="D4" s="459"/>
      <c r="E4" s="459"/>
      <c r="F4" s="459"/>
      <c r="G4" s="460"/>
    </row>
    <row r="5" spans="1:7" s="336" customFormat="1" ht="18.75" customHeight="1">
      <c r="A5" s="337"/>
      <c r="B5" s="338"/>
      <c r="C5" s="339" t="s">
        <v>313</v>
      </c>
      <c r="D5" s="340"/>
      <c r="E5" s="341"/>
      <c r="F5" s="342"/>
      <c r="G5" s="343">
        <f>G16+G42+G7+G21+G32</f>
        <v>0</v>
      </c>
    </row>
    <row r="6" spans="1:7" s="336" customFormat="1" ht="15" customHeight="1">
      <c r="A6" s="344"/>
      <c r="B6" s="345"/>
      <c r="C6" s="346"/>
      <c r="D6" s="347"/>
      <c r="E6" s="348"/>
      <c r="F6" s="349"/>
      <c r="G6" s="350"/>
    </row>
    <row r="7" spans="1:7" s="336" customFormat="1" ht="21" customHeight="1">
      <c r="A7" s="351">
        <v>1</v>
      </c>
      <c r="B7" s="352"/>
      <c r="C7" s="353" t="s">
        <v>314</v>
      </c>
      <c r="D7" s="354"/>
      <c r="E7" s="355"/>
      <c r="F7" s="356"/>
      <c r="G7" s="357">
        <f>SUM(G8:G15)</f>
        <v>0</v>
      </c>
    </row>
    <row r="8" spans="1:7" s="336" customFormat="1" ht="34.5" customHeight="1">
      <c r="A8" s="358">
        <v>1</v>
      </c>
      <c r="B8" s="359"/>
      <c r="C8" s="360" t="s">
        <v>315</v>
      </c>
      <c r="D8" s="361" t="s">
        <v>316</v>
      </c>
      <c r="E8" s="362">
        <v>1</v>
      </c>
      <c r="F8" s="363">
        <v>0</v>
      </c>
      <c r="G8" s="364">
        <f aca="true" t="shared" si="0" ref="G8:G14">PRODUCT(F8,E8)</f>
        <v>0</v>
      </c>
    </row>
    <row r="9" spans="1:7" s="336" customFormat="1" ht="26.25" customHeight="1">
      <c r="A9" s="358">
        <v>2</v>
      </c>
      <c r="B9" s="359"/>
      <c r="C9" s="360" t="s">
        <v>317</v>
      </c>
      <c r="D9" s="361" t="s">
        <v>316</v>
      </c>
      <c r="E9" s="362">
        <v>2</v>
      </c>
      <c r="F9" s="363">
        <v>0</v>
      </c>
      <c r="G9" s="364">
        <f t="shared" si="0"/>
        <v>0</v>
      </c>
    </row>
    <row r="10" spans="1:7" s="336" customFormat="1" ht="15.75" customHeight="1">
      <c r="A10" s="358">
        <v>3</v>
      </c>
      <c r="B10" s="359"/>
      <c r="C10" s="360" t="s">
        <v>318</v>
      </c>
      <c r="D10" s="361" t="s">
        <v>316</v>
      </c>
      <c r="E10" s="362">
        <v>3</v>
      </c>
      <c r="F10" s="363">
        <v>0</v>
      </c>
      <c r="G10" s="364">
        <f t="shared" si="0"/>
        <v>0</v>
      </c>
    </row>
    <row r="11" spans="1:7" s="336" customFormat="1" ht="26.25" customHeight="1">
      <c r="A11" s="358">
        <v>4</v>
      </c>
      <c r="B11" s="359"/>
      <c r="C11" s="360" t="s">
        <v>319</v>
      </c>
      <c r="D11" s="361" t="s">
        <v>316</v>
      </c>
      <c r="E11" s="362">
        <v>7</v>
      </c>
      <c r="F11" s="363">
        <v>0</v>
      </c>
      <c r="G11" s="364">
        <f t="shared" si="0"/>
        <v>0</v>
      </c>
    </row>
    <row r="12" spans="1:7" s="336" customFormat="1" ht="18" customHeight="1">
      <c r="A12" s="358">
        <v>5</v>
      </c>
      <c r="B12" s="359"/>
      <c r="C12" s="360" t="s">
        <v>320</v>
      </c>
      <c r="D12" s="361" t="s">
        <v>316</v>
      </c>
      <c r="E12" s="362">
        <v>4</v>
      </c>
      <c r="F12" s="363">
        <v>0</v>
      </c>
      <c r="G12" s="364">
        <f t="shared" si="0"/>
        <v>0</v>
      </c>
    </row>
    <row r="13" spans="1:7" s="336" customFormat="1" ht="23.25" customHeight="1">
      <c r="A13" s="358">
        <v>6</v>
      </c>
      <c r="B13" s="359"/>
      <c r="C13" s="360" t="s">
        <v>321</v>
      </c>
      <c r="D13" s="361" t="s">
        <v>316</v>
      </c>
      <c r="E13" s="362">
        <v>4</v>
      </c>
      <c r="F13" s="363">
        <v>0</v>
      </c>
      <c r="G13" s="364">
        <f t="shared" si="0"/>
        <v>0</v>
      </c>
    </row>
    <row r="14" spans="1:7" s="336" customFormat="1" ht="33.75" customHeight="1">
      <c r="A14" s="358">
        <v>7</v>
      </c>
      <c r="B14" s="359"/>
      <c r="C14" s="360" t="s">
        <v>322</v>
      </c>
      <c r="D14" s="361" t="s">
        <v>316</v>
      </c>
      <c r="E14" s="362">
        <v>16</v>
      </c>
      <c r="F14" s="363">
        <v>0</v>
      </c>
      <c r="G14" s="364">
        <f t="shared" si="0"/>
        <v>0</v>
      </c>
    </row>
    <row r="15" spans="1:7" s="336" customFormat="1" ht="21" customHeight="1">
      <c r="A15" s="358">
        <v>8</v>
      </c>
      <c r="B15" s="359"/>
      <c r="C15" s="360" t="s">
        <v>323</v>
      </c>
      <c r="D15" s="361" t="s">
        <v>82</v>
      </c>
      <c r="E15" s="362">
        <v>7</v>
      </c>
      <c r="F15" s="363">
        <v>0</v>
      </c>
      <c r="G15" s="364">
        <f>F15*E15</f>
        <v>0</v>
      </c>
    </row>
    <row r="16" spans="1:7" s="331" customFormat="1" ht="14.25">
      <c r="A16" s="351">
        <v>2</v>
      </c>
      <c r="B16" s="352"/>
      <c r="C16" s="353" t="s">
        <v>324</v>
      </c>
      <c r="D16" s="354"/>
      <c r="E16" s="355"/>
      <c r="F16" s="356"/>
      <c r="G16" s="357">
        <f>SUM(G17:G20)</f>
        <v>0</v>
      </c>
    </row>
    <row r="17" spans="1:7" s="331" customFormat="1" ht="22.5">
      <c r="A17" s="358">
        <v>1</v>
      </c>
      <c r="B17" s="359"/>
      <c r="C17" s="360" t="s">
        <v>325</v>
      </c>
      <c r="D17" s="361" t="s">
        <v>897</v>
      </c>
      <c r="E17" s="362">
        <v>34</v>
      </c>
      <c r="F17" s="363">
        <v>0</v>
      </c>
      <c r="G17" s="364">
        <f>PRODUCT(F17,E17)</f>
        <v>0</v>
      </c>
    </row>
    <row r="18" spans="1:7" s="331" customFormat="1" ht="22.5">
      <c r="A18" s="358">
        <v>2</v>
      </c>
      <c r="B18" s="359"/>
      <c r="C18" s="360" t="s">
        <v>326</v>
      </c>
      <c r="D18" s="361" t="s">
        <v>897</v>
      </c>
      <c r="E18" s="362">
        <v>8</v>
      </c>
      <c r="F18" s="363">
        <v>0</v>
      </c>
      <c r="G18" s="364">
        <f>PRODUCT(F18,E18)</f>
        <v>0</v>
      </c>
    </row>
    <row r="19" spans="1:7" s="331" customFormat="1" ht="14.25">
      <c r="A19" s="358">
        <v>3</v>
      </c>
      <c r="B19" s="365"/>
      <c r="C19" s="360" t="s">
        <v>327</v>
      </c>
      <c r="D19" s="361" t="s">
        <v>897</v>
      </c>
      <c r="E19" s="362">
        <v>10</v>
      </c>
      <c r="F19" s="363">
        <v>0</v>
      </c>
      <c r="G19" s="364">
        <f>F19*E19</f>
        <v>0</v>
      </c>
    </row>
    <row r="20" spans="1:7" s="331" customFormat="1" ht="14.25">
      <c r="A20" s="358">
        <v>4</v>
      </c>
      <c r="B20" s="365"/>
      <c r="C20" s="360" t="s">
        <v>328</v>
      </c>
      <c r="D20" s="361" t="s">
        <v>82</v>
      </c>
      <c r="E20" s="362">
        <v>2</v>
      </c>
      <c r="F20" s="363">
        <v>0</v>
      </c>
      <c r="G20" s="364">
        <f>F20*E20</f>
        <v>0</v>
      </c>
    </row>
    <row r="21" spans="1:7" s="331" customFormat="1" ht="14.25">
      <c r="A21" s="351">
        <v>3</v>
      </c>
      <c r="B21" s="352"/>
      <c r="C21" s="353" t="s">
        <v>329</v>
      </c>
      <c r="D21" s="354"/>
      <c r="E21" s="355"/>
      <c r="F21" s="356"/>
      <c r="G21" s="357">
        <f>SUM(G22:G31)</f>
        <v>0</v>
      </c>
    </row>
    <row r="22" spans="1:7" s="331" customFormat="1" ht="27.75" customHeight="1">
      <c r="A22" s="358">
        <v>1</v>
      </c>
      <c r="B22" s="359"/>
      <c r="C22" s="360" t="s">
        <v>330</v>
      </c>
      <c r="D22" s="361" t="s">
        <v>897</v>
      </c>
      <c r="E22" s="362">
        <v>10</v>
      </c>
      <c r="F22" s="363">
        <v>0</v>
      </c>
      <c r="G22" s="364">
        <f aca="true" t="shared" si="1" ref="G22:G31">PRODUCT(F22,E22)</f>
        <v>0</v>
      </c>
    </row>
    <row r="23" spans="1:7" s="331" customFormat="1" ht="22.5">
      <c r="A23" s="358">
        <v>2</v>
      </c>
      <c r="B23" s="359"/>
      <c r="C23" s="360" t="s">
        <v>331</v>
      </c>
      <c r="D23" s="361" t="s">
        <v>897</v>
      </c>
      <c r="E23" s="362">
        <v>22</v>
      </c>
      <c r="F23" s="363">
        <v>0</v>
      </c>
      <c r="G23" s="364">
        <f t="shared" si="1"/>
        <v>0</v>
      </c>
    </row>
    <row r="24" spans="1:7" s="331" customFormat="1" ht="22.5">
      <c r="A24" s="358">
        <v>3</v>
      </c>
      <c r="B24" s="359"/>
      <c r="C24" s="360" t="s">
        <v>332</v>
      </c>
      <c r="D24" s="361" t="s">
        <v>897</v>
      </c>
      <c r="E24" s="362">
        <v>26</v>
      </c>
      <c r="F24" s="363">
        <v>0</v>
      </c>
      <c r="G24" s="364">
        <f t="shared" si="1"/>
        <v>0</v>
      </c>
    </row>
    <row r="25" spans="1:7" s="331" customFormat="1" ht="22.5">
      <c r="A25" s="358">
        <v>4</v>
      </c>
      <c r="B25" s="359"/>
      <c r="C25" s="360" t="s">
        <v>333</v>
      </c>
      <c r="D25" s="361" t="s">
        <v>897</v>
      </c>
      <c r="E25" s="362">
        <v>5</v>
      </c>
      <c r="F25" s="363">
        <v>0</v>
      </c>
      <c r="G25" s="364">
        <f t="shared" si="1"/>
        <v>0</v>
      </c>
    </row>
    <row r="26" spans="1:7" s="331" customFormat="1" ht="14.25">
      <c r="A26" s="358">
        <v>5</v>
      </c>
      <c r="B26" s="359"/>
      <c r="C26" s="360" t="s">
        <v>334</v>
      </c>
      <c r="D26" s="361" t="s">
        <v>897</v>
      </c>
      <c r="E26" s="362">
        <v>34</v>
      </c>
      <c r="F26" s="363">
        <v>0</v>
      </c>
      <c r="G26" s="364">
        <f t="shared" si="1"/>
        <v>0</v>
      </c>
    </row>
    <row r="27" spans="1:7" s="331" customFormat="1" ht="14.25">
      <c r="A27" s="358">
        <v>6</v>
      </c>
      <c r="B27" s="359"/>
      <c r="C27" s="360" t="s">
        <v>335</v>
      </c>
      <c r="D27" s="361" t="s">
        <v>82</v>
      </c>
      <c r="E27" s="362">
        <v>2</v>
      </c>
      <c r="F27" s="363">
        <v>0</v>
      </c>
      <c r="G27" s="364">
        <f t="shared" si="1"/>
        <v>0</v>
      </c>
    </row>
    <row r="28" spans="1:7" s="331" customFormat="1" ht="14.25">
      <c r="A28" s="358">
        <v>7</v>
      </c>
      <c r="B28" s="359"/>
      <c r="C28" s="360" t="s">
        <v>336</v>
      </c>
      <c r="D28" s="361" t="s">
        <v>82</v>
      </c>
      <c r="E28" s="362">
        <v>10</v>
      </c>
      <c r="F28" s="363">
        <v>0</v>
      </c>
      <c r="G28" s="364">
        <f t="shared" si="1"/>
        <v>0</v>
      </c>
    </row>
    <row r="29" spans="1:7" s="331" customFormat="1" ht="14.25">
      <c r="A29" s="358">
        <v>8</v>
      </c>
      <c r="B29" s="359"/>
      <c r="C29" s="360" t="s">
        <v>337</v>
      </c>
      <c r="D29" s="361" t="s">
        <v>897</v>
      </c>
      <c r="E29" s="362">
        <v>65</v>
      </c>
      <c r="F29" s="363">
        <v>0</v>
      </c>
      <c r="G29" s="364">
        <f t="shared" si="1"/>
        <v>0</v>
      </c>
    </row>
    <row r="30" spans="1:7" s="331" customFormat="1" ht="14.25">
      <c r="A30" s="358">
        <v>9</v>
      </c>
      <c r="B30" s="359"/>
      <c r="C30" s="360" t="s">
        <v>338</v>
      </c>
      <c r="D30" s="361" t="s">
        <v>897</v>
      </c>
      <c r="E30" s="362">
        <v>97</v>
      </c>
      <c r="F30" s="363">
        <v>0</v>
      </c>
      <c r="G30" s="364">
        <f t="shared" si="1"/>
        <v>0</v>
      </c>
    </row>
    <row r="31" spans="1:7" s="331" customFormat="1" ht="14.25">
      <c r="A31" s="358">
        <v>10</v>
      </c>
      <c r="B31" s="359"/>
      <c r="C31" s="360" t="s">
        <v>339</v>
      </c>
      <c r="D31" s="361" t="s">
        <v>897</v>
      </c>
      <c r="E31" s="362">
        <v>97</v>
      </c>
      <c r="F31" s="363">
        <v>0</v>
      </c>
      <c r="G31" s="364">
        <f t="shared" si="1"/>
        <v>0</v>
      </c>
    </row>
    <row r="32" spans="1:7" s="331" customFormat="1" ht="14.25">
      <c r="A32" s="351">
        <v>4</v>
      </c>
      <c r="B32" s="352"/>
      <c r="C32" s="353" t="s">
        <v>340</v>
      </c>
      <c r="D32" s="354"/>
      <c r="E32" s="355"/>
      <c r="F32" s="356"/>
      <c r="G32" s="357">
        <f>SUM(G33:G41)</f>
        <v>0</v>
      </c>
    </row>
    <row r="33" spans="1:7" s="331" customFormat="1" ht="21" customHeight="1">
      <c r="A33" s="358">
        <v>1</v>
      </c>
      <c r="B33" s="359"/>
      <c r="C33" s="360" t="s">
        <v>341</v>
      </c>
      <c r="D33" s="361" t="s">
        <v>82</v>
      </c>
      <c r="E33" s="362">
        <v>3</v>
      </c>
      <c r="F33" s="363">
        <v>0</v>
      </c>
      <c r="G33" s="364">
        <f aca="true" t="shared" si="2" ref="G33:G41">PRODUCT(F33,E33)</f>
        <v>0</v>
      </c>
    </row>
    <row r="34" spans="1:7" s="331" customFormat="1" ht="21" customHeight="1">
      <c r="A34" s="358">
        <v>2</v>
      </c>
      <c r="B34" s="359"/>
      <c r="C34" s="360" t="s">
        <v>342</v>
      </c>
      <c r="D34" s="361" t="s">
        <v>82</v>
      </c>
      <c r="E34" s="362">
        <v>3</v>
      </c>
      <c r="F34" s="363">
        <v>0</v>
      </c>
      <c r="G34" s="364">
        <f t="shared" si="2"/>
        <v>0</v>
      </c>
    </row>
    <row r="35" spans="1:7" s="331" customFormat="1" ht="21" customHeight="1">
      <c r="A35" s="358">
        <v>3</v>
      </c>
      <c r="B35" s="359"/>
      <c r="C35" s="360" t="s">
        <v>343</v>
      </c>
      <c r="D35" s="361" t="s">
        <v>82</v>
      </c>
      <c r="E35" s="362">
        <v>3</v>
      </c>
      <c r="F35" s="363">
        <v>0</v>
      </c>
      <c r="G35" s="364">
        <f t="shared" si="2"/>
        <v>0</v>
      </c>
    </row>
    <row r="36" spans="1:7" s="331" customFormat="1" ht="21" customHeight="1">
      <c r="A36" s="358">
        <v>4</v>
      </c>
      <c r="B36" s="359"/>
      <c r="C36" s="360" t="s">
        <v>344</v>
      </c>
      <c r="D36" s="361" t="s">
        <v>82</v>
      </c>
      <c r="E36" s="362">
        <v>2</v>
      </c>
      <c r="F36" s="363">
        <v>0</v>
      </c>
      <c r="G36" s="364">
        <f t="shared" si="2"/>
        <v>0</v>
      </c>
    </row>
    <row r="37" spans="1:7" s="331" customFormat="1" ht="21" customHeight="1">
      <c r="A37" s="358">
        <v>5</v>
      </c>
      <c r="B37" s="359"/>
      <c r="C37" s="360" t="s">
        <v>352</v>
      </c>
      <c r="D37" s="361" t="s">
        <v>82</v>
      </c>
      <c r="E37" s="362">
        <v>2</v>
      </c>
      <c r="F37" s="363">
        <v>0</v>
      </c>
      <c r="G37" s="364">
        <f t="shared" si="2"/>
        <v>0</v>
      </c>
    </row>
    <row r="38" spans="1:7" s="331" customFormat="1" ht="21" customHeight="1">
      <c r="A38" s="358">
        <v>6</v>
      </c>
      <c r="B38" s="359"/>
      <c r="C38" s="360" t="s">
        <v>353</v>
      </c>
      <c r="D38" s="361" t="s">
        <v>82</v>
      </c>
      <c r="E38" s="362">
        <v>2</v>
      </c>
      <c r="F38" s="363">
        <v>0</v>
      </c>
      <c r="G38" s="364">
        <f t="shared" si="2"/>
        <v>0</v>
      </c>
    </row>
    <row r="39" spans="1:7" s="331" customFormat="1" ht="21" customHeight="1">
      <c r="A39" s="358">
        <v>7</v>
      </c>
      <c r="B39" s="359"/>
      <c r="C39" s="360" t="s">
        <v>354</v>
      </c>
      <c r="D39" s="361" t="s">
        <v>82</v>
      </c>
      <c r="E39" s="362">
        <v>2</v>
      </c>
      <c r="F39" s="363">
        <v>0</v>
      </c>
      <c r="G39" s="364">
        <f t="shared" si="2"/>
        <v>0</v>
      </c>
    </row>
    <row r="40" spans="1:7" s="331" customFormat="1" ht="21" customHeight="1">
      <c r="A40" s="358">
        <v>8</v>
      </c>
      <c r="B40" s="359"/>
      <c r="C40" s="360" t="s">
        <v>355</v>
      </c>
      <c r="D40" s="361" t="s">
        <v>82</v>
      </c>
      <c r="E40" s="362">
        <v>3</v>
      </c>
      <c r="F40" s="363">
        <v>0</v>
      </c>
      <c r="G40" s="364">
        <f t="shared" si="2"/>
        <v>0</v>
      </c>
    </row>
    <row r="41" spans="1:7" s="331" customFormat="1" ht="14.25">
      <c r="A41" s="358">
        <v>9</v>
      </c>
      <c r="B41" s="359"/>
      <c r="C41" s="360" t="s">
        <v>356</v>
      </c>
      <c r="D41" s="361" t="s">
        <v>82</v>
      </c>
      <c r="E41" s="362">
        <v>20</v>
      </c>
      <c r="F41" s="363">
        <v>0</v>
      </c>
      <c r="G41" s="364">
        <f t="shared" si="2"/>
        <v>0</v>
      </c>
    </row>
    <row r="42" spans="1:7" s="331" customFormat="1" ht="14.25">
      <c r="A42" s="351">
        <v>5</v>
      </c>
      <c r="B42" s="352"/>
      <c r="C42" s="353" t="s">
        <v>357</v>
      </c>
      <c r="D42" s="354"/>
      <c r="E42" s="355"/>
      <c r="F42" s="356"/>
      <c r="G42" s="357">
        <f>SUM(G43:G51)</f>
        <v>0</v>
      </c>
    </row>
    <row r="43" spans="1:7" s="331" customFormat="1" ht="14.25">
      <c r="A43" s="358">
        <v>1</v>
      </c>
      <c r="B43" s="359"/>
      <c r="C43" s="360" t="s">
        <v>358</v>
      </c>
      <c r="D43" s="361" t="s">
        <v>284</v>
      </c>
      <c r="E43" s="362">
        <v>1</v>
      </c>
      <c r="F43" s="363">
        <v>0</v>
      </c>
      <c r="G43" s="364">
        <f aca="true" t="shared" si="3" ref="G43:G51">PRODUCT(F43,E43)</f>
        <v>0</v>
      </c>
    </row>
    <row r="44" spans="1:7" s="331" customFormat="1" ht="14.25">
      <c r="A44" s="358">
        <v>2</v>
      </c>
      <c r="B44" s="359"/>
      <c r="C44" s="360" t="s">
        <v>359</v>
      </c>
      <c r="D44" s="361" t="s">
        <v>897</v>
      </c>
      <c r="E44" s="362">
        <v>139</v>
      </c>
      <c r="F44" s="363">
        <v>0</v>
      </c>
      <c r="G44" s="364">
        <f t="shared" si="3"/>
        <v>0</v>
      </c>
    </row>
    <row r="45" spans="1:7" s="331" customFormat="1" ht="14.25">
      <c r="A45" s="358">
        <v>3</v>
      </c>
      <c r="B45" s="359"/>
      <c r="C45" s="360" t="s">
        <v>360</v>
      </c>
      <c r="D45" s="361" t="s">
        <v>897</v>
      </c>
      <c r="E45" s="362">
        <v>42</v>
      </c>
      <c r="F45" s="363">
        <v>0</v>
      </c>
      <c r="G45" s="364">
        <f t="shared" si="3"/>
        <v>0</v>
      </c>
    </row>
    <row r="46" spans="1:7" s="331" customFormat="1" ht="14.25">
      <c r="A46" s="358">
        <v>4</v>
      </c>
      <c r="B46" s="359"/>
      <c r="C46" s="360" t="s">
        <v>361</v>
      </c>
      <c r="D46" s="361" t="s">
        <v>988</v>
      </c>
      <c r="E46" s="362">
        <v>0.1</v>
      </c>
      <c r="F46" s="363">
        <v>0</v>
      </c>
      <c r="G46" s="364">
        <f t="shared" si="3"/>
        <v>0</v>
      </c>
    </row>
    <row r="47" spans="1:7" s="331" customFormat="1" ht="14.25">
      <c r="A47" s="358">
        <v>5</v>
      </c>
      <c r="B47" s="359"/>
      <c r="C47" s="360" t="s">
        <v>362</v>
      </c>
      <c r="D47" s="361" t="s">
        <v>82</v>
      </c>
      <c r="E47" s="362">
        <v>5</v>
      </c>
      <c r="F47" s="363">
        <v>0</v>
      </c>
      <c r="G47" s="364">
        <f t="shared" si="3"/>
        <v>0</v>
      </c>
    </row>
    <row r="48" spans="1:7" s="331" customFormat="1" ht="14.25">
      <c r="A48" s="358">
        <v>6</v>
      </c>
      <c r="B48" s="359"/>
      <c r="C48" s="360" t="s">
        <v>363</v>
      </c>
      <c r="D48" s="361" t="s">
        <v>897</v>
      </c>
      <c r="E48" s="362">
        <v>87</v>
      </c>
      <c r="F48" s="363">
        <v>0</v>
      </c>
      <c r="G48" s="364">
        <f t="shared" si="3"/>
        <v>0</v>
      </c>
    </row>
    <row r="49" spans="1:7" s="331" customFormat="1" ht="14.25">
      <c r="A49" s="358">
        <v>7</v>
      </c>
      <c r="B49" s="359"/>
      <c r="C49" s="360" t="s">
        <v>364</v>
      </c>
      <c r="D49" s="361" t="s">
        <v>82</v>
      </c>
      <c r="E49" s="362">
        <v>25</v>
      </c>
      <c r="F49" s="363">
        <v>0</v>
      </c>
      <c r="G49" s="364">
        <f t="shared" si="3"/>
        <v>0</v>
      </c>
    </row>
    <row r="50" spans="1:7" s="331" customFormat="1" ht="14.25">
      <c r="A50" s="358">
        <v>8</v>
      </c>
      <c r="B50" s="359"/>
      <c r="C50" s="360" t="s">
        <v>365</v>
      </c>
      <c r="D50" s="361" t="s">
        <v>82</v>
      </c>
      <c r="E50" s="362">
        <v>1</v>
      </c>
      <c r="F50" s="363">
        <v>0</v>
      </c>
      <c r="G50" s="364">
        <f t="shared" si="3"/>
        <v>0</v>
      </c>
    </row>
    <row r="51" spans="1:7" s="331" customFormat="1" ht="14.25">
      <c r="A51" s="358">
        <v>9</v>
      </c>
      <c r="B51" s="359"/>
      <c r="C51" s="360" t="s">
        <v>366</v>
      </c>
      <c r="D51" s="361" t="s">
        <v>367</v>
      </c>
      <c r="E51" s="362">
        <v>350</v>
      </c>
      <c r="F51" s="363">
        <v>0</v>
      </c>
      <c r="G51" s="364">
        <f t="shared" si="3"/>
        <v>0</v>
      </c>
    </row>
  </sheetData>
  <sheetProtection/>
  <mergeCells count="3">
    <mergeCell ref="A2:G2"/>
    <mergeCell ref="A1:G1"/>
    <mergeCell ref="A4:G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G46"/>
  <sheetViews>
    <sheetView view="pageBreakPreview" zoomScaleSheetLayoutView="100" zoomScalePageLayoutView="0" workbookViewId="0" topLeftCell="A23">
      <selection activeCell="F48" sqref="F48"/>
    </sheetView>
  </sheetViews>
  <sheetFormatPr defaultColWidth="9.140625" defaultRowHeight="12.75"/>
  <cols>
    <col min="1" max="1" width="6.00390625" style="454" customWidth="1"/>
    <col min="2" max="2" width="11.7109375" style="455" customWidth="1"/>
    <col min="3" max="3" width="71.421875" style="454" customWidth="1"/>
    <col min="4" max="4" width="7.28125" style="454" customWidth="1"/>
    <col min="5" max="5" width="9.28125" style="454" bestFit="1" customWidth="1"/>
    <col min="6" max="6" width="11.7109375" style="454" customWidth="1"/>
    <col min="7" max="7" width="17.28125" style="454" customWidth="1"/>
    <col min="8" max="16384" width="9.140625" style="454" customWidth="1"/>
  </cols>
  <sheetData>
    <row r="1" spans="1:7" s="416" customFormat="1" ht="63.75" customHeight="1">
      <c r="A1" s="412"/>
      <c r="B1" s="413"/>
      <c r="C1" s="414" t="s">
        <v>576</v>
      </c>
      <c r="D1" s="413"/>
      <c r="E1" s="413"/>
      <c r="F1" s="413"/>
      <c r="G1" s="415"/>
    </row>
    <row r="2" spans="1:7" s="416" customFormat="1" ht="22.5" customHeight="1">
      <c r="A2" s="417"/>
      <c r="B2" s="418"/>
      <c r="C2" s="414" t="s">
        <v>577</v>
      </c>
      <c r="D2" s="418"/>
      <c r="E2" s="418"/>
      <c r="F2" s="418"/>
      <c r="G2" s="419"/>
    </row>
    <row r="3" spans="1:7" s="424" customFormat="1" ht="33" customHeight="1">
      <c r="A3" s="420" t="s">
        <v>309</v>
      </c>
      <c r="B3" s="421"/>
      <c r="C3" s="422" t="s">
        <v>997</v>
      </c>
      <c r="D3" s="422" t="s">
        <v>998</v>
      </c>
      <c r="E3" s="422" t="s">
        <v>310</v>
      </c>
      <c r="F3" s="422" t="s">
        <v>311</v>
      </c>
      <c r="G3" s="423" t="s">
        <v>312</v>
      </c>
    </row>
    <row r="4" spans="1:7" s="424" customFormat="1" ht="7.5" customHeight="1">
      <c r="A4" s="461"/>
      <c r="B4" s="462"/>
      <c r="C4" s="462"/>
      <c r="D4" s="462"/>
      <c r="E4" s="462"/>
      <c r="F4" s="462"/>
      <c r="G4" s="463"/>
    </row>
    <row r="5" spans="1:7" s="424" customFormat="1" ht="18.75" customHeight="1">
      <c r="A5" s="425"/>
      <c r="B5" s="426"/>
      <c r="C5" s="427" t="s">
        <v>313</v>
      </c>
      <c r="D5" s="428"/>
      <c r="E5" s="429"/>
      <c r="F5" s="430"/>
      <c r="G5" s="431">
        <f>G7+G37+G15</f>
        <v>0</v>
      </c>
    </row>
    <row r="6" spans="1:7" s="424" customFormat="1" ht="15" customHeight="1">
      <c r="A6" s="432"/>
      <c r="B6" s="433"/>
      <c r="C6" s="434"/>
      <c r="D6" s="435"/>
      <c r="E6" s="436"/>
      <c r="F6" s="437"/>
      <c r="G6" s="438"/>
    </row>
    <row r="7" spans="1:7" s="424" customFormat="1" ht="33.75" customHeight="1">
      <c r="A7" s="439">
        <v>1</v>
      </c>
      <c r="B7" s="440"/>
      <c r="C7" s="441" t="s">
        <v>477</v>
      </c>
      <c r="D7" s="442"/>
      <c r="E7" s="443"/>
      <c r="F7" s="444"/>
      <c r="G7" s="445">
        <f>SUM(G8:G14)</f>
        <v>0</v>
      </c>
    </row>
    <row r="8" spans="1:7" s="424" customFormat="1" ht="20.25" customHeight="1">
      <c r="A8" s="446">
        <v>1</v>
      </c>
      <c r="B8" s="447"/>
      <c r="C8" s="448" t="s">
        <v>478</v>
      </c>
      <c r="D8" s="449" t="s">
        <v>82</v>
      </c>
      <c r="E8" s="450">
        <v>2</v>
      </c>
      <c r="F8" s="451">
        <v>0</v>
      </c>
      <c r="G8" s="452">
        <f aca="true" t="shared" si="0" ref="G8:G14">PRODUCT(F8,E8)</f>
        <v>0</v>
      </c>
    </row>
    <row r="9" spans="1:7" s="424" customFormat="1" ht="20.25" customHeight="1">
      <c r="A9" s="446">
        <v>2</v>
      </c>
      <c r="B9" s="447"/>
      <c r="C9" s="448" t="s">
        <v>479</v>
      </c>
      <c r="D9" s="449" t="s">
        <v>82</v>
      </c>
      <c r="E9" s="450">
        <v>2</v>
      </c>
      <c r="F9" s="451">
        <v>0</v>
      </c>
      <c r="G9" s="452">
        <f t="shared" si="0"/>
        <v>0</v>
      </c>
    </row>
    <row r="10" spans="1:7" s="424" customFormat="1" ht="20.25" customHeight="1">
      <c r="A10" s="446">
        <v>3</v>
      </c>
      <c r="B10" s="447"/>
      <c r="C10" s="448" t="s">
        <v>480</v>
      </c>
      <c r="D10" s="449" t="s">
        <v>82</v>
      </c>
      <c r="E10" s="450">
        <v>2</v>
      </c>
      <c r="F10" s="451">
        <v>0</v>
      </c>
      <c r="G10" s="452">
        <f t="shared" si="0"/>
        <v>0</v>
      </c>
    </row>
    <row r="11" spans="1:7" s="424" customFormat="1" ht="20.25" customHeight="1">
      <c r="A11" s="446">
        <v>4</v>
      </c>
      <c r="B11" s="447"/>
      <c r="C11" s="448" t="s">
        <v>481</v>
      </c>
      <c r="D11" s="449" t="s">
        <v>82</v>
      </c>
      <c r="E11" s="450">
        <v>2</v>
      </c>
      <c r="F11" s="451">
        <v>0</v>
      </c>
      <c r="G11" s="452">
        <f t="shared" si="0"/>
        <v>0</v>
      </c>
    </row>
    <row r="12" spans="1:7" s="424" customFormat="1" ht="20.25" customHeight="1">
      <c r="A12" s="446">
        <v>5</v>
      </c>
      <c r="B12" s="447"/>
      <c r="C12" s="448" t="s">
        <v>482</v>
      </c>
      <c r="D12" s="449" t="s">
        <v>82</v>
      </c>
      <c r="E12" s="450">
        <v>2</v>
      </c>
      <c r="F12" s="451">
        <v>0</v>
      </c>
      <c r="G12" s="452">
        <f t="shared" si="0"/>
        <v>0</v>
      </c>
    </row>
    <row r="13" spans="1:7" s="424" customFormat="1" ht="20.25" customHeight="1">
      <c r="A13" s="446">
        <v>6</v>
      </c>
      <c r="B13" s="447"/>
      <c r="C13" s="448" t="s">
        <v>483</v>
      </c>
      <c r="D13" s="449" t="s">
        <v>82</v>
      </c>
      <c r="E13" s="450">
        <v>22</v>
      </c>
      <c r="F13" s="451">
        <v>0</v>
      </c>
      <c r="G13" s="452">
        <f t="shared" si="0"/>
        <v>0</v>
      </c>
    </row>
    <row r="14" spans="1:7" s="424" customFormat="1" ht="20.25" customHeight="1">
      <c r="A14" s="446">
        <v>9</v>
      </c>
      <c r="B14" s="447"/>
      <c r="C14" s="448" t="s">
        <v>484</v>
      </c>
      <c r="D14" s="449" t="s">
        <v>411</v>
      </c>
      <c r="E14" s="450">
        <v>40</v>
      </c>
      <c r="F14" s="451">
        <v>0</v>
      </c>
      <c r="G14" s="452">
        <f t="shared" si="0"/>
        <v>0</v>
      </c>
    </row>
    <row r="15" spans="1:7" s="424" customFormat="1" ht="33.75" customHeight="1">
      <c r="A15" s="439">
        <v>2</v>
      </c>
      <c r="B15" s="440"/>
      <c r="C15" s="441" t="s">
        <v>485</v>
      </c>
      <c r="D15" s="442"/>
      <c r="E15" s="443"/>
      <c r="F15" s="444"/>
      <c r="G15" s="445">
        <f>SUM(G16:G36)</f>
        <v>0</v>
      </c>
    </row>
    <row r="16" spans="1:7" s="424" customFormat="1" ht="18.75" customHeight="1">
      <c r="A16" s="446">
        <v>1</v>
      </c>
      <c r="B16" s="447"/>
      <c r="C16" s="448" t="s">
        <v>486</v>
      </c>
      <c r="D16" s="449" t="s">
        <v>82</v>
      </c>
      <c r="E16" s="450">
        <v>35</v>
      </c>
      <c r="F16" s="451">
        <v>0</v>
      </c>
      <c r="G16" s="452">
        <f aca="true" t="shared" si="1" ref="G16:G36">PRODUCT(F16,E16)</f>
        <v>0</v>
      </c>
    </row>
    <row r="17" spans="1:7" s="424" customFormat="1" ht="18.75" customHeight="1">
      <c r="A17" s="446">
        <v>2</v>
      </c>
      <c r="B17" s="447"/>
      <c r="C17" s="448" t="s">
        <v>487</v>
      </c>
      <c r="D17" s="449" t="s">
        <v>82</v>
      </c>
      <c r="E17" s="450">
        <v>38</v>
      </c>
      <c r="F17" s="451">
        <v>0</v>
      </c>
      <c r="G17" s="452">
        <f t="shared" si="1"/>
        <v>0</v>
      </c>
    </row>
    <row r="18" spans="1:7" s="424" customFormat="1" ht="18.75" customHeight="1">
      <c r="A18" s="446">
        <v>3</v>
      </c>
      <c r="B18" s="447"/>
      <c r="C18" s="448" t="s">
        <v>488</v>
      </c>
      <c r="D18" s="449" t="s">
        <v>82</v>
      </c>
      <c r="E18" s="450">
        <v>28</v>
      </c>
      <c r="F18" s="451">
        <v>0</v>
      </c>
      <c r="G18" s="452">
        <f t="shared" si="1"/>
        <v>0</v>
      </c>
    </row>
    <row r="19" spans="1:7" s="424" customFormat="1" ht="18.75" customHeight="1">
      <c r="A19" s="446">
        <v>5</v>
      </c>
      <c r="B19" s="447"/>
      <c r="C19" s="448" t="s">
        <v>489</v>
      </c>
      <c r="D19" s="449" t="s">
        <v>82</v>
      </c>
      <c r="E19" s="450">
        <v>2</v>
      </c>
      <c r="F19" s="451">
        <v>0</v>
      </c>
      <c r="G19" s="452">
        <f t="shared" si="1"/>
        <v>0</v>
      </c>
    </row>
    <row r="20" spans="1:7" s="424" customFormat="1" ht="18.75" customHeight="1">
      <c r="A20" s="446">
        <v>6</v>
      </c>
      <c r="B20" s="447"/>
      <c r="C20" s="448" t="s">
        <v>490</v>
      </c>
      <c r="D20" s="449" t="s">
        <v>82</v>
      </c>
      <c r="E20" s="450">
        <v>2</v>
      </c>
      <c r="F20" s="451">
        <v>0</v>
      </c>
      <c r="G20" s="452">
        <f t="shared" si="1"/>
        <v>0</v>
      </c>
    </row>
    <row r="21" spans="1:7" s="424" customFormat="1" ht="18" customHeight="1">
      <c r="A21" s="446">
        <v>7</v>
      </c>
      <c r="B21" s="447"/>
      <c r="C21" s="448" t="s">
        <v>491</v>
      </c>
      <c r="D21" s="449" t="s">
        <v>82</v>
      </c>
      <c r="E21" s="450">
        <v>8</v>
      </c>
      <c r="F21" s="451">
        <v>0</v>
      </c>
      <c r="G21" s="452">
        <f t="shared" si="1"/>
        <v>0</v>
      </c>
    </row>
    <row r="22" spans="1:7" s="424" customFormat="1" ht="18" customHeight="1">
      <c r="A22" s="446">
        <v>8</v>
      </c>
      <c r="B22" s="447"/>
      <c r="C22" s="448" t="s">
        <v>492</v>
      </c>
      <c r="D22" s="449" t="s">
        <v>82</v>
      </c>
      <c r="E22" s="450">
        <v>8</v>
      </c>
      <c r="F22" s="451">
        <v>0</v>
      </c>
      <c r="G22" s="452">
        <f t="shared" si="1"/>
        <v>0</v>
      </c>
    </row>
    <row r="23" spans="1:7" s="424" customFormat="1" ht="22.5" customHeight="1">
      <c r="A23" s="446">
        <v>9</v>
      </c>
      <c r="B23" s="447"/>
      <c r="C23" s="448" t="s">
        <v>493</v>
      </c>
      <c r="D23" s="449" t="s">
        <v>897</v>
      </c>
      <c r="E23" s="450">
        <v>94</v>
      </c>
      <c r="F23" s="451">
        <v>0</v>
      </c>
      <c r="G23" s="452">
        <f t="shared" si="1"/>
        <v>0</v>
      </c>
    </row>
    <row r="24" spans="1:7" s="424" customFormat="1" ht="22.5" customHeight="1">
      <c r="A24" s="446">
        <v>10</v>
      </c>
      <c r="B24" s="447"/>
      <c r="C24" s="448" t="s">
        <v>494</v>
      </c>
      <c r="D24" s="449" t="s">
        <v>897</v>
      </c>
      <c r="E24" s="450">
        <v>72</v>
      </c>
      <c r="F24" s="451">
        <v>0</v>
      </c>
      <c r="G24" s="452">
        <f t="shared" si="1"/>
        <v>0</v>
      </c>
    </row>
    <row r="25" spans="1:7" s="424" customFormat="1" ht="16.5" customHeight="1">
      <c r="A25" s="446">
        <v>11</v>
      </c>
      <c r="B25" s="447"/>
      <c r="C25" s="448" t="s">
        <v>495</v>
      </c>
      <c r="D25" s="449" t="s">
        <v>897</v>
      </c>
      <c r="E25" s="450">
        <v>25</v>
      </c>
      <c r="F25" s="451">
        <v>0</v>
      </c>
      <c r="G25" s="452">
        <f t="shared" si="1"/>
        <v>0</v>
      </c>
    </row>
    <row r="26" spans="1:7" s="424" customFormat="1" ht="16.5" customHeight="1">
      <c r="A26" s="446">
        <v>12</v>
      </c>
      <c r="B26" s="447"/>
      <c r="C26" s="448" t="s">
        <v>496</v>
      </c>
      <c r="D26" s="449" t="s">
        <v>897</v>
      </c>
      <c r="E26" s="450">
        <v>58</v>
      </c>
      <c r="F26" s="451">
        <v>0</v>
      </c>
      <c r="G26" s="452">
        <f t="shared" si="1"/>
        <v>0</v>
      </c>
    </row>
    <row r="27" spans="1:7" s="424" customFormat="1" ht="16.5" customHeight="1">
      <c r="A27" s="446">
        <v>13</v>
      </c>
      <c r="B27" s="447"/>
      <c r="C27" s="448" t="s">
        <v>497</v>
      </c>
      <c r="D27" s="449" t="s">
        <v>897</v>
      </c>
      <c r="E27" s="450">
        <v>94</v>
      </c>
      <c r="F27" s="451">
        <v>0</v>
      </c>
      <c r="G27" s="452">
        <f t="shared" si="1"/>
        <v>0</v>
      </c>
    </row>
    <row r="28" spans="1:7" s="424" customFormat="1" ht="16.5" customHeight="1">
      <c r="A28" s="446">
        <v>14</v>
      </c>
      <c r="B28" s="447"/>
      <c r="C28" s="448" t="s">
        <v>498</v>
      </c>
      <c r="D28" s="449" t="s">
        <v>897</v>
      </c>
      <c r="E28" s="450">
        <v>72</v>
      </c>
      <c r="F28" s="451">
        <v>0</v>
      </c>
      <c r="G28" s="452">
        <f t="shared" si="1"/>
        <v>0</v>
      </c>
    </row>
    <row r="29" spans="1:7" s="424" customFormat="1" ht="16.5" customHeight="1">
      <c r="A29" s="446">
        <v>15</v>
      </c>
      <c r="B29" s="447"/>
      <c r="C29" s="448" t="s">
        <v>499</v>
      </c>
      <c r="D29" s="449" t="s">
        <v>897</v>
      </c>
      <c r="E29" s="450">
        <v>25</v>
      </c>
      <c r="F29" s="451">
        <v>0</v>
      </c>
      <c r="G29" s="452">
        <f t="shared" si="1"/>
        <v>0</v>
      </c>
    </row>
    <row r="30" spans="1:7" s="424" customFormat="1" ht="16.5" customHeight="1">
      <c r="A30" s="446">
        <v>16</v>
      </c>
      <c r="B30" s="447"/>
      <c r="C30" s="448" t="s">
        <v>500</v>
      </c>
      <c r="D30" s="449" t="s">
        <v>897</v>
      </c>
      <c r="E30" s="450">
        <v>58</v>
      </c>
      <c r="F30" s="451">
        <v>0</v>
      </c>
      <c r="G30" s="452">
        <f t="shared" si="1"/>
        <v>0</v>
      </c>
    </row>
    <row r="31" spans="1:7" s="424" customFormat="1" ht="16.5" customHeight="1">
      <c r="A31" s="446">
        <v>17</v>
      </c>
      <c r="B31" s="447"/>
      <c r="C31" s="448" t="s">
        <v>501</v>
      </c>
      <c r="D31" s="449" t="s">
        <v>897</v>
      </c>
      <c r="E31" s="450">
        <v>249</v>
      </c>
      <c r="F31" s="451">
        <v>0</v>
      </c>
      <c r="G31" s="452">
        <f t="shared" si="1"/>
        <v>0</v>
      </c>
    </row>
    <row r="32" spans="1:7" s="424" customFormat="1" ht="16.5" customHeight="1">
      <c r="A32" s="446">
        <v>18</v>
      </c>
      <c r="B32" s="447"/>
      <c r="C32" s="448" t="s">
        <v>502</v>
      </c>
      <c r="D32" s="449" t="s">
        <v>897</v>
      </c>
      <c r="E32" s="450">
        <v>249</v>
      </c>
      <c r="F32" s="451">
        <v>0</v>
      </c>
      <c r="G32" s="452">
        <f t="shared" si="1"/>
        <v>0</v>
      </c>
    </row>
    <row r="33" spans="1:7" s="424" customFormat="1" ht="16.5" customHeight="1">
      <c r="A33" s="446">
        <v>19</v>
      </c>
      <c r="B33" s="447"/>
      <c r="C33" s="448" t="s">
        <v>503</v>
      </c>
      <c r="D33" s="449" t="s">
        <v>897</v>
      </c>
      <c r="E33" s="450">
        <v>249</v>
      </c>
      <c r="F33" s="451">
        <v>0</v>
      </c>
      <c r="G33" s="452">
        <f t="shared" si="1"/>
        <v>0</v>
      </c>
    </row>
    <row r="34" spans="1:7" s="453" customFormat="1" ht="16.5" customHeight="1">
      <c r="A34" s="446">
        <v>20</v>
      </c>
      <c r="B34" s="447"/>
      <c r="C34" s="448" t="s">
        <v>504</v>
      </c>
      <c r="D34" s="449" t="s">
        <v>897</v>
      </c>
      <c r="E34" s="450">
        <v>249</v>
      </c>
      <c r="F34" s="451">
        <v>0</v>
      </c>
      <c r="G34" s="452">
        <f t="shared" si="1"/>
        <v>0</v>
      </c>
    </row>
    <row r="35" spans="1:7" s="453" customFormat="1" ht="16.5" customHeight="1">
      <c r="A35" s="446">
        <v>21</v>
      </c>
      <c r="B35" s="447"/>
      <c r="C35" s="448" t="s">
        <v>505</v>
      </c>
      <c r="D35" s="449" t="s">
        <v>411</v>
      </c>
      <c r="E35" s="450">
        <v>120</v>
      </c>
      <c r="F35" s="451">
        <v>0</v>
      </c>
      <c r="G35" s="452">
        <f t="shared" si="1"/>
        <v>0</v>
      </c>
    </row>
    <row r="36" spans="1:7" s="453" customFormat="1" ht="16.5" customHeight="1">
      <c r="A36" s="446">
        <v>22</v>
      </c>
      <c r="B36" s="447"/>
      <c r="C36" s="448" t="s">
        <v>506</v>
      </c>
      <c r="D36" s="449" t="s">
        <v>82</v>
      </c>
      <c r="E36" s="450">
        <v>24</v>
      </c>
      <c r="F36" s="451">
        <v>0</v>
      </c>
      <c r="G36" s="452">
        <f t="shared" si="1"/>
        <v>0</v>
      </c>
    </row>
    <row r="37" spans="1:7" s="453" customFormat="1" ht="14.25">
      <c r="A37" s="439">
        <v>3</v>
      </c>
      <c r="B37" s="440"/>
      <c r="C37" s="441" t="s">
        <v>357</v>
      </c>
      <c r="D37" s="442"/>
      <c r="E37" s="443"/>
      <c r="F37" s="444"/>
      <c r="G37" s="445">
        <f>SUM(G38:G46)</f>
        <v>0</v>
      </c>
    </row>
    <row r="38" spans="1:7" s="453" customFormat="1" ht="14.25">
      <c r="A38" s="446">
        <v>1</v>
      </c>
      <c r="B38" s="447"/>
      <c r="C38" s="448" t="s">
        <v>507</v>
      </c>
      <c r="D38" s="449" t="s">
        <v>411</v>
      </c>
      <c r="E38" s="450">
        <v>24</v>
      </c>
      <c r="F38" s="451">
        <v>0</v>
      </c>
      <c r="G38" s="452">
        <f aca="true" t="shared" si="2" ref="G38:G46">PRODUCT(F38,E38)</f>
        <v>0</v>
      </c>
    </row>
    <row r="39" spans="1:7" s="453" customFormat="1" ht="14.25">
      <c r="A39" s="446">
        <v>2</v>
      </c>
      <c r="B39" s="447"/>
      <c r="C39" s="448" t="s">
        <v>508</v>
      </c>
      <c r="D39" s="449" t="s">
        <v>411</v>
      </c>
      <c r="E39" s="450">
        <v>8</v>
      </c>
      <c r="F39" s="451">
        <v>0</v>
      </c>
      <c r="G39" s="452">
        <f t="shared" si="2"/>
        <v>0</v>
      </c>
    </row>
    <row r="40" spans="1:7" s="453" customFormat="1" ht="14.25">
      <c r="A40" s="446">
        <v>3</v>
      </c>
      <c r="B40" s="447"/>
      <c r="C40" s="448" t="s">
        <v>509</v>
      </c>
      <c r="D40" s="449" t="s">
        <v>411</v>
      </c>
      <c r="E40" s="450">
        <v>12</v>
      </c>
      <c r="F40" s="451">
        <v>0</v>
      </c>
      <c r="G40" s="452">
        <f t="shared" si="2"/>
        <v>0</v>
      </c>
    </row>
    <row r="41" spans="1:7" s="453" customFormat="1" ht="14.25">
      <c r="A41" s="446">
        <v>4</v>
      </c>
      <c r="B41" s="447"/>
      <c r="C41" s="448" t="s">
        <v>510</v>
      </c>
      <c r="D41" s="449" t="s">
        <v>411</v>
      </c>
      <c r="E41" s="450">
        <v>6</v>
      </c>
      <c r="F41" s="451">
        <v>0</v>
      </c>
      <c r="G41" s="452">
        <f t="shared" si="2"/>
        <v>0</v>
      </c>
    </row>
    <row r="42" spans="1:7" s="453" customFormat="1" ht="14.25">
      <c r="A42" s="446">
        <v>5</v>
      </c>
      <c r="B42" s="447"/>
      <c r="C42" s="448" t="s">
        <v>511</v>
      </c>
      <c r="D42" s="449" t="s">
        <v>897</v>
      </c>
      <c r="E42" s="450">
        <v>150</v>
      </c>
      <c r="F42" s="451">
        <v>0</v>
      </c>
      <c r="G42" s="452">
        <f t="shared" si="2"/>
        <v>0</v>
      </c>
    </row>
    <row r="43" spans="1:7" s="453" customFormat="1" ht="14.25">
      <c r="A43" s="446">
        <v>6</v>
      </c>
      <c r="B43" s="447"/>
      <c r="C43" s="448" t="s">
        <v>470</v>
      </c>
      <c r="D43" s="449" t="s">
        <v>367</v>
      </c>
      <c r="E43" s="450">
        <v>410</v>
      </c>
      <c r="F43" s="451">
        <v>0</v>
      </c>
      <c r="G43" s="452">
        <f t="shared" si="2"/>
        <v>0</v>
      </c>
    </row>
    <row r="44" spans="1:7" s="453" customFormat="1" ht="14.25">
      <c r="A44" s="446">
        <v>7</v>
      </c>
      <c r="B44" s="447"/>
      <c r="C44" s="448" t="s">
        <v>473</v>
      </c>
      <c r="D44" s="449" t="s">
        <v>411</v>
      </c>
      <c r="E44" s="450">
        <v>35</v>
      </c>
      <c r="F44" s="451">
        <v>0</v>
      </c>
      <c r="G44" s="452">
        <f t="shared" si="2"/>
        <v>0</v>
      </c>
    </row>
    <row r="45" spans="1:7" s="453" customFormat="1" ht="14.25">
      <c r="A45" s="446">
        <v>8</v>
      </c>
      <c r="B45" s="447"/>
      <c r="C45" s="448" t="s">
        <v>365</v>
      </c>
      <c r="D45" s="449" t="s">
        <v>82</v>
      </c>
      <c r="E45" s="450">
        <v>1</v>
      </c>
      <c r="F45" s="451">
        <v>0</v>
      </c>
      <c r="G45" s="452">
        <f t="shared" si="2"/>
        <v>0</v>
      </c>
    </row>
    <row r="46" spans="1:7" s="453" customFormat="1" ht="14.25">
      <c r="A46" s="446">
        <v>9</v>
      </c>
      <c r="B46" s="447"/>
      <c r="C46" s="448" t="s">
        <v>475</v>
      </c>
      <c r="D46" s="449" t="s">
        <v>988</v>
      </c>
      <c r="E46" s="450">
        <v>0.45</v>
      </c>
      <c r="F46" s="451">
        <v>0</v>
      </c>
      <c r="G46" s="452">
        <f t="shared" si="2"/>
        <v>0</v>
      </c>
    </row>
  </sheetData>
  <sheetProtection/>
  <mergeCells count="1">
    <mergeCell ref="A4:G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88"/>
  <sheetViews>
    <sheetView view="pageBreakPreview" zoomScaleSheetLayoutView="100" zoomScalePageLayoutView="0" workbookViewId="0" topLeftCell="A62">
      <selection activeCell="F90" sqref="F90"/>
    </sheetView>
  </sheetViews>
  <sheetFormatPr defaultColWidth="9.140625" defaultRowHeight="12.75"/>
  <cols>
    <col min="1" max="1" width="6.00390625" style="454" customWidth="1"/>
    <col min="2" max="2" width="11.7109375" style="455" customWidth="1"/>
    <col min="3" max="3" width="71.421875" style="454" customWidth="1"/>
    <col min="4" max="4" width="7.28125" style="454" customWidth="1"/>
    <col min="5" max="5" width="9.28125" style="454" bestFit="1" customWidth="1"/>
    <col min="6" max="6" width="11.7109375" style="454" customWidth="1"/>
    <col min="7" max="7" width="17.28125" style="454" customWidth="1"/>
    <col min="8" max="16384" width="9.140625" style="454" customWidth="1"/>
  </cols>
  <sheetData>
    <row r="1" spans="1:7" s="416" customFormat="1" ht="53.25" customHeight="1">
      <c r="A1" s="412"/>
      <c r="B1" s="413"/>
      <c r="C1" s="414" t="s">
        <v>576</v>
      </c>
      <c r="D1" s="413"/>
      <c r="E1" s="413"/>
      <c r="F1" s="413"/>
      <c r="G1" s="415"/>
    </row>
    <row r="2" spans="1:7" s="416" customFormat="1" ht="22.5" customHeight="1">
      <c r="A2" s="417"/>
      <c r="B2" s="418"/>
      <c r="C2" s="414" t="s">
        <v>578</v>
      </c>
      <c r="D2" s="418"/>
      <c r="E2" s="418"/>
      <c r="F2" s="418"/>
      <c r="G2" s="419"/>
    </row>
    <row r="3" spans="1:7" s="424" customFormat="1" ht="33" customHeight="1">
      <c r="A3" s="420" t="s">
        <v>309</v>
      </c>
      <c r="B3" s="421"/>
      <c r="C3" s="422" t="s">
        <v>997</v>
      </c>
      <c r="D3" s="422" t="s">
        <v>998</v>
      </c>
      <c r="E3" s="422" t="s">
        <v>310</v>
      </c>
      <c r="F3" s="422" t="s">
        <v>311</v>
      </c>
      <c r="G3" s="423" t="s">
        <v>312</v>
      </c>
    </row>
    <row r="4" spans="1:7" s="424" customFormat="1" ht="7.5" customHeight="1">
      <c r="A4" s="461"/>
      <c r="B4" s="462"/>
      <c r="C4" s="462"/>
      <c r="D4" s="462"/>
      <c r="E4" s="462"/>
      <c r="F4" s="462"/>
      <c r="G4" s="463"/>
    </row>
    <row r="5" spans="1:7" s="424" customFormat="1" ht="18.75" customHeight="1">
      <c r="A5" s="425"/>
      <c r="B5" s="426"/>
      <c r="C5" s="427" t="s">
        <v>313</v>
      </c>
      <c r="D5" s="428"/>
      <c r="E5" s="429"/>
      <c r="F5" s="430"/>
      <c r="G5" s="431">
        <f>G7+G79+G25+G61</f>
        <v>0</v>
      </c>
    </row>
    <row r="6" spans="1:7" s="424" customFormat="1" ht="15" customHeight="1">
      <c r="A6" s="432"/>
      <c r="B6" s="433"/>
      <c r="C6" s="434"/>
      <c r="D6" s="435"/>
      <c r="E6" s="436"/>
      <c r="F6" s="437"/>
      <c r="G6" s="438"/>
    </row>
    <row r="7" spans="1:7" s="424" customFormat="1" ht="33.75" customHeight="1">
      <c r="A7" s="439">
        <v>1</v>
      </c>
      <c r="B7" s="440"/>
      <c r="C7" s="441" t="s">
        <v>370</v>
      </c>
      <c r="D7" s="442"/>
      <c r="E7" s="443"/>
      <c r="F7" s="444"/>
      <c r="G7" s="445">
        <f>SUM(G8:G24)</f>
        <v>0</v>
      </c>
    </row>
    <row r="8" spans="1:7" s="424" customFormat="1" ht="69" customHeight="1">
      <c r="A8" s="446">
        <v>1</v>
      </c>
      <c r="B8" s="447"/>
      <c r="C8" s="448" t="s">
        <v>512</v>
      </c>
      <c r="D8" s="449" t="s">
        <v>82</v>
      </c>
      <c r="E8" s="450">
        <v>1</v>
      </c>
      <c r="F8" s="451">
        <v>0</v>
      </c>
      <c r="G8" s="452">
        <f aca="true" t="shared" si="0" ref="G8:G24">PRODUCT(F8,E8)</f>
        <v>0</v>
      </c>
    </row>
    <row r="9" spans="1:7" s="424" customFormat="1" ht="20.25" customHeight="1">
      <c r="A9" s="446">
        <v>2</v>
      </c>
      <c r="B9" s="447"/>
      <c r="C9" s="448" t="s">
        <v>513</v>
      </c>
      <c r="D9" s="449" t="s">
        <v>897</v>
      </c>
      <c r="E9" s="450">
        <v>10</v>
      </c>
      <c r="F9" s="451">
        <v>0</v>
      </c>
      <c r="G9" s="452">
        <f t="shared" si="0"/>
        <v>0</v>
      </c>
    </row>
    <row r="10" spans="1:7" s="424" customFormat="1" ht="29.25" customHeight="1">
      <c r="A10" s="446">
        <v>3</v>
      </c>
      <c r="B10" s="447"/>
      <c r="C10" s="448" t="s">
        <v>514</v>
      </c>
      <c r="D10" s="449" t="s">
        <v>82</v>
      </c>
      <c r="E10" s="450">
        <v>1</v>
      </c>
      <c r="F10" s="451">
        <v>0</v>
      </c>
      <c r="G10" s="452">
        <f t="shared" si="0"/>
        <v>0</v>
      </c>
    </row>
    <row r="11" spans="1:7" s="424" customFormat="1" ht="18.75" customHeight="1">
      <c r="A11" s="446">
        <v>4</v>
      </c>
      <c r="B11" s="447"/>
      <c r="C11" s="448" t="s">
        <v>515</v>
      </c>
      <c r="D11" s="449" t="s">
        <v>82</v>
      </c>
      <c r="E11" s="450">
        <v>1</v>
      </c>
      <c r="F11" s="451">
        <v>0</v>
      </c>
      <c r="G11" s="452">
        <f t="shared" si="0"/>
        <v>0</v>
      </c>
    </row>
    <row r="12" spans="1:7" s="424" customFormat="1" ht="24" customHeight="1">
      <c r="A12" s="446">
        <v>5</v>
      </c>
      <c r="B12" s="447"/>
      <c r="C12" s="448" t="s">
        <v>516</v>
      </c>
      <c r="D12" s="449" t="s">
        <v>82</v>
      </c>
      <c r="E12" s="450">
        <v>1</v>
      </c>
      <c r="F12" s="451">
        <v>0</v>
      </c>
      <c r="G12" s="452">
        <f t="shared" si="0"/>
        <v>0</v>
      </c>
    </row>
    <row r="13" spans="1:7" s="424" customFormat="1" ht="18.75" customHeight="1">
      <c r="A13" s="446">
        <v>6</v>
      </c>
      <c r="B13" s="447"/>
      <c r="C13" s="448" t="s">
        <v>517</v>
      </c>
      <c r="D13" s="449" t="s">
        <v>82</v>
      </c>
      <c r="E13" s="450">
        <v>1</v>
      </c>
      <c r="F13" s="451">
        <v>0</v>
      </c>
      <c r="G13" s="452">
        <f t="shared" si="0"/>
        <v>0</v>
      </c>
    </row>
    <row r="14" spans="1:7" s="424" customFormat="1" ht="55.5" customHeight="1">
      <c r="A14" s="446">
        <v>7</v>
      </c>
      <c r="B14" s="447"/>
      <c r="C14" s="448" t="s">
        <v>518</v>
      </c>
      <c r="D14" s="449" t="s">
        <v>82</v>
      </c>
      <c r="E14" s="450">
        <v>1</v>
      </c>
      <c r="F14" s="451">
        <v>0</v>
      </c>
      <c r="G14" s="452">
        <f t="shared" si="0"/>
        <v>0</v>
      </c>
    </row>
    <row r="15" spans="1:7" s="424" customFormat="1" ht="45" customHeight="1">
      <c r="A15" s="446">
        <v>8</v>
      </c>
      <c r="B15" s="447"/>
      <c r="C15" s="448" t="s">
        <v>519</v>
      </c>
      <c r="D15" s="449" t="s">
        <v>82</v>
      </c>
      <c r="E15" s="450">
        <v>1</v>
      </c>
      <c r="F15" s="451">
        <v>0</v>
      </c>
      <c r="G15" s="452">
        <f t="shared" si="0"/>
        <v>0</v>
      </c>
    </row>
    <row r="16" spans="1:7" s="424" customFormat="1" ht="32.25" customHeight="1">
      <c r="A16" s="446">
        <v>9</v>
      </c>
      <c r="B16" s="447"/>
      <c r="C16" s="448" t="s">
        <v>520</v>
      </c>
      <c r="D16" s="449" t="s">
        <v>82</v>
      </c>
      <c r="E16" s="450">
        <v>1</v>
      </c>
      <c r="F16" s="451">
        <v>0</v>
      </c>
      <c r="G16" s="452">
        <f t="shared" si="0"/>
        <v>0</v>
      </c>
    </row>
    <row r="17" spans="1:7" s="424" customFormat="1" ht="18.75" customHeight="1">
      <c r="A17" s="446">
        <v>10</v>
      </c>
      <c r="B17" s="447"/>
      <c r="C17" s="448" t="s">
        <v>521</v>
      </c>
      <c r="D17" s="449" t="s">
        <v>82</v>
      </c>
      <c r="E17" s="450">
        <v>1</v>
      </c>
      <c r="F17" s="451">
        <v>0</v>
      </c>
      <c r="G17" s="452">
        <f t="shared" si="0"/>
        <v>0</v>
      </c>
    </row>
    <row r="18" spans="1:7" s="424" customFormat="1" ht="18.75" customHeight="1">
      <c r="A18" s="446">
        <v>11</v>
      </c>
      <c r="B18" s="447"/>
      <c r="C18" s="448" t="s">
        <v>522</v>
      </c>
      <c r="D18" s="449" t="s">
        <v>82</v>
      </c>
      <c r="E18" s="450">
        <v>1</v>
      </c>
      <c r="F18" s="451">
        <v>0</v>
      </c>
      <c r="G18" s="452">
        <f t="shared" si="0"/>
        <v>0</v>
      </c>
    </row>
    <row r="19" spans="1:7" s="424" customFormat="1" ht="18.75" customHeight="1">
      <c r="A19" s="446">
        <v>12</v>
      </c>
      <c r="B19" s="447"/>
      <c r="C19" s="448" t="s">
        <v>523</v>
      </c>
      <c r="D19" s="449" t="s">
        <v>82</v>
      </c>
      <c r="E19" s="450">
        <v>1</v>
      </c>
      <c r="F19" s="451">
        <v>0</v>
      </c>
      <c r="G19" s="452">
        <f t="shared" si="0"/>
        <v>0</v>
      </c>
    </row>
    <row r="20" spans="1:7" s="424" customFormat="1" ht="18.75" customHeight="1">
      <c r="A20" s="446">
        <v>13</v>
      </c>
      <c r="B20" s="447"/>
      <c r="C20" s="448" t="s">
        <v>524</v>
      </c>
      <c r="D20" s="449" t="s">
        <v>82</v>
      </c>
      <c r="E20" s="450">
        <v>1</v>
      </c>
      <c r="F20" s="451">
        <v>0</v>
      </c>
      <c r="G20" s="452">
        <f t="shared" si="0"/>
        <v>0</v>
      </c>
    </row>
    <row r="21" spans="1:7" s="424" customFormat="1" ht="31.5" customHeight="1">
      <c r="A21" s="446">
        <v>14</v>
      </c>
      <c r="B21" s="447"/>
      <c r="C21" s="448" t="s">
        <v>525</v>
      </c>
      <c r="D21" s="449" t="s">
        <v>82</v>
      </c>
      <c r="E21" s="450">
        <v>1</v>
      </c>
      <c r="F21" s="451">
        <v>0</v>
      </c>
      <c r="G21" s="452">
        <f t="shared" si="0"/>
        <v>0</v>
      </c>
    </row>
    <row r="22" spans="1:7" s="424" customFormat="1" ht="18.75" customHeight="1">
      <c r="A22" s="446">
        <v>15</v>
      </c>
      <c r="B22" s="447"/>
      <c r="C22" s="448" t="s">
        <v>526</v>
      </c>
      <c r="D22" s="449" t="s">
        <v>82</v>
      </c>
      <c r="E22" s="450">
        <v>2</v>
      </c>
      <c r="F22" s="451">
        <v>0</v>
      </c>
      <c r="G22" s="452">
        <f t="shared" si="0"/>
        <v>0</v>
      </c>
    </row>
    <row r="23" spans="1:7" s="424" customFormat="1" ht="18.75" customHeight="1">
      <c r="A23" s="446">
        <v>16</v>
      </c>
      <c r="B23" s="447"/>
      <c r="C23" s="448" t="s">
        <v>527</v>
      </c>
      <c r="D23" s="449" t="s">
        <v>411</v>
      </c>
      <c r="E23" s="450">
        <v>25</v>
      </c>
      <c r="F23" s="451">
        <v>0</v>
      </c>
      <c r="G23" s="452">
        <f t="shared" si="0"/>
        <v>0</v>
      </c>
    </row>
    <row r="24" spans="1:7" s="424" customFormat="1" ht="18.75" customHeight="1">
      <c r="A24" s="446">
        <v>17</v>
      </c>
      <c r="B24" s="447"/>
      <c r="C24" s="448" t="s">
        <v>528</v>
      </c>
      <c r="D24" s="449" t="s">
        <v>411</v>
      </c>
      <c r="E24" s="450">
        <v>65</v>
      </c>
      <c r="F24" s="451">
        <v>0</v>
      </c>
      <c r="G24" s="452">
        <f t="shared" si="0"/>
        <v>0</v>
      </c>
    </row>
    <row r="25" spans="1:7" s="424" customFormat="1" ht="33.75" customHeight="1">
      <c r="A25" s="439">
        <v>2</v>
      </c>
      <c r="B25" s="440"/>
      <c r="C25" s="441" t="s">
        <v>529</v>
      </c>
      <c r="D25" s="442"/>
      <c r="E25" s="443"/>
      <c r="F25" s="444"/>
      <c r="G25" s="445">
        <f>SUM(G26:G60)</f>
        <v>0</v>
      </c>
    </row>
    <row r="26" spans="1:7" s="424" customFormat="1" ht="18.75" customHeight="1">
      <c r="A26" s="446">
        <v>1</v>
      </c>
      <c r="B26" s="447"/>
      <c r="C26" s="448" t="s">
        <v>486</v>
      </c>
      <c r="D26" s="449" t="s">
        <v>82</v>
      </c>
      <c r="E26" s="450">
        <v>14</v>
      </c>
      <c r="F26" s="451">
        <v>0</v>
      </c>
      <c r="G26" s="452">
        <f aca="true" t="shared" si="1" ref="G26:G60">PRODUCT(F26,E26)</f>
        <v>0</v>
      </c>
    </row>
    <row r="27" spans="1:7" s="424" customFormat="1" ht="18.75" customHeight="1">
      <c r="A27" s="446">
        <v>2</v>
      </c>
      <c r="B27" s="447"/>
      <c r="C27" s="448" t="s">
        <v>487</v>
      </c>
      <c r="D27" s="449" t="s">
        <v>82</v>
      </c>
      <c r="E27" s="450">
        <v>14</v>
      </c>
      <c r="F27" s="451">
        <v>0</v>
      </c>
      <c r="G27" s="452">
        <f t="shared" si="1"/>
        <v>0</v>
      </c>
    </row>
    <row r="28" spans="1:7" s="424" customFormat="1" ht="18.75" customHeight="1">
      <c r="A28" s="446">
        <v>3</v>
      </c>
      <c r="B28" s="447"/>
      <c r="C28" s="448" t="s">
        <v>488</v>
      </c>
      <c r="D28" s="449" t="s">
        <v>82</v>
      </c>
      <c r="E28" s="450">
        <v>20</v>
      </c>
      <c r="F28" s="451">
        <v>0</v>
      </c>
      <c r="G28" s="452">
        <f t="shared" si="1"/>
        <v>0</v>
      </c>
    </row>
    <row r="29" spans="1:7" s="424" customFormat="1" ht="18.75" customHeight="1">
      <c r="A29" s="446">
        <v>4</v>
      </c>
      <c r="B29" s="447"/>
      <c r="C29" s="448" t="s">
        <v>530</v>
      </c>
      <c r="D29" s="449" t="s">
        <v>82</v>
      </c>
      <c r="E29" s="450">
        <v>18</v>
      </c>
      <c r="F29" s="451">
        <v>0</v>
      </c>
      <c r="G29" s="452">
        <f t="shared" si="1"/>
        <v>0</v>
      </c>
    </row>
    <row r="30" spans="1:7" s="424" customFormat="1" ht="18.75" customHeight="1">
      <c r="A30" s="446">
        <v>6</v>
      </c>
      <c r="B30" s="447"/>
      <c r="C30" s="448" t="s">
        <v>531</v>
      </c>
      <c r="D30" s="449" t="s">
        <v>82</v>
      </c>
      <c r="E30" s="450">
        <v>3</v>
      </c>
      <c r="F30" s="451">
        <v>0</v>
      </c>
      <c r="G30" s="452">
        <f t="shared" si="1"/>
        <v>0</v>
      </c>
    </row>
    <row r="31" spans="1:7" s="424" customFormat="1" ht="18.75" customHeight="1">
      <c r="A31" s="446">
        <v>7</v>
      </c>
      <c r="B31" s="447"/>
      <c r="C31" s="448" t="s">
        <v>532</v>
      </c>
      <c r="D31" s="449" t="s">
        <v>82</v>
      </c>
      <c r="E31" s="450">
        <v>6</v>
      </c>
      <c r="F31" s="451">
        <v>0</v>
      </c>
      <c r="G31" s="452">
        <f t="shared" si="1"/>
        <v>0</v>
      </c>
    </row>
    <row r="32" spans="1:7" s="424" customFormat="1" ht="18.75" customHeight="1">
      <c r="A32" s="446">
        <v>8</v>
      </c>
      <c r="B32" s="447"/>
      <c r="C32" s="448" t="s">
        <v>533</v>
      </c>
      <c r="D32" s="449" t="s">
        <v>82</v>
      </c>
      <c r="E32" s="450">
        <v>6</v>
      </c>
      <c r="F32" s="451">
        <v>0</v>
      </c>
      <c r="G32" s="452">
        <f t="shared" si="1"/>
        <v>0</v>
      </c>
    </row>
    <row r="33" spans="1:7" s="424" customFormat="1" ht="18.75" customHeight="1">
      <c r="A33" s="446">
        <v>9</v>
      </c>
      <c r="B33" s="447"/>
      <c r="C33" s="448" t="s">
        <v>534</v>
      </c>
      <c r="D33" s="449" t="s">
        <v>82</v>
      </c>
      <c r="E33" s="450">
        <v>10</v>
      </c>
      <c r="F33" s="451">
        <v>0</v>
      </c>
      <c r="G33" s="452">
        <f t="shared" si="1"/>
        <v>0</v>
      </c>
    </row>
    <row r="34" spans="1:7" s="424" customFormat="1" ht="18.75" customHeight="1">
      <c r="A34" s="446">
        <v>11</v>
      </c>
      <c r="B34" s="447"/>
      <c r="C34" s="448" t="s">
        <v>535</v>
      </c>
      <c r="D34" s="449" t="s">
        <v>82</v>
      </c>
      <c r="E34" s="450">
        <v>1</v>
      </c>
      <c r="F34" s="451">
        <v>0</v>
      </c>
      <c r="G34" s="452">
        <f t="shared" si="1"/>
        <v>0</v>
      </c>
    </row>
    <row r="35" spans="1:7" s="424" customFormat="1" ht="18.75" customHeight="1">
      <c r="A35" s="446">
        <v>12</v>
      </c>
      <c r="B35" s="447"/>
      <c r="C35" s="448" t="s">
        <v>536</v>
      </c>
      <c r="D35" s="449" t="s">
        <v>82</v>
      </c>
      <c r="E35" s="450">
        <v>1</v>
      </c>
      <c r="F35" s="451">
        <v>0</v>
      </c>
      <c r="G35" s="452">
        <f t="shared" si="1"/>
        <v>0</v>
      </c>
    </row>
    <row r="36" spans="1:7" s="424" customFormat="1" ht="17.25" customHeight="1">
      <c r="A36" s="446">
        <v>13</v>
      </c>
      <c r="B36" s="447"/>
      <c r="C36" s="448" t="s">
        <v>537</v>
      </c>
      <c r="D36" s="449" t="s">
        <v>82</v>
      </c>
      <c r="E36" s="450">
        <v>2</v>
      </c>
      <c r="F36" s="451">
        <v>0</v>
      </c>
      <c r="G36" s="452">
        <f t="shared" si="1"/>
        <v>0</v>
      </c>
    </row>
    <row r="37" spans="1:7" s="424" customFormat="1" ht="17.25" customHeight="1">
      <c r="A37" s="446">
        <v>14</v>
      </c>
      <c r="B37" s="447"/>
      <c r="C37" s="448" t="s">
        <v>538</v>
      </c>
      <c r="D37" s="449" t="s">
        <v>82</v>
      </c>
      <c r="E37" s="450">
        <v>3</v>
      </c>
      <c r="F37" s="451">
        <v>0</v>
      </c>
      <c r="G37" s="452">
        <f t="shared" si="1"/>
        <v>0</v>
      </c>
    </row>
    <row r="38" spans="1:7" s="424" customFormat="1" ht="17.25" customHeight="1">
      <c r="A38" s="446">
        <v>15</v>
      </c>
      <c r="B38" s="447"/>
      <c r="C38" s="448" t="s">
        <v>539</v>
      </c>
      <c r="D38" s="449" t="s">
        <v>82</v>
      </c>
      <c r="E38" s="450">
        <v>1</v>
      </c>
      <c r="F38" s="451">
        <v>0</v>
      </c>
      <c r="G38" s="452">
        <f t="shared" si="1"/>
        <v>0</v>
      </c>
    </row>
    <row r="39" spans="1:7" s="424" customFormat="1" ht="17.25" customHeight="1">
      <c r="A39" s="446">
        <v>16</v>
      </c>
      <c r="B39" s="447"/>
      <c r="C39" s="448" t="s">
        <v>540</v>
      </c>
      <c r="D39" s="449" t="s">
        <v>82</v>
      </c>
      <c r="E39" s="450">
        <v>1</v>
      </c>
      <c r="F39" s="451">
        <v>0</v>
      </c>
      <c r="G39" s="452">
        <f t="shared" si="1"/>
        <v>0</v>
      </c>
    </row>
    <row r="40" spans="1:7" s="424" customFormat="1" ht="18" customHeight="1">
      <c r="A40" s="446">
        <v>17</v>
      </c>
      <c r="B40" s="447"/>
      <c r="C40" s="448" t="s">
        <v>541</v>
      </c>
      <c r="D40" s="449" t="s">
        <v>82</v>
      </c>
      <c r="E40" s="450">
        <v>2</v>
      </c>
      <c r="F40" s="451">
        <v>0</v>
      </c>
      <c r="G40" s="452">
        <f t="shared" si="1"/>
        <v>0</v>
      </c>
    </row>
    <row r="41" spans="1:7" s="424" customFormat="1" ht="18" customHeight="1">
      <c r="A41" s="446">
        <v>18</v>
      </c>
      <c r="B41" s="447"/>
      <c r="C41" s="448" t="s">
        <v>542</v>
      </c>
      <c r="D41" s="449" t="s">
        <v>82</v>
      </c>
      <c r="E41" s="450">
        <v>3</v>
      </c>
      <c r="F41" s="451">
        <v>0</v>
      </c>
      <c r="G41" s="452">
        <f t="shared" si="1"/>
        <v>0</v>
      </c>
    </row>
    <row r="42" spans="1:7" s="424" customFormat="1" ht="18" customHeight="1">
      <c r="A42" s="446">
        <v>19</v>
      </c>
      <c r="B42" s="447"/>
      <c r="C42" s="448" t="s">
        <v>491</v>
      </c>
      <c r="D42" s="449" t="s">
        <v>82</v>
      </c>
      <c r="E42" s="450">
        <v>10</v>
      </c>
      <c r="F42" s="451">
        <v>0</v>
      </c>
      <c r="G42" s="452">
        <f t="shared" si="1"/>
        <v>0</v>
      </c>
    </row>
    <row r="43" spans="1:7" s="424" customFormat="1" ht="18" customHeight="1">
      <c r="A43" s="446">
        <v>20</v>
      </c>
      <c r="B43" s="447"/>
      <c r="C43" s="448" t="s">
        <v>543</v>
      </c>
      <c r="D43" s="449" t="s">
        <v>82</v>
      </c>
      <c r="E43" s="450">
        <v>12</v>
      </c>
      <c r="F43" s="451">
        <v>0</v>
      </c>
      <c r="G43" s="452">
        <f t="shared" si="1"/>
        <v>0</v>
      </c>
    </row>
    <row r="44" spans="1:7" s="424" customFormat="1" ht="18" customHeight="1">
      <c r="A44" s="446">
        <v>21</v>
      </c>
      <c r="B44" s="447"/>
      <c r="C44" s="448" t="s">
        <v>544</v>
      </c>
      <c r="D44" s="449" t="s">
        <v>82</v>
      </c>
      <c r="E44" s="450">
        <v>4</v>
      </c>
      <c r="F44" s="451">
        <v>0</v>
      </c>
      <c r="G44" s="452">
        <f t="shared" si="1"/>
        <v>0</v>
      </c>
    </row>
    <row r="45" spans="1:7" s="424" customFormat="1" ht="18" customHeight="1">
      <c r="A45" s="446">
        <v>22</v>
      </c>
      <c r="B45" s="447"/>
      <c r="C45" s="448" t="s">
        <v>492</v>
      </c>
      <c r="D45" s="449" t="s">
        <v>82</v>
      </c>
      <c r="E45" s="450">
        <v>10</v>
      </c>
      <c r="F45" s="451">
        <v>0</v>
      </c>
      <c r="G45" s="452">
        <f t="shared" si="1"/>
        <v>0</v>
      </c>
    </row>
    <row r="46" spans="1:7" s="424" customFormat="1" ht="24.75" customHeight="1">
      <c r="A46" s="446">
        <v>23</v>
      </c>
      <c r="B46" s="447"/>
      <c r="C46" s="448" t="s">
        <v>545</v>
      </c>
      <c r="D46" s="449" t="s">
        <v>897</v>
      </c>
      <c r="E46" s="450">
        <v>10</v>
      </c>
      <c r="F46" s="451">
        <v>0</v>
      </c>
      <c r="G46" s="452">
        <f t="shared" si="1"/>
        <v>0</v>
      </c>
    </row>
    <row r="47" spans="1:7" s="424" customFormat="1" ht="22.5" customHeight="1">
      <c r="A47" s="446">
        <v>24</v>
      </c>
      <c r="B47" s="447"/>
      <c r="C47" s="448" t="s">
        <v>546</v>
      </c>
      <c r="D47" s="449" t="s">
        <v>897</v>
      </c>
      <c r="E47" s="450">
        <v>18</v>
      </c>
      <c r="F47" s="451">
        <v>0</v>
      </c>
      <c r="G47" s="452">
        <f t="shared" si="1"/>
        <v>0</v>
      </c>
    </row>
    <row r="48" spans="1:7" s="424" customFormat="1" ht="22.5" customHeight="1">
      <c r="A48" s="446">
        <v>25</v>
      </c>
      <c r="B48" s="447"/>
      <c r="C48" s="448" t="s">
        <v>547</v>
      </c>
      <c r="D48" s="449" t="s">
        <v>897</v>
      </c>
      <c r="E48" s="450">
        <v>24</v>
      </c>
      <c r="F48" s="451">
        <v>0</v>
      </c>
      <c r="G48" s="452">
        <f t="shared" si="1"/>
        <v>0</v>
      </c>
    </row>
    <row r="49" spans="1:7" s="424" customFormat="1" ht="22.5" customHeight="1">
      <c r="A49" s="446">
        <v>26</v>
      </c>
      <c r="B49" s="447"/>
      <c r="C49" s="448" t="s">
        <v>548</v>
      </c>
      <c r="D49" s="449" t="s">
        <v>897</v>
      </c>
      <c r="E49" s="450">
        <v>14</v>
      </c>
      <c r="F49" s="451">
        <v>0</v>
      </c>
      <c r="G49" s="452">
        <f t="shared" si="1"/>
        <v>0</v>
      </c>
    </row>
    <row r="50" spans="1:7" s="424" customFormat="1" ht="22.5" customHeight="1">
      <c r="A50" s="446">
        <v>27</v>
      </c>
      <c r="B50" s="447"/>
      <c r="C50" s="448" t="s">
        <v>549</v>
      </c>
      <c r="D50" s="449" t="s">
        <v>897</v>
      </c>
      <c r="E50" s="450">
        <v>10</v>
      </c>
      <c r="F50" s="451">
        <v>0</v>
      </c>
      <c r="G50" s="452">
        <f t="shared" si="1"/>
        <v>0</v>
      </c>
    </row>
    <row r="51" spans="1:7" s="424" customFormat="1" ht="22.5" customHeight="1">
      <c r="A51" s="446">
        <v>28</v>
      </c>
      <c r="B51" s="447"/>
      <c r="C51" s="448" t="s">
        <v>550</v>
      </c>
      <c r="D51" s="449" t="s">
        <v>897</v>
      </c>
      <c r="E51" s="450">
        <v>18</v>
      </c>
      <c r="F51" s="451">
        <v>0</v>
      </c>
      <c r="G51" s="452">
        <f t="shared" si="1"/>
        <v>0</v>
      </c>
    </row>
    <row r="52" spans="1:7" s="424" customFormat="1" ht="22.5" customHeight="1">
      <c r="A52" s="446">
        <v>29</v>
      </c>
      <c r="B52" s="447"/>
      <c r="C52" s="448" t="s">
        <v>551</v>
      </c>
      <c r="D52" s="449" t="s">
        <v>897</v>
      </c>
      <c r="E52" s="450">
        <v>24</v>
      </c>
      <c r="F52" s="451">
        <v>0</v>
      </c>
      <c r="G52" s="452">
        <f t="shared" si="1"/>
        <v>0</v>
      </c>
    </row>
    <row r="53" spans="1:7" s="424" customFormat="1" ht="22.5" customHeight="1">
      <c r="A53" s="446">
        <v>30</v>
      </c>
      <c r="B53" s="447"/>
      <c r="C53" s="448" t="s">
        <v>552</v>
      </c>
      <c r="D53" s="449" t="s">
        <v>897</v>
      </c>
      <c r="E53" s="450">
        <v>14</v>
      </c>
      <c r="F53" s="451">
        <v>0</v>
      </c>
      <c r="G53" s="452">
        <f t="shared" si="1"/>
        <v>0</v>
      </c>
    </row>
    <row r="54" spans="1:7" s="424" customFormat="1" ht="22.5" customHeight="1">
      <c r="A54" s="446">
        <v>31</v>
      </c>
      <c r="B54" s="447"/>
      <c r="C54" s="448" t="s">
        <v>553</v>
      </c>
      <c r="D54" s="449" t="s">
        <v>897</v>
      </c>
      <c r="E54" s="450">
        <v>4</v>
      </c>
      <c r="F54" s="451">
        <v>0</v>
      </c>
      <c r="G54" s="452">
        <f t="shared" si="1"/>
        <v>0</v>
      </c>
    </row>
    <row r="55" spans="1:7" s="424" customFormat="1" ht="15.75" customHeight="1">
      <c r="A55" s="446">
        <v>32</v>
      </c>
      <c r="B55" s="447"/>
      <c r="C55" s="448" t="s">
        <v>501</v>
      </c>
      <c r="D55" s="449" t="s">
        <v>897</v>
      </c>
      <c r="E55" s="450">
        <v>70</v>
      </c>
      <c r="F55" s="451">
        <v>0</v>
      </c>
      <c r="G55" s="452">
        <f t="shared" si="1"/>
        <v>0</v>
      </c>
    </row>
    <row r="56" spans="1:7" s="424" customFormat="1" ht="15.75" customHeight="1">
      <c r="A56" s="446">
        <v>33</v>
      </c>
      <c r="B56" s="447"/>
      <c r="C56" s="448" t="s">
        <v>554</v>
      </c>
      <c r="D56" s="449" t="s">
        <v>897</v>
      </c>
      <c r="E56" s="450">
        <v>70</v>
      </c>
      <c r="F56" s="451">
        <v>0</v>
      </c>
      <c r="G56" s="452">
        <f t="shared" si="1"/>
        <v>0</v>
      </c>
    </row>
    <row r="57" spans="1:7" s="424" customFormat="1" ht="21" customHeight="1">
      <c r="A57" s="446">
        <v>34</v>
      </c>
      <c r="B57" s="447"/>
      <c r="C57" s="448" t="s">
        <v>555</v>
      </c>
      <c r="D57" s="449" t="s">
        <v>897</v>
      </c>
      <c r="E57" s="450">
        <v>70</v>
      </c>
      <c r="F57" s="451">
        <v>0</v>
      </c>
      <c r="G57" s="452">
        <f t="shared" si="1"/>
        <v>0</v>
      </c>
    </row>
    <row r="58" spans="1:7" s="453" customFormat="1" ht="14.25">
      <c r="A58" s="446">
        <v>35</v>
      </c>
      <c r="B58" s="447"/>
      <c r="C58" s="448" t="s">
        <v>556</v>
      </c>
      <c r="D58" s="449" t="s">
        <v>897</v>
      </c>
      <c r="E58" s="450">
        <v>70</v>
      </c>
      <c r="F58" s="451">
        <v>0</v>
      </c>
      <c r="G58" s="452">
        <f t="shared" si="1"/>
        <v>0</v>
      </c>
    </row>
    <row r="59" spans="1:7" s="453" customFormat="1" ht="14.25">
      <c r="A59" s="446">
        <v>36</v>
      </c>
      <c r="B59" s="447"/>
      <c r="C59" s="448" t="s">
        <v>557</v>
      </c>
      <c r="D59" s="449" t="s">
        <v>411</v>
      </c>
      <c r="E59" s="450">
        <v>75</v>
      </c>
      <c r="F59" s="451">
        <v>0</v>
      </c>
      <c r="G59" s="452">
        <f t="shared" si="1"/>
        <v>0</v>
      </c>
    </row>
    <row r="60" spans="1:7" s="453" customFormat="1" ht="14.25">
      <c r="A60" s="446">
        <v>37</v>
      </c>
      <c r="B60" s="447"/>
      <c r="C60" s="448" t="s">
        <v>558</v>
      </c>
      <c r="D60" s="449" t="s">
        <v>82</v>
      </c>
      <c r="E60" s="450">
        <v>4</v>
      </c>
      <c r="F60" s="451">
        <v>0</v>
      </c>
      <c r="G60" s="452">
        <f t="shared" si="1"/>
        <v>0</v>
      </c>
    </row>
    <row r="61" spans="1:7" s="453" customFormat="1" ht="14.25">
      <c r="A61" s="439">
        <v>3</v>
      </c>
      <c r="B61" s="440"/>
      <c r="C61" s="441" t="s">
        <v>559</v>
      </c>
      <c r="D61" s="442"/>
      <c r="E61" s="443"/>
      <c r="F61" s="444"/>
      <c r="G61" s="445">
        <f>SUM(G62:G78)</f>
        <v>0</v>
      </c>
    </row>
    <row r="62" spans="1:7" s="453" customFormat="1" ht="14.25">
      <c r="A62" s="446">
        <v>1</v>
      </c>
      <c r="B62" s="447"/>
      <c r="C62" s="448" t="s">
        <v>545</v>
      </c>
      <c r="D62" s="449" t="s">
        <v>897</v>
      </c>
      <c r="E62" s="450">
        <v>2</v>
      </c>
      <c r="F62" s="451">
        <v>0</v>
      </c>
      <c r="G62" s="452">
        <f aca="true" t="shared" si="2" ref="G62:G78">PRODUCT(F62,E62)</f>
        <v>0</v>
      </c>
    </row>
    <row r="63" spans="1:7" s="453" customFormat="1" ht="14.25">
      <c r="A63" s="446">
        <v>2</v>
      </c>
      <c r="B63" s="447"/>
      <c r="C63" s="448" t="s">
        <v>548</v>
      </c>
      <c r="D63" s="449" t="s">
        <v>897</v>
      </c>
      <c r="E63" s="450">
        <v>96</v>
      </c>
      <c r="F63" s="451">
        <v>0</v>
      </c>
      <c r="G63" s="452">
        <f t="shared" si="2"/>
        <v>0</v>
      </c>
    </row>
    <row r="64" spans="1:7" s="453" customFormat="1" ht="14.25">
      <c r="A64" s="446">
        <v>3</v>
      </c>
      <c r="B64" s="447"/>
      <c r="C64" s="448" t="s">
        <v>560</v>
      </c>
      <c r="D64" s="449" t="s">
        <v>897</v>
      </c>
      <c r="E64" s="450">
        <v>2</v>
      </c>
      <c r="F64" s="451">
        <v>0</v>
      </c>
      <c r="G64" s="452">
        <f t="shared" si="2"/>
        <v>0</v>
      </c>
    </row>
    <row r="65" spans="1:7" s="453" customFormat="1" ht="14.25">
      <c r="A65" s="446">
        <v>4</v>
      </c>
      <c r="B65" s="447"/>
      <c r="C65" s="448" t="s">
        <v>561</v>
      </c>
      <c r="D65" s="449" t="s">
        <v>897</v>
      </c>
      <c r="E65" s="450">
        <v>20</v>
      </c>
      <c r="F65" s="451">
        <v>0</v>
      </c>
      <c r="G65" s="452">
        <f t="shared" si="2"/>
        <v>0</v>
      </c>
    </row>
    <row r="66" spans="1:7" s="453" customFormat="1" ht="14.25">
      <c r="A66" s="446">
        <v>5</v>
      </c>
      <c r="B66" s="447"/>
      <c r="C66" s="448" t="s">
        <v>487</v>
      </c>
      <c r="D66" s="449" t="s">
        <v>82</v>
      </c>
      <c r="E66" s="450">
        <v>10</v>
      </c>
      <c r="F66" s="451">
        <v>0</v>
      </c>
      <c r="G66" s="452">
        <f t="shared" si="2"/>
        <v>0</v>
      </c>
    </row>
    <row r="67" spans="1:7" s="453" customFormat="1" ht="14.25">
      <c r="A67" s="446">
        <v>6</v>
      </c>
      <c r="B67" s="447"/>
      <c r="C67" s="448" t="s">
        <v>562</v>
      </c>
      <c r="D67" s="449" t="s">
        <v>82</v>
      </c>
      <c r="E67" s="450">
        <v>42</v>
      </c>
      <c r="F67" s="451">
        <v>0</v>
      </c>
      <c r="G67" s="452">
        <f t="shared" si="2"/>
        <v>0</v>
      </c>
    </row>
    <row r="68" spans="1:7" s="453" customFormat="1" ht="14.25">
      <c r="A68" s="446">
        <v>7</v>
      </c>
      <c r="B68" s="447"/>
      <c r="C68" s="448" t="s">
        <v>563</v>
      </c>
      <c r="D68" s="449" t="s">
        <v>82</v>
      </c>
      <c r="E68" s="450">
        <v>1</v>
      </c>
      <c r="F68" s="451">
        <v>0</v>
      </c>
      <c r="G68" s="452">
        <f t="shared" si="2"/>
        <v>0</v>
      </c>
    </row>
    <row r="69" spans="1:7" s="453" customFormat="1" ht="14.25">
      <c r="A69" s="446">
        <v>8</v>
      </c>
      <c r="B69" s="447"/>
      <c r="C69" s="448" t="s">
        <v>564</v>
      </c>
      <c r="D69" s="449" t="s">
        <v>82</v>
      </c>
      <c r="E69" s="450">
        <v>2</v>
      </c>
      <c r="F69" s="451">
        <v>0</v>
      </c>
      <c r="G69" s="452">
        <f t="shared" si="2"/>
        <v>0</v>
      </c>
    </row>
    <row r="70" spans="1:7" s="453" customFormat="1" ht="14.25">
      <c r="A70" s="446">
        <v>9</v>
      </c>
      <c r="B70" s="447"/>
      <c r="C70" s="448" t="s">
        <v>565</v>
      </c>
      <c r="D70" s="449" t="s">
        <v>82</v>
      </c>
      <c r="E70" s="450">
        <v>1</v>
      </c>
      <c r="F70" s="451">
        <v>0</v>
      </c>
      <c r="G70" s="452">
        <f t="shared" si="2"/>
        <v>0</v>
      </c>
    </row>
    <row r="71" spans="1:7" s="453" customFormat="1" ht="14.25">
      <c r="A71" s="446">
        <v>10</v>
      </c>
      <c r="B71" s="447"/>
      <c r="C71" s="448" t="s">
        <v>566</v>
      </c>
      <c r="D71" s="449" t="s">
        <v>82</v>
      </c>
      <c r="E71" s="450">
        <v>1</v>
      </c>
      <c r="F71" s="451">
        <v>0</v>
      </c>
      <c r="G71" s="452">
        <f t="shared" si="2"/>
        <v>0</v>
      </c>
    </row>
    <row r="72" spans="1:7" s="453" customFormat="1" ht="18.75" customHeight="1">
      <c r="A72" s="446">
        <v>11</v>
      </c>
      <c r="B72" s="447"/>
      <c r="C72" s="448" t="s">
        <v>567</v>
      </c>
      <c r="D72" s="449" t="s">
        <v>82</v>
      </c>
      <c r="E72" s="450">
        <v>1</v>
      </c>
      <c r="F72" s="451">
        <v>0</v>
      </c>
      <c r="G72" s="452">
        <f t="shared" si="2"/>
        <v>0</v>
      </c>
    </row>
    <row r="73" spans="1:7" s="453" customFormat="1" ht="14.25">
      <c r="A73" s="446">
        <v>12</v>
      </c>
      <c r="B73" s="447"/>
      <c r="C73" s="448" t="s">
        <v>568</v>
      </c>
      <c r="D73" s="449" t="s">
        <v>82</v>
      </c>
      <c r="E73" s="450">
        <v>2</v>
      </c>
      <c r="F73" s="451">
        <v>0</v>
      </c>
      <c r="G73" s="452">
        <f t="shared" si="2"/>
        <v>0</v>
      </c>
    </row>
    <row r="74" spans="1:7" s="453" customFormat="1" ht="14.25">
      <c r="A74" s="446">
        <v>13</v>
      </c>
      <c r="B74" s="447"/>
      <c r="C74" s="448" t="s">
        <v>554</v>
      </c>
      <c r="D74" s="449" t="s">
        <v>897</v>
      </c>
      <c r="E74" s="450">
        <v>120</v>
      </c>
      <c r="F74" s="451">
        <v>0</v>
      </c>
      <c r="G74" s="452">
        <f t="shared" si="2"/>
        <v>0</v>
      </c>
    </row>
    <row r="75" spans="1:7" s="453" customFormat="1" ht="14.25">
      <c r="A75" s="446">
        <v>14</v>
      </c>
      <c r="B75" s="447"/>
      <c r="C75" s="448" t="s">
        <v>503</v>
      </c>
      <c r="D75" s="449" t="s">
        <v>897</v>
      </c>
      <c r="E75" s="450">
        <v>120</v>
      </c>
      <c r="F75" s="451">
        <v>0</v>
      </c>
      <c r="G75" s="452">
        <f t="shared" si="2"/>
        <v>0</v>
      </c>
    </row>
    <row r="76" spans="1:7" s="453" customFormat="1" ht="14.25">
      <c r="A76" s="446">
        <v>15</v>
      </c>
      <c r="B76" s="447"/>
      <c r="C76" s="448" t="s">
        <v>556</v>
      </c>
      <c r="D76" s="449" t="s">
        <v>897</v>
      </c>
      <c r="E76" s="450">
        <v>120</v>
      </c>
      <c r="F76" s="451">
        <v>0</v>
      </c>
      <c r="G76" s="452">
        <f t="shared" si="2"/>
        <v>0</v>
      </c>
    </row>
    <row r="77" spans="1:7" s="453" customFormat="1" ht="14.25">
      <c r="A77" s="446">
        <v>16</v>
      </c>
      <c r="B77" s="447"/>
      <c r="C77" s="448" t="s">
        <v>569</v>
      </c>
      <c r="D77" s="449" t="s">
        <v>897</v>
      </c>
      <c r="E77" s="450">
        <v>100</v>
      </c>
      <c r="F77" s="451">
        <v>0</v>
      </c>
      <c r="G77" s="452">
        <f t="shared" si="2"/>
        <v>0</v>
      </c>
    </row>
    <row r="78" spans="1:7" s="453" customFormat="1" ht="14.25">
      <c r="A78" s="446">
        <v>17</v>
      </c>
      <c r="B78" s="447"/>
      <c r="C78" s="448" t="s">
        <v>570</v>
      </c>
      <c r="D78" s="449" t="s">
        <v>411</v>
      </c>
      <c r="E78" s="450">
        <v>25</v>
      </c>
      <c r="F78" s="451">
        <v>0</v>
      </c>
      <c r="G78" s="452">
        <f t="shared" si="2"/>
        <v>0</v>
      </c>
    </row>
    <row r="79" spans="1:7" s="453" customFormat="1" ht="14.25">
      <c r="A79" s="439">
        <v>4</v>
      </c>
      <c r="B79" s="440"/>
      <c r="C79" s="441" t="s">
        <v>357</v>
      </c>
      <c r="D79" s="442"/>
      <c r="E79" s="443"/>
      <c r="F79" s="444"/>
      <c r="G79" s="445">
        <f>SUM(G80:G88)</f>
        <v>0</v>
      </c>
    </row>
    <row r="80" spans="1:7" s="453" customFormat="1" ht="14.25">
      <c r="A80" s="446">
        <v>1</v>
      </c>
      <c r="B80" s="447"/>
      <c r="C80" s="448" t="s">
        <v>571</v>
      </c>
      <c r="D80" s="449" t="s">
        <v>284</v>
      </c>
      <c r="E80" s="450">
        <v>1</v>
      </c>
      <c r="F80" s="451">
        <v>0</v>
      </c>
      <c r="G80" s="452">
        <f aca="true" t="shared" si="3" ref="G80:G88">PRODUCT(F80,E80)</f>
        <v>0</v>
      </c>
    </row>
    <row r="81" spans="1:7" s="453" customFormat="1" ht="14.25">
      <c r="A81" s="446">
        <v>2</v>
      </c>
      <c r="B81" s="447"/>
      <c r="C81" s="448" t="s">
        <v>572</v>
      </c>
      <c r="D81" s="449" t="s">
        <v>284</v>
      </c>
      <c r="E81" s="450">
        <v>1</v>
      </c>
      <c r="F81" s="451">
        <v>0</v>
      </c>
      <c r="G81" s="452">
        <f t="shared" si="3"/>
        <v>0</v>
      </c>
    </row>
    <row r="82" spans="1:7" s="453" customFormat="1" ht="14.25">
      <c r="A82" s="446">
        <v>3</v>
      </c>
      <c r="B82" s="447"/>
      <c r="C82" s="448" t="s">
        <v>573</v>
      </c>
      <c r="D82" s="449" t="s">
        <v>411</v>
      </c>
      <c r="E82" s="450">
        <v>5</v>
      </c>
      <c r="F82" s="451">
        <v>0</v>
      </c>
      <c r="G82" s="452">
        <f t="shared" si="3"/>
        <v>0</v>
      </c>
    </row>
    <row r="83" spans="1:7" s="453" customFormat="1" ht="14.25">
      <c r="A83" s="446">
        <v>4</v>
      </c>
      <c r="B83" s="447"/>
      <c r="C83" s="448" t="s">
        <v>509</v>
      </c>
      <c r="D83" s="449" t="s">
        <v>411</v>
      </c>
      <c r="E83" s="450">
        <v>18</v>
      </c>
      <c r="F83" s="451">
        <v>0</v>
      </c>
      <c r="G83" s="452">
        <f t="shared" si="3"/>
        <v>0</v>
      </c>
    </row>
    <row r="84" spans="1:7" s="453" customFormat="1" ht="14.25">
      <c r="A84" s="446">
        <v>5</v>
      </c>
      <c r="B84" s="447"/>
      <c r="C84" s="448" t="s">
        <v>470</v>
      </c>
      <c r="D84" s="449" t="s">
        <v>367</v>
      </c>
      <c r="E84" s="450">
        <v>120</v>
      </c>
      <c r="F84" s="451">
        <v>0</v>
      </c>
      <c r="G84" s="452">
        <f t="shared" si="3"/>
        <v>0</v>
      </c>
    </row>
    <row r="85" spans="1:7" s="453" customFormat="1" ht="14.25">
      <c r="A85" s="446">
        <v>6</v>
      </c>
      <c r="B85" s="447"/>
      <c r="C85" s="448" t="s">
        <v>574</v>
      </c>
      <c r="D85" s="449" t="s">
        <v>411</v>
      </c>
      <c r="E85" s="450">
        <v>25</v>
      </c>
      <c r="F85" s="451">
        <v>0</v>
      </c>
      <c r="G85" s="452">
        <f t="shared" si="3"/>
        <v>0</v>
      </c>
    </row>
    <row r="86" spans="1:7" s="453" customFormat="1" ht="14.25">
      <c r="A86" s="446">
        <v>7</v>
      </c>
      <c r="B86" s="447"/>
      <c r="C86" s="448" t="s">
        <v>473</v>
      </c>
      <c r="D86" s="449" t="s">
        <v>411</v>
      </c>
      <c r="E86" s="450">
        <v>10</v>
      </c>
      <c r="F86" s="451">
        <v>0</v>
      </c>
      <c r="G86" s="452">
        <f t="shared" si="3"/>
        <v>0</v>
      </c>
    </row>
    <row r="87" spans="1:7" s="453" customFormat="1" ht="14.25">
      <c r="A87" s="446">
        <v>8</v>
      </c>
      <c r="B87" s="447"/>
      <c r="C87" s="448" t="s">
        <v>365</v>
      </c>
      <c r="D87" s="449" t="s">
        <v>82</v>
      </c>
      <c r="E87" s="450">
        <v>1</v>
      </c>
      <c r="F87" s="451">
        <v>0</v>
      </c>
      <c r="G87" s="452">
        <f t="shared" si="3"/>
        <v>0</v>
      </c>
    </row>
    <row r="88" spans="1:7" s="453" customFormat="1" ht="14.25">
      <c r="A88" s="446">
        <v>9</v>
      </c>
      <c r="B88" s="447"/>
      <c r="C88" s="448" t="s">
        <v>475</v>
      </c>
      <c r="D88" s="449" t="s">
        <v>988</v>
      </c>
      <c r="E88" s="450">
        <v>0.35</v>
      </c>
      <c r="F88" s="451">
        <v>0</v>
      </c>
      <c r="G88" s="452">
        <f t="shared" si="3"/>
        <v>0</v>
      </c>
    </row>
  </sheetData>
  <sheetProtection/>
  <mergeCells count="1">
    <mergeCell ref="A4:G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N244"/>
  <sheetViews>
    <sheetView showGridLines="0" zoomScale="140" zoomScaleNormal="140" zoomScalePageLayoutView="0" workbookViewId="0" topLeftCell="A1">
      <pane ySplit="1" topLeftCell="A112" activePane="bottomLeft" state="frozen"/>
      <selection pane="topLeft" activeCell="A1" sqref="A1"/>
      <selection pane="bottomLeft" activeCell="L244" sqref="L244"/>
    </sheetView>
  </sheetViews>
  <sheetFormatPr defaultColWidth="7.140625" defaultRowHeight="12.75"/>
  <cols>
    <col min="1" max="1" width="5.421875" style="222" customWidth="1"/>
    <col min="2" max="2" width="1.1484375" style="222" customWidth="1"/>
    <col min="3" max="3" width="3.7109375" style="222" customWidth="1"/>
    <col min="4" max="4" width="2.7109375" style="222" customWidth="1"/>
    <col min="5" max="5" width="11.28125" style="222" customWidth="1"/>
    <col min="6" max="7" width="7.28125" style="222" customWidth="1"/>
    <col min="8" max="8" width="8.140625" style="222" customWidth="1"/>
    <col min="9" max="9" width="4.7109375" style="222" customWidth="1"/>
    <col min="10" max="10" width="3.421875" style="222" customWidth="1"/>
    <col min="11" max="11" width="7.421875" style="222" customWidth="1"/>
    <col min="12" max="12" width="8.00390625" style="222" customWidth="1"/>
    <col min="13" max="14" width="4.00390625" style="222" customWidth="1"/>
    <col min="15" max="15" width="1.28515625" style="222" customWidth="1"/>
    <col min="16" max="16" width="8.140625" style="222" customWidth="1"/>
    <col min="17" max="17" width="2.7109375" style="222" customWidth="1"/>
    <col min="18" max="18" width="1.1484375" style="222" customWidth="1"/>
    <col min="19" max="19" width="5.28125" style="222" customWidth="1"/>
    <col min="20" max="20" width="19.7109375" style="222" hidden="1" customWidth="1"/>
    <col min="21" max="21" width="10.7109375" style="222" hidden="1" customWidth="1"/>
    <col min="22" max="22" width="8.00390625" style="222" hidden="1" customWidth="1"/>
    <col min="23" max="23" width="10.7109375" style="222" hidden="1" customWidth="1"/>
    <col min="24" max="24" width="8.00390625" style="222" hidden="1" customWidth="1"/>
    <col min="25" max="25" width="9.7109375" style="222" hidden="1" customWidth="1"/>
    <col min="26" max="26" width="7.28125" style="222" hidden="1" customWidth="1"/>
    <col min="27" max="27" width="9.7109375" style="222" hidden="1" customWidth="1"/>
    <col min="28" max="28" width="10.7109375" style="222" hidden="1" customWidth="1"/>
    <col min="29" max="29" width="7.28125" style="222" customWidth="1"/>
    <col min="30" max="30" width="9.7109375" style="222" customWidth="1"/>
    <col min="31" max="31" width="10.7109375" style="222" customWidth="1"/>
    <col min="32" max="43" width="7.140625" style="222" customWidth="1"/>
    <col min="44" max="64" width="7.00390625" style="222" hidden="1" customWidth="1"/>
    <col min="65" max="16384" width="7.140625" style="222" customWidth="1"/>
  </cols>
  <sheetData>
    <row r="1" spans="1:66" ht="21.75" customHeight="1">
      <c r="A1" s="217"/>
      <c r="B1" s="218"/>
      <c r="C1" s="218"/>
      <c r="D1" s="219" t="s">
        <v>1072</v>
      </c>
      <c r="E1" s="218"/>
      <c r="F1" s="220" t="s">
        <v>1073</v>
      </c>
      <c r="G1" s="220"/>
      <c r="H1" s="497" t="s">
        <v>1074</v>
      </c>
      <c r="I1" s="497"/>
      <c r="J1" s="497"/>
      <c r="K1" s="497"/>
      <c r="L1" s="220" t="s">
        <v>1075</v>
      </c>
      <c r="M1" s="218"/>
      <c r="N1" s="218"/>
      <c r="O1" s="219" t="s">
        <v>1076</v>
      </c>
      <c r="P1" s="218"/>
      <c r="Q1" s="218"/>
      <c r="R1" s="218"/>
      <c r="S1" s="220" t="s">
        <v>1077</v>
      </c>
      <c r="T1" s="220"/>
      <c r="U1" s="217"/>
      <c r="V1" s="217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</row>
    <row r="2" spans="3:46" ht="36.75" customHeight="1">
      <c r="C2" s="524" t="s">
        <v>1078</v>
      </c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S2" s="498" t="s">
        <v>1079</v>
      </c>
      <c r="T2" s="499"/>
      <c r="U2" s="499"/>
      <c r="V2" s="499"/>
      <c r="W2" s="499"/>
      <c r="X2" s="499"/>
      <c r="Y2" s="499"/>
      <c r="Z2" s="499"/>
      <c r="AA2" s="499"/>
      <c r="AB2" s="499"/>
      <c r="AC2" s="499"/>
      <c r="AT2" s="223" t="s">
        <v>1080</v>
      </c>
    </row>
    <row r="3" spans="2:46" ht="6.75" customHeight="1">
      <c r="B3" s="224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  <c r="AT3" s="223" t="s">
        <v>1081</v>
      </c>
    </row>
    <row r="4" spans="2:46" ht="36.75" customHeight="1">
      <c r="B4" s="227"/>
      <c r="C4" s="519" t="s">
        <v>0</v>
      </c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229"/>
      <c r="T4" s="230" t="s">
        <v>1</v>
      </c>
      <c r="AT4" s="223" t="s">
        <v>2</v>
      </c>
    </row>
    <row r="5" spans="2:18" ht="6.75" customHeight="1">
      <c r="B5" s="227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9"/>
    </row>
    <row r="6" spans="2:18" s="231" customFormat="1" ht="33" customHeight="1">
      <c r="B6" s="232"/>
      <c r="C6" s="233"/>
      <c r="D6" s="234" t="s">
        <v>3</v>
      </c>
      <c r="E6" s="233"/>
      <c r="F6" s="526" t="s">
        <v>4</v>
      </c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233"/>
      <c r="R6" s="235"/>
    </row>
    <row r="7" spans="2:18" s="231" customFormat="1" ht="14.25" customHeight="1">
      <c r="B7" s="232"/>
      <c r="C7" s="233"/>
      <c r="D7" s="236" t="s">
        <v>994</v>
      </c>
      <c r="E7" s="233"/>
      <c r="F7" s="237"/>
      <c r="G7" s="233"/>
      <c r="H7" s="233"/>
      <c r="I7" s="233"/>
      <c r="J7" s="233"/>
      <c r="K7" s="233"/>
      <c r="L7" s="233"/>
      <c r="M7" s="236" t="s">
        <v>5</v>
      </c>
      <c r="N7" s="233"/>
      <c r="O7" s="237" t="s">
        <v>6</v>
      </c>
      <c r="P7" s="233"/>
      <c r="Q7" s="233"/>
      <c r="R7" s="235"/>
    </row>
    <row r="8" spans="2:18" s="231" customFormat="1" ht="14.25" customHeight="1">
      <c r="B8" s="232"/>
      <c r="C8" s="233"/>
      <c r="D8" s="236" t="s">
        <v>7</v>
      </c>
      <c r="E8" s="233"/>
      <c r="F8" s="237" t="s">
        <v>587</v>
      </c>
      <c r="G8" s="233"/>
      <c r="H8" s="233"/>
      <c r="I8" s="233"/>
      <c r="J8" s="233"/>
      <c r="K8" s="233"/>
      <c r="L8" s="233"/>
      <c r="M8" s="236" t="s">
        <v>941</v>
      </c>
      <c r="N8" s="233"/>
      <c r="O8" s="511">
        <v>44835</v>
      </c>
      <c r="P8" s="505"/>
      <c r="Q8" s="233"/>
      <c r="R8" s="235"/>
    </row>
    <row r="9" spans="2:18" s="231" customFormat="1" ht="10.5" customHeight="1"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5"/>
    </row>
    <row r="10" spans="2:18" s="231" customFormat="1" ht="14.25" customHeight="1">
      <c r="B10" s="232"/>
      <c r="C10" s="233"/>
      <c r="D10" s="236" t="s">
        <v>8</v>
      </c>
      <c r="E10" s="233"/>
      <c r="F10" s="233"/>
      <c r="G10" s="233"/>
      <c r="H10" s="233"/>
      <c r="I10" s="233"/>
      <c r="J10" s="233"/>
      <c r="K10" s="233"/>
      <c r="L10" s="233"/>
      <c r="M10" s="236" t="s">
        <v>9</v>
      </c>
      <c r="N10" s="233"/>
      <c r="O10" s="509"/>
      <c r="P10" s="505"/>
      <c r="Q10" s="233"/>
      <c r="R10" s="235"/>
    </row>
    <row r="11" spans="2:18" s="231" customFormat="1" ht="18" customHeight="1">
      <c r="B11" s="232"/>
      <c r="C11" s="233"/>
      <c r="D11" s="233"/>
      <c r="E11" s="237"/>
      <c r="F11" s="233"/>
      <c r="G11" s="233"/>
      <c r="H11" s="233"/>
      <c r="I11" s="233"/>
      <c r="J11" s="233"/>
      <c r="K11" s="233"/>
      <c r="L11" s="233"/>
      <c r="M11" s="236" t="s">
        <v>10</v>
      </c>
      <c r="N11" s="233"/>
      <c r="O11" s="509"/>
      <c r="P11" s="505"/>
      <c r="Q11" s="233"/>
      <c r="R11" s="235"/>
    </row>
    <row r="12" spans="2:18" s="231" customFormat="1" ht="6.75" customHeight="1">
      <c r="B12" s="232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5"/>
    </row>
    <row r="13" spans="2:18" s="231" customFormat="1" ht="14.25" customHeight="1">
      <c r="B13" s="232"/>
      <c r="C13" s="233"/>
      <c r="D13" s="236" t="s">
        <v>11</v>
      </c>
      <c r="E13" s="233"/>
      <c r="F13" s="233"/>
      <c r="G13" s="233"/>
      <c r="H13" s="233"/>
      <c r="I13" s="233"/>
      <c r="J13" s="233"/>
      <c r="K13" s="233"/>
      <c r="L13" s="233"/>
      <c r="M13" s="236" t="s">
        <v>9</v>
      </c>
      <c r="N13" s="233"/>
      <c r="O13" s="509"/>
      <c r="P13" s="505"/>
      <c r="Q13" s="233"/>
      <c r="R13" s="235"/>
    </row>
    <row r="14" spans="2:18" s="231" customFormat="1" ht="18" customHeight="1">
      <c r="B14" s="232"/>
      <c r="C14" s="233"/>
      <c r="D14" s="233"/>
      <c r="E14" s="237"/>
      <c r="F14" s="233"/>
      <c r="G14" s="233"/>
      <c r="H14" s="233"/>
      <c r="I14" s="233"/>
      <c r="J14" s="233"/>
      <c r="K14" s="233"/>
      <c r="L14" s="233"/>
      <c r="M14" s="236" t="s">
        <v>10</v>
      </c>
      <c r="N14" s="233"/>
      <c r="O14" s="509"/>
      <c r="P14" s="505"/>
      <c r="Q14" s="233"/>
      <c r="R14" s="235"/>
    </row>
    <row r="15" spans="2:18" s="231" customFormat="1" ht="6.75" customHeight="1">
      <c r="B15" s="232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5"/>
    </row>
    <row r="16" spans="2:18" s="231" customFormat="1" ht="14.25" customHeight="1">
      <c r="B16" s="232"/>
      <c r="C16" s="233"/>
      <c r="D16" s="236" t="s">
        <v>939</v>
      </c>
      <c r="E16" s="233"/>
      <c r="F16" s="233"/>
      <c r="G16" s="233"/>
      <c r="H16" s="233"/>
      <c r="I16" s="233"/>
      <c r="J16" s="233"/>
      <c r="K16" s="233"/>
      <c r="L16" s="233"/>
      <c r="M16" s="236" t="s">
        <v>9</v>
      </c>
      <c r="N16" s="233"/>
      <c r="O16" s="509"/>
      <c r="P16" s="505"/>
      <c r="Q16" s="233"/>
      <c r="R16" s="235"/>
    </row>
    <row r="17" spans="2:18" s="231" customFormat="1" ht="18" customHeight="1">
      <c r="B17" s="232"/>
      <c r="C17" s="233"/>
      <c r="D17" s="233"/>
      <c r="E17" s="237"/>
      <c r="F17" s="233"/>
      <c r="G17" s="233"/>
      <c r="H17" s="233"/>
      <c r="I17" s="233"/>
      <c r="J17" s="233"/>
      <c r="K17" s="233"/>
      <c r="L17" s="233"/>
      <c r="M17" s="236" t="s">
        <v>10</v>
      </c>
      <c r="N17" s="233"/>
      <c r="O17" s="509"/>
      <c r="P17" s="505"/>
      <c r="Q17" s="233"/>
      <c r="R17" s="235"/>
    </row>
    <row r="18" spans="2:18" s="231" customFormat="1" ht="6.75" customHeight="1">
      <c r="B18" s="232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5"/>
    </row>
    <row r="19" spans="2:18" s="231" customFormat="1" ht="14.25" customHeight="1">
      <c r="B19" s="232"/>
      <c r="C19" s="233"/>
      <c r="D19" s="236" t="s">
        <v>12</v>
      </c>
      <c r="E19" s="233"/>
      <c r="F19" s="233"/>
      <c r="G19" s="233"/>
      <c r="H19" s="233"/>
      <c r="I19" s="233"/>
      <c r="J19" s="233"/>
      <c r="K19" s="233"/>
      <c r="L19" s="233"/>
      <c r="M19" s="236" t="s">
        <v>9</v>
      </c>
      <c r="N19" s="233"/>
      <c r="O19" s="509"/>
      <c r="P19" s="505"/>
      <c r="Q19" s="233"/>
      <c r="R19" s="235"/>
    </row>
    <row r="20" spans="2:18" s="231" customFormat="1" ht="18" customHeight="1">
      <c r="B20" s="232"/>
      <c r="C20" s="233"/>
      <c r="D20" s="233"/>
      <c r="E20" s="237"/>
      <c r="F20" s="233"/>
      <c r="G20" s="233"/>
      <c r="H20" s="233"/>
      <c r="I20" s="233"/>
      <c r="J20" s="233"/>
      <c r="K20" s="233"/>
      <c r="L20" s="233"/>
      <c r="M20" s="236" t="s">
        <v>10</v>
      </c>
      <c r="N20" s="233"/>
      <c r="O20" s="509"/>
      <c r="P20" s="505"/>
      <c r="Q20" s="233"/>
      <c r="R20" s="235"/>
    </row>
    <row r="21" spans="2:18" s="231" customFormat="1" ht="6.75" customHeight="1">
      <c r="B21" s="232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5"/>
    </row>
    <row r="22" spans="2:18" s="231" customFormat="1" ht="14.25" customHeight="1">
      <c r="B22" s="232"/>
      <c r="C22" s="233"/>
      <c r="D22" s="236" t="s">
        <v>620</v>
      </c>
      <c r="E22" s="233"/>
      <c r="F22" s="238"/>
      <c r="G22" s="239"/>
      <c r="H22" s="239"/>
      <c r="I22" s="239"/>
      <c r="J22" s="239"/>
      <c r="K22" s="239"/>
      <c r="L22" s="239"/>
      <c r="M22" s="239"/>
      <c r="N22" s="233"/>
      <c r="O22" s="233"/>
      <c r="P22" s="233"/>
      <c r="Q22" s="233"/>
      <c r="R22" s="235"/>
    </row>
    <row r="23" spans="2:18" s="231" customFormat="1" ht="20.25" customHeight="1">
      <c r="B23" s="232"/>
      <c r="C23" s="233"/>
      <c r="D23" s="233"/>
      <c r="E23" s="532" t="s">
        <v>6</v>
      </c>
      <c r="F23" s="505"/>
      <c r="G23" s="505"/>
      <c r="H23" s="505"/>
      <c r="I23" s="505"/>
      <c r="J23" s="505"/>
      <c r="K23" s="505"/>
      <c r="L23" s="505"/>
      <c r="M23" s="233"/>
      <c r="N23" s="233"/>
      <c r="O23" s="233"/>
      <c r="P23" s="233"/>
      <c r="Q23" s="233"/>
      <c r="R23" s="235"/>
    </row>
    <row r="24" spans="2:18" s="231" customFormat="1" ht="6.75" customHeight="1">
      <c r="B24" s="232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5"/>
    </row>
    <row r="25" spans="2:18" s="231" customFormat="1" ht="6.75" customHeight="1">
      <c r="B25" s="232"/>
      <c r="C25" s="233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33"/>
      <c r="R25" s="235"/>
    </row>
    <row r="26" spans="2:18" s="231" customFormat="1" ht="14.25" customHeight="1">
      <c r="B26" s="232"/>
      <c r="C26" s="233"/>
      <c r="D26" s="241" t="s">
        <v>13</v>
      </c>
      <c r="E26" s="233"/>
      <c r="F26" s="233"/>
      <c r="G26" s="233"/>
      <c r="H26" s="233"/>
      <c r="I26" s="233"/>
      <c r="J26" s="233"/>
      <c r="K26" s="233"/>
      <c r="L26" s="233"/>
      <c r="M26" s="527">
        <f>N87</f>
        <v>0</v>
      </c>
      <c r="N26" s="505"/>
      <c r="O26" s="505"/>
      <c r="P26" s="505"/>
      <c r="Q26" s="233"/>
      <c r="R26" s="235"/>
    </row>
    <row r="27" spans="2:18" s="231" customFormat="1" ht="14.25" customHeight="1">
      <c r="B27" s="232"/>
      <c r="C27" s="233"/>
      <c r="D27" s="242" t="s">
        <v>14</v>
      </c>
      <c r="E27" s="233"/>
      <c r="F27" s="233"/>
      <c r="G27" s="233"/>
      <c r="H27" s="233"/>
      <c r="I27" s="233"/>
      <c r="J27" s="233"/>
      <c r="K27" s="233"/>
      <c r="L27" s="233"/>
      <c r="M27" s="527">
        <f>N99</f>
        <v>0</v>
      </c>
      <c r="N27" s="505"/>
      <c r="O27" s="505"/>
      <c r="P27" s="505"/>
      <c r="Q27" s="233"/>
      <c r="R27" s="235"/>
    </row>
    <row r="28" spans="2:18" s="231" customFormat="1" ht="6.75" customHeight="1">
      <c r="B28" s="232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5"/>
    </row>
    <row r="29" spans="2:18" s="231" customFormat="1" ht="25.5" customHeight="1">
      <c r="B29" s="232"/>
      <c r="C29" s="233"/>
      <c r="D29" s="243" t="s">
        <v>15</v>
      </c>
      <c r="E29" s="233"/>
      <c r="F29" s="233"/>
      <c r="G29" s="233"/>
      <c r="H29" s="233"/>
      <c r="I29" s="233"/>
      <c r="J29" s="233"/>
      <c r="K29" s="233"/>
      <c r="L29" s="233"/>
      <c r="M29" s="528">
        <f>ROUND(M26+M27,2)</f>
        <v>0</v>
      </c>
      <c r="N29" s="505"/>
      <c r="O29" s="505"/>
      <c r="P29" s="505"/>
      <c r="Q29" s="233"/>
      <c r="R29" s="235"/>
    </row>
    <row r="30" spans="2:18" s="231" customFormat="1" ht="6.75" customHeight="1">
      <c r="B30" s="232"/>
      <c r="C30" s="233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33"/>
      <c r="R30" s="235"/>
    </row>
    <row r="31" spans="2:18" s="231" customFormat="1" ht="14.25" customHeight="1">
      <c r="B31" s="232"/>
      <c r="C31" s="233"/>
      <c r="D31" s="244" t="s">
        <v>16</v>
      </c>
      <c r="E31" s="244" t="s">
        <v>17</v>
      </c>
      <c r="F31" s="245">
        <v>0.21</v>
      </c>
      <c r="G31" s="246" t="s">
        <v>18</v>
      </c>
      <c r="H31" s="523">
        <v>0</v>
      </c>
      <c r="I31" s="505"/>
      <c r="J31" s="505"/>
      <c r="K31" s="233"/>
      <c r="L31" s="233"/>
      <c r="M31" s="523">
        <v>0</v>
      </c>
      <c r="N31" s="505"/>
      <c r="O31" s="505"/>
      <c r="P31" s="505"/>
      <c r="Q31" s="233"/>
      <c r="R31" s="235"/>
    </row>
    <row r="32" spans="2:18" s="231" customFormat="1" ht="14.25" customHeight="1">
      <c r="B32" s="232"/>
      <c r="C32" s="233"/>
      <c r="D32" s="233"/>
      <c r="E32" s="244" t="s">
        <v>19</v>
      </c>
      <c r="F32" s="245">
        <v>0.15</v>
      </c>
      <c r="G32" s="246" t="s">
        <v>18</v>
      </c>
      <c r="H32" s="523">
        <f>ROUND((SUM(BF99:BF100)+SUM(BF117:BF243)),2)</f>
        <v>0</v>
      </c>
      <c r="I32" s="505"/>
      <c r="J32" s="505"/>
      <c r="K32" s="233"/>
      <c r="L32" s="233"/>
      <c r="M32" s="523">
        <f>ROUND(ROUND((SUM(BF99:BF100)+SUM(BF117:BF243)),2)*F32,2)</f>
        <v>0</v>
      </c>
      <c r="N32" s="505"/>
      <c r="O32" s="505"/>
      <c r="P32" s="505"/>
      <c r="Q32" s="233"/>
      <c r="R32" s="235"/>
    </row>
    <row r="33" spans="2:18" s="231" customFormat="1" ht="14.25" customHeight="1" hidden="1">
      <c r="B33" s="232"/>
      <c r="C33" s="233"/>
      <c r="D33" s="233"/>
      <c r="E33" s="244" t="s">
        <v>20</v>
      </c>
      <c r="F33" s="245">
        <v>0.21</v>
      </c>
      <c r="G33" s="246" t="s">
        <v>18</v>
      </c>
      <c r="H33" s="523">
        <f>ROUND((SUM(BG99:BG100)+SUM(BG117:BG243)),2)</f>
        <v>0</v>
      </c>
      <c r="I33" s="505"/>
      <c r="J33" s="505"/>
      <c r="K33" s="233"/>
      <c r="L33" s="233"/>
      <c r="M33" s="523">
        <v>0</v>
      </c>
      <c r="N33" s="505"/>
      <c r="O33" s="505"/>
      <c r="P33" s="505"/>
      <c r="Q33" s="233"/>
      <c r="R33" s="235"/>
    </row>
    <row r="34" spans="2:18" s="231" customFormat="1" ht="14.25" customHeight="1" hidden="1">
      <c r="B34" s="232"/>
      <c r="C34" s="233"/>
      <c r="D34" s="233"/>
      <c r="E34" s="244" t="s">
        <v>21</v>
      </c>
      <c r="F34" s="245">
        <v>0.15</v>
      </c>
      <c r="G34" s="246" t="s">
        <v>18</v>
      </c>
      <c r="H34" s="523">
        <f>ROUND((SUM(BH99:BH100)+SUM(BH117:BH243)),2)</f>
        <v>0</v>
      </c>
      <c r="I34" s="505"/>
      <c r="J34" s="505"/>
      <c r="K34" s="233"/>
      <c r="L34" s="233"/>
      <c r="M34" s="523">
        <v>0</v>
      </c>
      <c r="N34" s="505"/>
      <c r="O34" s="505"/>
      <c r="P34" s="505"/>
      <c r="Q34" s="233"/>
      <c r="R34" s="235"/>
    </row>
    <row r="35" spans="2:18" s="231" customFormat="1" ht="14.25" customHeight="1" hidden="1">
      <c r="B35" s="232"/>
      <c r="C35" s="233"/>
      <c r="D35" s="233"/>
      <c r="E35" s="244" t="s">
        <v>22</v>
      </c>
      <c r="F35" s="245">
        <v>0</v>
      </c>
      <c r="G35" s="246" t="s">
        <v>18</v>
      </c>
      <c r="H35" s="523">
        <f>ROUND((SUM(BI99:BI100)+SUM(BI117:BI243)),2)</f>
        <v>0</v>
      </c>
      <c r="I35" s="505"/>
      <c r="J35" s="505"/>
      <c r="K35" s="233"/>
      <c r="L35" s="233"/>
      <c r="M35" s="523">
        <v>0</v>
      </c>
      <c r="N35" s="505"/>
      <c r="O35" s="505"/>
      <c r="P35" s="505"/>
      <c r="Q35" s="233"/>
      <c r="R35" s="235"/>
    </row>
    <row r="36" spans="2:18" s="231" customFormat="1" ht="6.75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5"/>
    </row>
    <row r="37" spans="2:18" s="231" customFormat="1" ht="25.5" customHeight="1">
      <c r="B37" s="232"/>
      <c r="C37" s="247"/>
      <c r="D37" s="248" t="s">
        <v>15</v>
      </c>
      <c r="E37" s="249"/>
      <c r="F37" s="249"/>
      <c r="G37" s="250" t="s">
        <v>23</v>
      </c>
      <c r="H37" s="251" t="s">
        <v>24</v>
      </c>
      <c r="I37" s="249"/>
      <c r="J37" s="249"/>
      <c r="K37" s="249"/>
      <c r="L37" s="516">
        <f>M29+M31</f>
        <v>0</v>
      </c>
      <c r="M37" s="517"/>
      <c r="N37" s="517"/>
      <c r="O37" s="517"/>
      <c r="P37" s="518"/>
      <c r="Q37" s="247"/>
      <c r="R37" s="235"/>
    </row>
    <row r="38" spans="2:18" s="231" customFormat="1" ht="14.25" customHeight="1">
      <c r="B38" s="232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5"/>
    </row>
    <row r="39" spans="2:18" s="231" customFormat="1" ht="14.25" customHeight="1">
      <c r="B39" s="232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5"/>
    </row>
    <row r="40" spans="2:18" ht="12">
      <c r="B40" s="227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9"/>
    </row>
    <row r="41" spans="2:18" ht="12">
      <c r="B41" s="227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9"/>
    </row>
    <row r="42" spans="2:18" ht="12">
      <c r="B42" s="227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9"/>
    </row>
    <row r="43" spans="2:18" ht="12">
      <c r="B43" s="227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9"/>
    </row>
    <row r="44" spans="2:18" ht="12">
      <c r="B44" s="227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9"/>
    </row>
    <row r="45" spans="2:18" ht="12">
      <c r="B45" s="227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9"/>
    </row>
    <row r="46" spans="2:18" ht="12">
      <c r="B46" s="227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9"/>
    </row>
    <row r="47" spans="2:18" ht="12">
      <c r="B47" s="227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9"/>
    </row>
    <row r="48" spans="2:18" ht="12">
      <c r="B48" s="227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9"/>
    </row>
    <row r="49" spans="2:18" ht="12">
      <c r="B49" s="227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9"/>
    </row>
    <row r="50" spans="2:18" s="231" customFormat="1" ht="14.25">
      <c r="B50" s="232"/>
      <c r="C50" s="233"/>
      <c r="D50" s="252" t="s">
        <v>25</v>
      </c>
      <c r="E50" s="240"/>
      <c r="F50" s="240"/>
      <c r="G50" s="240"/>
      <c r="H50" s="253"/>
      <c r="I50" s="233"/>
      <c r="J50" s="252" t="s">
        <v>26</v>
      </c>
      <c r="K50" s="240"/>
      <c r="L50" s="240"/>
      <c r="M50" s="240"/>
      <c r="N50" s="240"/>
      <c r="O50" s="240"/>
      <c r="P50" s="253"/>
      <c r="Q50" s="233"/>
      <c r="R50" s="235"/>
    </row>
    <row r="51" spans="2:18" ht="12">
      <c r="B51" s="227"/>
      <c r="C51" s="228"/>
      <c r="D51" s="254"/>
      <c r="E51" s="228"/>
      <c r="F51" s="228"/>
      <c r="G51" s="228"/>
      <c r="H51" s="255"/>
      <c r="I51" s="228"/>
      <c r="J51" s="254"/>
      <c r="K51" s="228"/>
      <c r="L51" s="228"/>
      <c r="M51" s="228"/>
      <c r="N51" s="228"/>
      <c r="O51" s="228"/>
      <c r="P51" s="255"/>
      <c r="Q51" s="228"/>
      <c r="R51" s="229"/>
    </row>
    <row r="52" spans="2:18" ht="12">
      <c r="B52" s="227"/>
      <c r="C52" s="228"/>
      <c r="D52" s="254"/>
      <c r="E52" s="228"/>
      <c r="F52" s="228"/>
      <c r="G52" s="228"/>
      <c r="H52" s="255"/>
      <c r="I52" s="228"/>
      <c r="J52" s="254"/>
      <c r="K52" s="228"/>
      <c r="L52" s="228"/>
      <c r="M52" s="228"/>
      <c r="N52" s="228"/>
      <c r="O52" s="228"/>
      <c r="P52" s="255"/>
      <c r="Q52" s="228"/>
      <c r="R52" s="229"/>
    </row>
    <row r="53" spans="2:18" ht="12">
      <c r="B53" s="227"/>
      <c r="C53" s="228"/>
      <c r="D53" s="254"/>
      <c r="E53" s="228"/>
      <c r="F53" s="228"/>
      <c r="G53" s="228"/>
      <c r="H53" s="255"/>
      <c r="I53" s="228"/>
      <c r="J53" s="254"/>
      <c r="K53" s="228"/>
      <c r="L53" s="228"/>
      <c r="M53" s="228"/>
      <c r="N53" s="228"/>
      <c r="O53" s="228"/>
      <c r="P53" s="255"/>
      <c r="Q53" s="228"/>
      <c r="R53" s="229"/>
    </row>
    <row r="54" spans="2:18" ht="12">
      <c r="B54" s="227"/>
      <c r="C54" s="228"/>
      <c r="D54" s="254"/>
      <c r="E54" s="228"/>
      <c r="F54" s="228"/>
      <c r="G54" s="228"/>
      <c r="H54" s="255"/>
      <c r="I54" s="228"/>
      <c r="J54" s="254"/>
      <c r="K54" s="228"/>
      <c r="L54" s="228"/>
      <c r="M54" s="228"/>
      <c r="N54" s="228"/>
      <c r="O54" s="228"/>
      <c r="P54" s="255"/>
      <c r="Q54" s="228"/>
      <c r="R54" s="229"/>
    </row>
    <row r="55" spans="2:18" ht="12">
      <c r="B55" s="227"/>
      <c r="C55" s="228"/>
      <c r="D55" s="254"/>
      <c r="E55" s="228"/>
      <c r="F55" s="228"/>
      <c r="G55" s="228"/>
      <c r="H55" s="255"/>
      <c r="I55" s="228"/>
      <c r="J55" s="254"/>
      <c r="K55" s="228"/>
      <c r="L55" s="228"/>
      <c r="M55" s="228"/>
      <c r="N55" s="228"/>
      <c r="O55" s="228"/>
      <c r="P55" s="255"/>
      <c r="Q55" s="228"/>
      <c r="R55" s="229"/>
    </row>
    <row r="56" spans="2:18" ht="12">
      <c r="B56" s="227"/>
      <c r="C56" s="228"/>
      <c r="D56" s="254"/>
      <c r="E56" s="228"/>
      <c r="F56" s="228"/>
      <c r="G56" s="228"/>
      <c r="H56" s="255"/>
      <c r="I56" s="228"/>
      <c r="J56" s="254"/>
      <c r="K56" s="228"/>
      <c r="L56" s="228"/>
      <c r="M56" s="228"/>
      <c r="N56" s="228"/>
      <c r="O56" s="228"/>
      <c r="P56" s="255"/>
      <c r="Q56" s="228"/>
      <c r="R56" s="229"/>
    </row>
    <row r="57" spans="2:18" ht="12">
      <c r="B57" s="227"/>
      <c r="C57" s="228"/>
      <c r="D57" s="254"/>
      <c r="E57" s="228"/>
      <c r="F57" s="228"/>
      <c r="G57" s="228"/>
      <c r="H57" s="255"/>
      <c r="I57" s="228"/>
      <c r="J57" s="254"/>
      <c r="K57" s="228"/>
      <c r="L57" s="228"/>
      <c r="M57" s="228"/>
      <c r="N57" s="228"/>
      <c r="O57" s="228"/>
      <c r="P57" s="255"/>
      <c r="Q57" s="228"/>
      <c r="R57" s="229"/>
    </row>
    <row r="58" spans="2:18" ht="12">
      <c r="B58" s="227"/>
      <c r="C58" s="228"/>
      <c r="D58" s="254"/>
      <c r="E58" s="228"/>
      <c r="F58" s="228"/>
      <c r="G58" s="228"/>
      <c r="H58" s="255"/>
      <c r="I58" s="228"/>
      <c r="J58" s="254"/>
      <c r="K58" s="228"/>
      <c r="L58" s="228"/>
      <c r="M58" s="228"/>
      <c r="N58" s="228"/>
      <c r="O58" s="228"/>
      <c r="P58" s="255"/>
      <c r="Q58" s="228"/>
      <c r="R58" s="229"/>
    </row>
    <row r="59" spans="2:18" s="231" customFormat="1" ht="14.25">
      <c r="B59" s="232"/>
      <c r="C59" s="233"/>
      <c r="D59" s="256" t="s">
        <v>27</v>
      </c>
      <c r="E59" s="257"/>
      <c r="F59" s="257"/>
      <c r="G59" s="258" t="s">
        <v>28</v>
      </c>
      <c r="H59" s="259"/>
      <c r="I59" s="233"/>
      <c r="J59" s="256" t="s">
        <v>27</v>
      </c>
      <c r="K59" s="257"/>
      <c r="L59" s="257"/>
      <c r="M59" s="257"/>
      <c r="N59" s="258" t="s">
        <v>28</v>
      </c>
      <c r="O59" s="257"/>
      <c r="P59" s="259"/>
      <c r="Q59" s="233"/>
      <c r="R59" s="235"/>
    </row>
    <row r="60" spans="2:18" ht="12">
      <c r="B60" s="227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9"/>
    </row>
    <row r="61" spans="2:18" s="231" customFormat="1" ht="14.25">
      <c r="B61" s="232"/>
      <c r="C61" s="233"/>
      <c r="D61" s="252" t="s">
        <v>29</v>
      </c>
      <c r="E61" s="240"/>
      <c r="F61" s="240"/>
      <c r="G61" s="240"/>
      <c r="H61" s="253"/>
      <c r="I61" s="233"/>
      <c r="J61" s="252" t="s">
        <v>940</v>
      </c>
      <c r="K61" s="240"/>
      <c r="L61" s="240"/>
      <c r="M61" s="240"/>
      <c r="N61" s="240"/>
      <c r="O61" s="240"/>
      <c r="P61" s="253"/>
      <c r="Q61" s="233"/>
      <c r="R61" s="235"/>
    </row>
    <row r="62" spans="2:18" ht="12">
      <c r="B62" s="227"/>
      <c r="C62" s="228"/>
      <c r="D62" s="254"/>
      <c r="E62" s="228"/>
      <c r="F62" s="228"/>
      <c r="G62" s="228"/>
      <c r="H62" s="255"/>
      <c r="I62" s="228"/>
      <c r="J62" s="254"/>
      <c r="K62" s="228"/>
      <c r="L62" s="228"/>
      <c r="M62" s="228"/>
      <c r="N62" s="228"/>
      <c r="O62" s="228"/>
      <c r="P62" s="255"/>
      <c r="Q62" s="228"/>
      <c r="R62" s="229"/>
    </row>
    <row r="63" spans="2:18" ht="12">
      <c r="B63" s="227"/>
      <c r="C63" s="228"/>
      <c r="D63" s="254"/>
      <c r="E63" s="228"/>
      <c r="F63" s="228"/>
      <c r="G63" s="228"/>
      <c r="H63" s="255"/>
      <c r="I63" s="228"/>
      <c r="J63" s="254"/>
      <c r="K63" s="228"/>
      <c r="L63" s="228"/>
      <c r="M63" s="228"/>
      <c r="N63" s="228"/>
      <c r="O63" s="228"/>
      <c r="P63" s="255"/>
      <c r="Q63" s="228"/>
      <c r="R63" s="229"/>
    </row>
    <row r="64" spans="2:18" ht="12">
      <c r="B64" s="227"/>
      <c r="C64" s="228"/>
      <c r="D64" s="254"/>
      <c r="E64" s="228"/>
      <c r="F64" s="228"/>
      <c r="G64" s="228"/>
      <c r="H64" s="255"/>
      <c r="I64" s="228"/>
      <c r="J64" s="254"/>
      <c r="K64" s="228"/>
      <c r="L64" s="228"/>
      <c r="M64" s="228"/>
      <c r="N64" s="228"/>
      <c r="O64" s="228"/>
      <c r="P64" s="255"/>
      <c r="Q64" s="228"/>
      <c r="R64" s="229"/>
    </row>
    <row r="65" spans="2:18" ht="12">
      <c r="B65" s="227"/>
      <c r="C65" s="228"/>
      <c r="D65" s="254"/>
      <c r="E65" s="228"/>
      <c r="F65" s="228"/>
      <c r="G65" s="228"/>
      <c r="H65" s="255"/>
      <c r="I65" s="228"/>
      <c r="J65" s="254"/>
      <c r="K65" s="228"/>
      <c r="L65" s="228"/>
      <c r="M65" s="228"/>
      <c r="N65" s="228"/>
      <c r="O65" s="228"/>
      <c r="P65" s="255"/>
      <c r="Q65" s="228"/>
      <c r="R65" s="229"/>
    </row>
    <row r="66" spans="2:18" ht="12">
      <c r="B66" s="227"/>
      <c r="C66" s="228"/>
      <c r="D66" s="254"/>
      <c r="E66" s="228"/>
      <c r="F66" s="228"/>
      <c r="G66" s="228"/>
      <c r="H66" s="255"/>
      <c r="I66" s="228"/>
      <c r="J66" s="254"/>
      <c r="K66" s="228"/>
      <c r="L66" s="228"/>
      <c r="M66" s="228"/>
      <c r="N66" s="228"/>
      <c r="O66" s="228"/>
      <c r="P66" s="255"/>
      <c r="Q66" s="228"/>
      <c r="R66" s="229"/>
    </row>
    <row r="67" spans="2:18" ht="12">
      <c r="B67" s="227"/>
      <c r="C67" s="228"/>
      <c r="D67" s="254"/>
      <c r="E67" s="228"/>
      <c r="F67" s="228"/>
      <c r="G67" s="228"/>
      <c r="H67" s="255"/>
      <c r="I67" s="228"/>
      <c r="J67" s="254"/>
      <c r="K67" s="228"/>
      <c r="L67" s="228"/>
      <c r="M67" s="228"/>
      <c r="N67" s="228"/>
      <c r="O67" s="228"/>
      <c r="P67" s="255"/>
      <c r="Q67" s="228"/>
      <c r="R67" s="229"/>
    </row>
    <row r="68" spans="2:18" ht="12">
      <c r="B68" s="227"/>
      <c r="C68" s="228"/>
      <c r="D68" s="254"/>
      <c r="E68" s="228"/>
      <c r="F68" s="228"/>
      <c r="G68" s="228"/>
      <c r="H68" s="255"/>
      <c r="I68" s="228"/>
      <c r="J68" s="254"/>
      <c r="K68" s="228"/>
      <c r="L68" s="228"/>
      <c r="M68" s="228"/>
      <c r="N68" s="228"/>
      <c r="O68" s="228"/>
      <c r="P68" s="255"/>
      <c r="Q68" s="228"/>
      <c r="R68" s="229"/>
    </row>
    <row r="69" spans="2:18" ht="12">
      <c r="B69" s="227"/>
      <c r="C69" s="228"/>
      <c r="D69" s="254"/>
      <c r="E69" s="228"/>
      <c r="F69" s="228"/>
      <c r="G69" s="228"/>
      <c r="H69" s="255"/>
      <c r="I69" s="228"/>
      <c r="J69" s="254"/>
      <c r="K69" s="228"/>
      <c r="L69" s="228"/>
      <c r="M69" s="228"/>
      <c r="N69" s="228"/>
      <c r="O69" s="228"/>
      <c r="P69" s="255"/>
      <c r="Q69" s="228"/>
      <c r="R69" s="229"/>
    </row>
    <row r="70" spans="2:18" s="231" customFormat="1" ht="14.25">
      <c r="B70" s="232"/>
      <c r="C70" s="233"/>
      <c r="D70" s="256" t="s">
        <v>27</v>
      </c>
      <c r="E70" s="257"/>
      <c r="F70" s="257"/>
      <c r="G70" s="258" t="s">
        <v>28</v>
      </c>
      <c r="H70" s="259"/>
      <c r="I70" s="233"/>
      <c r="J70" s="256" t="s">
        <v>27</v>
      </c>
      <c r="K70" s="257"/>
      <c r="L70" s="257"/>
      <c r="M70" s="257"/>
      <c r="N70" s="258" t="s">
        <v>28</v>
      </c>
      <c r="O70" s="257"/>
      <c r="P70" s="259"/>
      <c r="Q70" s="233"/>
      <c r="R70" s="235"/>
    </row>
    <row r="71" spans="2:18" s="231" customFormat="1" ht="14.25" customHeight="1">
      <c r="B71" s="260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2"/>
    </row>
    <row r="75" spans="2:18" s="231" customFormat="1" ht="6.75" customHeight="1">
      <c r="B75" s="263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5"/>
    </row>
    <row r="76" spans="2:18" s="231" customFormat="1" ht="36.75" customHeight="1">
      <c r="B76" s="232"/>
      <c r="C76" s="519" t="s">
        <v>30</v>
      </c>
      <c r="D76" s="505"/>
      <c r="E76" s="505"/>
      <c r="F76" s="505"/>
      <c r="G76" s="505"/>
      <c r="H76" s="505"/>
      <c r="I76" s="505"/>
      <c r="J76" s="505"/>
      <c r="K76" s="505"/>
      <c r="L76" s="505"/>
      <c r="M76" s="505"/>
      <c r="N76" s="505"/>
      <c r="O76" s="505"/>
      <c r="P76" s="505"/>
      <c r="Q76" s="505"/>
      <c r="R76" s="235"/>
    </row>
    <row r="77" spans="2:18" s="231" customFormat="1" ht="6.75" customHeight="1">
      <c r="B77" s="232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5"/>
    </row>
    <row r="78" spans="2:18" s="231" customFormat="1" ht="36.75" customHeight="1">
      <c r="B78" s="232"/>
      <c r="C78" s="266" t="s">
        <v>3</v>
      </c>
      <c r="D78" s="233"/>
      <c r="E78" s="233"/>
      <c r="F78" s="510" t="str">
        <f>F6</f>
        <v>Libáň, základní škola stavební úpravy jídelny
st. 67/10 k.ú. Libáň                                       Elektroinstalace NN</v>
      </c>
      <c r="G78" s="505"/>
      <c r="H78" s="505"/>
      <c r="I78" s="505"/>
      <c r="J78" s="505"/>
      <c r="K78" s="505"/>
      <c r="L78" s="505"/>
      <c r="M78" s="505"/>
      <c r="N78" s="505"/>
      <c r="O78" s="505"/>
      <c r="P78" s="505"/>
      <c r="Q78" s="233"/>
      <c r="R78" s="235"/>
    </row>
    <row r="79" spans="2:18" s="231" customFormat="1" ht="6.75" customHeight="1">
      <c r="B79" s="232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5"/>
    </row>
    <row r="80" spans="2:18" s="231" customFormat="1" ht="18" customHeight="1">
      <c r="B80" s="232"/>
      <c r="C80" s="236" t="s">
        <v>7</v>
      </c>
      <c r="D80" s="233"/>
      <c r="E80" s="233"/>
      <c r="F80" s="237" t="str">
        <f>F8</f>
        <v> </v>
      </c>
      <c r="G80" s="233"/>
      <c r="H80" s="233"/>
      <c r="I80" s="233"/>
      <c r="J80" s="233"/>
      <c r="K80" s="236" t="s">
        <v>941</v>
      </c>
      <c r="L80" s="233"/>
      <c r="M80" s="511">
        <f>IF(O8="","",O8)</f>
        <v>44835</v>
      </c>
      <c r="N80" s="505"/>
      <c r="O80" s="505"/>
      <c r="P80" s="505"/>
      <c r="Q80" s="233"/>
      <c r="R80" s="235"/>
    </row>
    <row r="81" spans="2:18" s="231" customFormat="1" ht="6.75" customHeight="1">
      <c r="B81" s="232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5"/>
    </row>
    <row r="82" spans="2:18" s="231" customFormat="1" ht="12.75">
      <c r="B82" s="232"/>
      <c r="C82" s="236" t="s">
        <v>8</v>
      </c>
      <c r="D82" s="233"/>
      <c r="E82" s="233"/>
      <c r="F82" s="237"/>
      <c r="G82" s="233"/>
      <c r="H82" s="233"/>
      <c r="I82" s="233"/>
      <c r="J82" s="233"/>
      <c r="K82" s="236" t="s">
        <v>939</v>
      </c>
      <c r="L82" s="233"/>
      <c r="M82" s="509"/>
      <c r="N82" s="505"/>
      <c r="O82" s="505"/>
      <c r="P82" s="505"/>
      <c r="Q82" s="505"/>
      <c r="R82" s="235"/>
    </row>
    <row r="83" spans="2:18" s="231" customFormat="1" ht="14.25" customHeight="1">
      <c r="B83" s="232"/>
      <c r="C83" s="236" t="s">
        <v>11</v>
      </c>
      <c r="D83" s="233"/>
      <c r="E83" s="233"/>
      <c r="F83" s="237">
        <f>IF(E14="","",E14)</f>
      </c>
      <c r="G83" s="233"/>
      <c r="H83" s="233"/>
      <c r="I83" s="233"/>
      <c r="J83" s="233"/>
      <c r="K83" s="236" t="s">
        <v>12</v>
      </c>
      <c r="L83" s="233"/>
      <c r="M83" s="509"/>
      <c r="N83" s="505"/>
      <c r="O83" s="505"/>
      <c r="P83" s="505"/>
      <c r="Q83" s="505"/>
      <c r="R83" s="235"/>
    </row>
    <row r="84" spans="2:18" s="231" customFormat="1" ht="10.5" customHeight="1">
      <c r="B84" s="232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5"/>
    </row>
    <row r="85" spans="2:18" s="231" customFormat="1" ht="29.25" customHeight="1">
      <c r="B85" s="232"/>
      <c r="C85" s="522" t="s">
        <v>31</v>
      </c>
      <c r="D85" s="521"/>
      <c r="E85" s="521"/>
      <c r="F85" s="521"/>
      <c r="G85" s="521"/>
      <c r="H85" s="247"/>
      <c r="I85" s="247"/>
      <c r="J85" s="247"/>
      <c r="K85" s="247"/>
      <c r="L85" s="247"/>
      <c r="M85" s="247"/>
      <c r="N85" s="522" t="s">
        <v>32</v>
      </c>
      <c r="O85" s="505"/>
      <c r="P85" s="505"/>
      <c r="Q85" s="505"/>
      <c r="R85" s="235"/>
    </row>
    <row r="86" spans="2:18" s="231" customFormat="1" ht="10.5" customHeight="1">
      <c r="B86" s="232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5"/>
    </row>
    <row r="87" spans="2:47" s="231" customFormat="1" ht="29.25" customHeight="1">
      <c r="B87" s="232"/>
      <c r="C87" s="267" t="s">
        <v>33</v>
      </c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504">
        <f>N117</f>
        <v>0</v>
      </c>
      <c r="O87" s="505"/>
      <c r="P87" s="505"/>
      <c r="Q87" s="505"/>
      <c r="R87" s="235"/>
      <c r="AU87" s="223" t="s">
        <v>34</v>
      </c>
    </row>
    <row r="88" spans="2:47" s="231" customFormat="1" ht="29.25" customHeight="1">
      <c r="B88" s="232"/>
      <c r="C88" s="267"/>
      <c r="D88" s="268" t="s">
        <v>35</v>
      </c>
      <c r="E88" s="269"/>
      <c r="F88" s="269"/>
      <c r="G88" s="269"/>
      <c r="H88" s="269"/>
      <c r="I88" s="269"/>
      <c r="J88" s="269"/>
      <c r="K88" s="269"/>
      <c r="L88" s="269"/>
      <c r="M88" s="269"/>
      <c r="N88" s="503">
        <f>N119</f>
        <v>0</v>
      </c>
      <c r="O88" s="506"/>
      <c r="P88" s="506"/>
      <c r="Q88" s="506"/>
      <c r="R88" s="235"/>
      <c r="AU88" s="223"/>
    </row>
    <row r="89" spans="2:18" s="272" customFormat="1" ht="24.75" customHeight="1">
      <c r="B89" s="270"/>
      <c r="C89" s="269"/>
      <c r="D89" s="268" t="s">
        <v>36</v>
      </c>
      <c r="E89" s="269"/>
      <c r="F89" s="269"/>
      <c r="G89" s="269"/>
      <c r="H89" s="269"/>
      <c r="I89" s="269"/>
      <c r="J89" s="269"/>
      <c r="K89" s="269"/>
      <c r="L89" s="269"/>
      <c r="M89" s="269"/>
      <c r="N89" s="503">
        <f>N90+N91+N92+N93+N94+N95+N96+N97</f>
        <v>0</v>
      </c>
      <c r="O89" s="506"/>
      <c r="P89" s="506"/>
      <c r="Q89" s="506"/>
      <c r="R89" s="271"/>
    </row>
    <row r="90" spans="2:18" s="277" customFormat="1" ht="19.5" customHeight="1">
      <c r="B90" s="273"/>
      <c r="C90" s="274"/>
      <c r="D90" s="275" t="s">
        <v>37</v>
      </c>
      <c r="E90" s="274"/>
      <c r="F90" s="274"/>
      <c r="G90" s="274"/>
      <c r="H90" s="274"/>
      <c r="I90" s="274"/>
      <c r="J90" s="274"/>
      <c r="K90" s="274"/>
      <c r="L90" s="274"/>
      <c r="M90" s="274"/>
      <c r="N90" s="488">
        <f>N127</f>
        <v>0</v>
      </c>
      <c r="O90" s="489"/>
      <c r="P90" s="489"/>
      <c r="Q90" s="489"/>
      <c r="R90" s="276"/>
    </row>
    <row r="91" spans="2:18" s="277" customFormat="1" ht="19.5" customHeight="1">
      <c r="B91" s="273"/>
      <c r="C91" s="274"/>
      <c r="D91" s="275" t="s">
        <v>38</v>
      </c>
      <c r="E91" s="274"/>
      <c r="F91" s="274"/>
      <c r="G91" s="274"/>
      <c r="H91" s="274"/>
      <c r="I91" s="274"/>
      <c r="J91" s="274"/>
      <c r="K91" s="274"/>
      <c r="L91" s="274"/>
      <c r="M91" s="274"/>
      <c r="N91" s="488">
        <f>N129</f>
        <v>0</v>
      </c>
      <c r="O91" s="489"/>
      <c r="P91" s="489"/>
      <c r="Q91" s="489"/>
      <c r="R91" s="276"/>
    </row>
    <row r="92" spans="2:18" s="277" customFormat="1" ht="19.5" customHeight="1">
      <c r="B92" s="273"/>
      <c r="C92" s="274"/>
      <c r="D92" s="275" t="s">
        <v>39</v>
      </c>
      <c r="E92" s="274"/>
      <c r="F92" s="274"/>
      <c r="G92" s="274"/>
      <c r="H92" s="274"/>
      <c r="I92" s="274"/>
      <c r="J92" s="274"/>
      <c r="K92" s="274"/>
      <c r="L92" s="274"/>
      <c r="M92" s="274"/>
      <c r="N92" s="488">
        <f>N134</f>
        <v>0</v>
      </c>
      <c r="O92" s="489"/>
      <c r="P92" s="489"/>
      <c r="Q92" s="489"/>
      <c r="R92" s="276"/>
    </row>
    <row r="93" spans="2:18" s="277" customFormat="1" ht="19.5" customHeight="1">
      <c r="B93" s="273"/>
      <c r="C93" s="274"/>
      <c r="D93" s="275" t="s">
        <v>40</v>
      </c>
      <c r="E93" s="274"/>
      <c r="F93" s="274"/>
      <c r="G93" s="274"/>
      <c r="H93" s="274"/>
      <c r="I93" s="274"/>
      <c r="J93" s="274"/>
      <c r="K93" s="274"/>
      <c r="L93" s="274"/>
      <c r="M93" s="274"/>
      <c r="N93" s="488">
        <f>N154</f>
        <v>0</v>
      </c>
      <c r="O93" s="489"/>
      <c r="P93" s="489"/>
      <c r="Q93" s="489"/>
      <c r="R93" s="276"/>
    </row>
    <row r="94" spans="2:18" s="277" customFormat="1" ht="19.5" customHeight="1">
      <c r="B94" s="273"/>
      <c r="C94" s="274"/>
      <c r="D94" s="275" t="s">
        <v>41</v>
      </c>
      <c r="E94" s="275"/>
      <c r="F94" s="274"/>
      <c r="G94" s="274"/>
      <c r="H94" s="274"/>
      <c r="I94" s="274"/>
      <c r="J94" s="274"/>
      <c r="K94" s="274"/>
      <c r="L94" s="274"/>
      <c r="M94" s="274"/>
      <c r="N94" s="488">
        <f>N173</f>
        <v>0</v>
      </c>
      <c r="O94" s="489"/>
      <c r="P94" s="489"/>
      <c r="Q94" s="489"/>
      <c r="R94" s="276"/>
    </row>
    <row r="95" spans="2:18" s="277" customFormat="1" ht="19.5" customHeight="1">
      <c r="B95" s="273"/>
      <c r="C95" s="274"/>
      <c r="D95" s="275" t="s">
        <v>42</v>
      </c>
      <c r="E95" s="274"/>
      <c r="F95" s="274"/>
      <c r="G95" s="274"/>
      <c r="H95" s="274"/>
      <c r="I95" s="274"/>
      <c r="J95" s="274"/>
      <c r="K95" s="274"/>
      <c r="L95" s="274"/>
      <c r="M95" s="274"/>
      <c r="N95" s="488">
        <f>N184</f>
        <v>0</v>
      </c>
      <c r="O95" s="489"/>
      <c r="P95" s="489"/>
      <c r="Q95" s="489"/>
      <c r="R95" s="276"/>
    </row>
    <row r="96" spans="2:18" s="277" customFormat="1" ht="19.5" customHeight="1">
      <c r="B96" s="273"/>
      <c r="C96" s="274"/>
      <c r="D96" s="275" t="s">
        <v>43</v>
      </c>
      <c r="E96" s="274"/>
      <c r="F96" s="274"/>
      <c r="G96" s="274"/>
      <c r="H96" s="274"/>
      <c r="I96" s="274"/>
      <c r="J96" s="274"/>
      <c r="K96" s="274"/>
      <c r="L96" s="274"/>
      <c r="M96" s="274"/>
      <c r="N96" s="488">
        <f>N213</f>
        <v>0</v>
      </c>
      <c r="O96" s="489"/>
      <c r="P96" s="489"/>
      <c r="Q96" s="489"/>
      <c r="R96" s="276"/>
    </row>
    <row r="97" spans="2:18" s="277" customFormat="1" ht="19.5" customHeight="1">
      <c r="B97" s="273"/>
      <c r="C97" s="274"/>
      <c r="D97" s="275" t="s">
        <v>44</v>
      </c>
      <c r="E97" s="274"/>
      <c r="F97" s="274"/>
      <c r="G97" s="274"/>
      <c r="H97" s="274"/>
      <c r="I97" s="274"/>
      <c r="J97" s="274"/>
      <c r="K97" s="274"/>
      <c r="L97" s="274"/>
      <c r="M97" s="274"/>
      <c r="N97" s="488">
        <f>N234</f>
        <v>0</v>
      </c>
      <c r="O97" s="489"/>
      <c r="P97" s="489"/>
      <c r="Q97" s="489"/>
      <c r="R97" s="276"/>
    </row>
    <row r="98" spans="2:18" s="231" customFormat="1" ht="21.75" customHeight="1">
      <c r="B98" s="232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5"/>
    </row>
    <row r="99" spans="2:21" s="231" customFormat="1" ht="29.25" customHeight="1">
      <c r="B99" s="232"/>
      <c r="C99" s="267" t="s">
        <v>45</v>
      </c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504">
        <v>0</v>
      </c>
      <c r="O99" s="505"/>
      <c r="P99" s="505"/>
      <c r="Q99" s="505"/>
      <c r="R99" s="235"/>
      <c r="T99" s="278"/>
      <c r="U99" s="279" t="s">
        <v>16</v>
      </c>
    </row>
    <row r="100" spans="2:18" s="231" customFormat="1" ht="18" customHeight="1">
      <c r="B100" s="232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5"/>
    </row>
    <row r="101" spans="2:18" s="231" customFormat="1" ht="29.25" customHeight="1">
      <c r="B101" s="232"/>
      <c r="C101" s="280" t="s">
        <v>46</v>
      </c>
      <c r="D101" s="247"/>
      <c r="E101" s="247"/>
      <c r="F101" s="247"/>
      <c r="G101" s="247"/>
      <c r="H101" s="247"/>
      <c r="I101" s="247"/>
      <c r="J101" s="247"/>
      <c r="K101" s="247"/>
      <c r="L101" s="520">
        <f>N89+N88</f>
        <v>0</v>
      </c>
      <c r="M101" s="521"/>
      <c r="N101" s="521"/>
      <c r="O101" s="521"/>
      <c r="P101" s="521"/>
      <c r="Q101" s="521"/>
      <c r="R101" s="235"/>
    </row>
    <row r="102" spans="2:18" s="231" customFormat="1" ht="6.75" customHeight="1">
      <c r="B102" s="260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2"/>
    </row>
    <row r="106" spans="2:18" s="231" customFormat="1" ht="6.75" customHeight="1">
      <c r="B106" s="263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5"/>
    </row>
    <row r="107" spans="2:18" s="231" customFormat="1" ht="36.75" customHeight="1">
      <c r="B107" s="232"/>
      <c r="C107" s="519" t="s">
        <v>47</v>
      </c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235"/>
    </row>
    <row r="108" spans="2:18" s="231" customFormat="1" ht="6.75" customHeight="1">
      <c r="B108" s="232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5"/>
    </row>
    <row r="109" spans="2:18" s="231" customFormat="1" ht="36.75" customHeight="1">
      <c r="B109" s="232"/>
      <c r="C109" s="266" t="s">
        <v>3</v>
      </c>
      <c r="D109" s="233"/>
      <c r="E109" s="233"/>
      <c r="F109" s="510" t="str">
        <f>F6</f>
        <v>Libáň, základní škola stavební úpravy jídelny
st. 67/10 k.ú. Libáň                                       Elektroinstalace NN</v>
      </c>
      <c r="G109" s="505"/>
      <c r="H109" s="505"/>
      <c r="I109" s="505"/>
      <c r="J109" s="505"/>
      <c r="K109" s="505"/>
      <c r="L109" s="505"/>
      <c r="M109" s="505"/>
      <c r="N109" s="505"/>
      <c r="O109" s="505"/>
      <c r="P109" s="505"/>
      <c r="Q109" s="233"/>
      <c r="R109" s="235"/>
    </row>
    <row r="110" spans="2:18" s="231" customFormat="1" ht="6.75" customHeight="1">
      <c r="B110" s="232"/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5"/>
    </row>
    <row r="111" spans="2:18" s="231" customFormat="1" ht="18" customHeight="1">
      <c r="B111" s="232"/>
      <c r="C111" s="236" t="s">
        <v>7</v>
      </c>
      <c r="D111" s="233"/>
      <c r="E111" s="233"/>
      <c r="F111" s="237" t="str">
        <f>F8</f>
        <v> </v>
      </c>
      <c r="G111" s="233"/>
      <c r="H111" s="233"/>
      <c r="I111" s="233"/>
      <c r="J111" s="233"/>
      <c r="K111" s="236" t="s">
        <v>941</v>
      </c>
      <c r="L111" s="233"/>
      <c r="M111" s="511">
        <f>IF(O8="","",O8)</f>
        <v>44835</v>
      </c>
      <c r="N111" s="505"/>
      <c r="O111" s="505"/>
      <c r="P111" s="505"/>
      <c r="Q111" s="233"/>
      <c r="R111" s="235"/>
    </row>
    <row r="112" spans="2:18" s="231" customFormat="1" ht="6.75" customHeight="1">
      <c r="B112" s="232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5"/>
    </row>
    <row r="113" spans="2:18" s="231" customFormat="1" ht="12.75">
      <c r="B113" s="232"/>
      <c r="C113" s="236" t="s">
        <v>8</v>
      </c>
      <c r="D113" s="233"/>
      <c r="E113" s="233"/>
      <c r="F113" s="237"/>
      <c r="G113" s="233"/>
      <c r="H113" s="233"/>
      <c r="I113" s="233"/>
      <c r="J113" s="233"/>
      <c r="K113" s="236" t="s">
        <v>939</v>
      </c>
      <c r="L113" s="233"/>
      <c r="M113" s="509"/>
      <c r="N113" s="505"/>
      <c r="O113" s="505"/>
      <c r="P113" s="505"/>
      <c r="Q113" s="505"/>
      <c r="R113" s="235"/>
    </row>
    <row r="114" spans="2:18" s="231" customFormat="1" ht="14.25" customHeight="1">
      <c r="B114" s="232"/>
      <c r="C114" s="236" t="s">
        <v>11</v>
      </c>
      <c r="D114" s="233"/>
      <c r="E114" s="233"/>
      <c r="F114" s="237">
        <f>IF(E14="","",E14)</f>
      </c>
      <c r="G114" s="233"/>
      <c r="H114" s="233"/>
      <c r="I114" s="233"/>
      <c r="J114" s="233"/>
      <c r="K114" s="236" t="s">
        <v>12</v>
      </c>
      <c r="L114" s="233"/>
      <c r="M114" s="509"/>
      <c r="N114" s="505"/>
      <c r="O114" s="505"/>
      <c r="P114" s="505"/>
      <c r="Q114" s="505"/>
      <c r="R114" s="235"/>
    </row>
    <row r="115" spans="2:18" s="231" customFormat="1" ht="10.5" customHeight="1">
      <c r="B115" s="232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5"/>
    </row>
    <row r="116" spans="2:27" s="285" customFormat="1" ht="29.25" customHeight="1">
      <c r="B116" s="281"/>
      <c r="C116" s="282" t="s">
        <v>48</v>
      </c>
      <c r="D116" s="283" t="s">
        <v>49</v>
      </c>
      <c r="E116" s="283" t="s">
        <v>50</v>
      </c>
      <c r="F116" s="512" t="s">
        <v>997</v>
      </c>
      <c r="G116" s="513"/>
      <c r="H116" s="513"/>
      <c r="I116" s="513"/>
      <c r="J116" s="283" t="s">
        <v>998</v>
      </c>
      <c r="K116" s="283" t="s">
        <v>51</v>
      </c>
      <c r="L116" s="514" t="s">
        <v>52</v>
      </c>
      <c r="M116" s="513"/>
      <c r="N116" s="512" t="s">
        <v>32</v>
      </c>
      <c r="O116" s="513"/>
      <c r="P116" s="513"/>
      <c r="Q116" s="515"/>
      <c r="R116" s="284"/>
      <c r="T116" s="286" t="s">
        <v>53</v>
      </c>
      <c r="U116" s="287" t="s">
        <v>16</v>
      </c>
      <c r="V116" s="287" t="s">
        <v>54</v>
      </c>
      <c r="W116" s="287" t="s">
        <v>55</v>
      </c>
      <c r="X116" s="287" t="s">
        <v>56</v>
      </c>
      <c r="Y116" s="287" t="s">
        <v>57</v>
      </c>
      <c r="Z116" s="287" t="s">
        <v>58</v>
      </c>
      <c r="AA116" s="288" t="s">
        <v>59</v>
      </c>
    </row>
    <row r="117" spans="2:63" s="231" customFormat="1" ht="29.25" customHeight="1">
      <c r="B117" s="232"/>
      <c r="C117" s="267" t="s">
        <v>13</v>
      </c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507">
        <f>L101</f>
        <v>0</v>
      </c>
      <c r="O117" s="508"/>
      <c r="P117" s="508"/>
      <c r="Q117" s="508"/>
      <c r="R117" s="235"/>
      <c r="T117" s="289"/>
      <c r="U117" s="240"/>
      <c r="V117" s="240"/>
      <c r="W117" s="290" t="e">
        <f>W118+#REF!</f>
        <v>#REF!</v>
      </c>
      <c r="X117" s="240"/>
      <c r="Y117" s="290" t="e">
        <f>Y118+#REF!</f>
        <v>#REF!</v>
      </c>
      <c r="Z117" s="240"/>
      <c r="AA117" s="291" t="e">
        <f>AA118+#REF!</f>
        <v>#REF!</v>
      </c>
      <c r="AT117" s="223" t="s">
        <v>60</v>
      </c>
      <c r="AU117" s="223" t="s">
        <v>34</v>
      </c>
      <c r="BK117" s="292" t="e">
        <f>BK118+#REF!</f>
        <v>#REF!</v>
      </c>
    </row>
    <row r="118" spans="2:63" s="297" customFormat="1" ht="37.5" customHeight="1">
      <c r="B118" s="293"/>
      <c r="C118" s="294"/>
      <c r="D118" s="295" t="s">
        <v>35</v>
      </c>
      <c r="E118" s="295"/>
      <c r="F118" s="295"/>
      <c r="G118" s="295"/>
      <c r="H118" s="295"/>
      <c r="I118" s="295"/>
      <c r="J118" s="295"/>
      <c r="K118" s="295"/>
      <c r="L118" s="295"/>
      <c r="M118" s="295"/>
      <c r="N118" s="502">
        <f>N119</f>
        <v>0</v>
      </c>
      <c r="O118" s="503"/>
      <c r="P118" s="503"/>
      <c r="Q118" s="503"/>
      <c r="R118" s="296"/>
      <c r="T118" s="298"/>
      <c r="U118" s="294"/>
      <c r="V118" s="294"/>
      <c r="W118" s="299">
        <f>W119+W129+W134+W154+W184+W213+W234</f>
        <v>152.703</v>
      </c>
      <c r="X118" s="294"/>
      <c r="Y118" s="299">
        <f>Y119+Y129+Y134+Y154+Y184+Y213+Y234</f>
        <v>0.0467</v>
      </c>
      <c r="Z118" s="294"/>
      <c r="AA118" s="300">
        <f>AA119+AA129+AA134+AA154+AA184+AA213+AA234</f>
        <v>0</v>
      </c>
      <c r="AR118" s="301" t="s">
        <v>1081</v>
      </c>
      <c r="AT118" s="302" t="s">
        <v>60</v>
      </c>
      <c r="AU118" s="302" t="s">
        <v>61</v>
      </c>
      <c r="AY118" s="301" t="s">
        <v>62</v>
      </c>
      <c r="BK118" s="303">
        <f>BK119+BK129+BK134+BK154+BK184+BK213+BK234</f>
        <v>0</v>
      </c>
    </row>
    <row r="119" spans="2:63" s="297" customFormat="1" ht="20.25" customHeight="1">
      <c r="B119" s="293"/>
      <c r="C119" s="294"/>
      <c r="D119" s="304" t="s">
        <v>63</v>
      </c>
      <c r="E119" s="304"/>
      <c r="F119" s="304"/>
      <c r="G119" s="304"/>
      <c r="H119" s="304"/>
      <c r="I119" s="304"/>
      <c r="J119" s="304"/>
      <c r="K119" s="304"/>
      <c r="L119" s="304"/>
      <c r="M119" s="304"/>
      <c r="N119" s="500">
        <f>SUM(N120:Q124)</f>
        <v>0</v>
      </c>
      <c r="O119" s="501"/>
      <c r="P119" s="501"/>
      <c r="Q119" s="501"/>
      <c r="R119" s="296"/>
      <c r="T119" s="298"/>
      <c r="U119" s="294"/>
      <c r="V119" s="294"/>
      <c r="W119" s="299">
        <f>W128</f>
        <v>31.842</v>
      </c>
      <c r="X119" s="294"/>
      <c r="Y119" s="299">
        <f>Y128</f>
        <v>0</v>
      </c>
      <c r="Z119" s="294"/>
      <c r="AA119" s="300">
        <f>AA128</f>
        <v>0</v>
      </c>
      <c r="AR119" s="301" t="s">
        <v>1081</v>
      </c>
      <c r="AT119" s="302" t="s">
        <v>60</v>
      </c>
      <c r="AU119" s="302" t="s">
        <v>64</v>
      </c>
      <c r="AY119" s="301" t="s">
        <v>62</v>
      </c>
      <c r="BK119" s="303">
        <f>BK128</f>
        <v>0</v>
      </c>
    </row>
    <row r="120" spans="2:63" s="297" customFormat="1" ht="29.25" customHeight="1">
      <c r="B120" s="293"/>
      <c r="C120" s="305" t="s">
        <v>64</v>
      </c>
      <c r="D120" s="305" t="s">
        <v>65</v>
      </c>
      <c r="E120" s="306" t="s">
        <v>66</v>
      </c>
      <c r="F120" s="472" t="s">
        <v>67</v>
      </c>
      <c r="G120" s="470"/>
      <c r="H120" s="470"/>
      <c r="I120" s="470"/>
      <c r="J120" s="307" t="s">
        <v>989</v>
      </c>
      <c r="K120" s="308">
        <v>24</v>
      </c>
      <c r="L120" s="469">
        <v>0</v>
      </c>
      <c r="M120" s="470"/>
      <c r="N120" s="469">
        <f>ROUND(L120*K120,2)</f>
        <v>0</v>
      </c>
      <c r="O120" s="470"/>
      <c r="P120" s="470"/>
      <c r="Q120" s="470"/>
      <c r="R120" s="296"/>
      <c r="T120" s="298"/>
      <c r="U120" s="294"/>
      <c r="V120" s="294"/>
      <c r="W120" s="299"/>
      <c r="X120" s="294"/>
      <c r="Y120" s="299"/>
      <c r="Z120" s="294"/>
      <c r="AA120" s="300"/>
      <c r="AR120" s="301"/>
      <c r="AT120" s="302"/>
      <c r="AU120" s="302"/>
      <c r="AY120" s="301"/>
      <c r="BK120" s="303"/>
    </row>
    <row r="121" spans="2:63" s="297" customFormat="1" ht="29.25" customHeight="1">
      <c r="B121" s="293"/>
      <c r="C121" s="305">
        <v>2</v>
      </c>
      <c r="D121" s="305" t="s">
        <v>65</v>
      </c>
      <c r="E121" s="306" t="s">
        <v>68</v>
      </c>
      <c r="F121" s="472" t="s">
        <v>69</v>
      </c>
      <c r="G121" s="470"/>
      <c r="H121" s="470"/>
      <c r="I121" s="470"/>
      <c r="J121" s="307" t="s">
        <v>989</v>
      </c>
      <c r="K121" s="308">
        <v>25</v>
      </c>
      <c r="L121" s="469">
        <v>0</v>
      </c>
      <c r="M121" s="470"/>
      <c r="N121" s="469">
        <f>ROUND(L121*K121,2)</f>
        <v>0</v>
      </c>
      <c r="O121" s="470"/>
      <c r="P121" s="470"/>
      <c r="Q121" s="470"/>
      <c r="R121" s="296"/>
      <c r="T121" s="298"/>
      <c r="U121" s="294"/>
      <c r="V121" s="294"/>
      <c r="W121" s="299"/>
      <c r="X121" s="294"/>
      <c r="Y121" s="299"/>
      <c r="Z121" s="294"/>
      <c r="AA121" s="300"/>
      <c r="AR121" s="301"/>
      <c r="AT121" s="302"/>
      <c r="AU121" s="302"/>
      <c r="AY121" s="301"/>
      <c r="BK121" s="303"/>
    </row>
    <row r="122" spans="2:63" s="297" customFormat="1" ht="29.25" customHeight="1">
      <c r="B122" s="293"/>
      <c r="C122" s="305">
        <v>3</v>
      </c>
      <c r="D122" s="305" t="s">
        <v>65</v>
      </c>
      <c r="E122" s="306" t="s">
        <v>70</v>
      </c>
      <c r="F122" s="472" t="s">
        <v>71</v>
      </c>
      <c r="G122" s="470"/>
      <c r="H122" s="470"/>
      <c r="I122" s="470"/>
      <c r="J122" s="307" t="s">
        <v>989</v>
      </c>
      <c r="K122" s="308">
        <v>214</v>
      </c>
      <c r="L122" s="469">
        <v>0</v>
      </c>
      <c r="M122" s="470"/>
      <c r="N122" s="469">
        <f>ROUND(L122*K122,2)</f>
        <v>0</v>
      </c>
      <c r="O122" s="470"/>
      <c r="P122" s="470"/>
      <c r="Q122" s="470"/>
      <c r="R122" s="296"/>
      <c r="T122" s="298"/>
      <c r="U122" s="294"/>
      <c r="V122" s="294"/>
      <c r="W122" s="299"/>
      <c r="X122" s="294"/>
      <c r="Y122" s="299"/>
      <c r="Z122" s="294"/>
      <c r="AA122" s="300"/>
      <c r="AR122" s="301"/>
      <c r="AT122" s="302"/>
      <c r="AU122" s="302"/>
      <c r="AY122" s="301"/>
      <c r="BK122" s="303"/>
    </row>
    <row r="123" spans="2:63" s="297" customFormat="1" ht="29.25" customHeight="1">
      <c r="B123" s="293"/>
      <c r="C123" s="305">
        <v>4</v>
      </c>
      <c r="D123" s="305" t="s">
        <v>65</v>
      </c>
      <c r="E123" s="306" t="s">
        <v>72</v>
      </c>
      <c r="F123" s="472" t="s">
        <v>73</v>
      </c>
      <c r="G123" s="470"/>
      <c r="H123" s="470"/>
      <c r="I123" s="470"/>
      <c r="J123" s="307" t="s">
        <v>897</v>
      </c>
      <c r="K123" s="308">
        <v>341</v>
      </c>
      <c r="L123" s="469">
        <v>0</v>
      </c>
      <c r="M123" s="470"/>
      <c r="N123" s="469">
        <f>ROUND(L123*K123,2)</f>
        <v>0</v>
      </c>
      <c r="O123" s="470"/>
      <c r="P123" s="470"/>
      <c r="Q123" s="470"/>
      <c r="R123" s="296"/>
      <c r="T123" s="298"/>
      <c r="U123" s="294"/>
      <c r="V123" s="294"/>
      <c r="W123" s="299"/>
      <c r="X123" s="294"/>
      <c r="Y123" s="299"/>
      <c r="Z123" s="294"/>
      <c r="AA123" s="300"/>
      <c r="AR123" s="301"/>
      <c r="AT123" s="302"/>
      <c r="AU123" s="302"/>
      <c r="AY123" s="301"/>
      <c r="BK123" s="303"/>
    </row>
    <row r="124" spans="2:63" s="297" customFormat="1" ht="29.25" customHeight="1">
      <c r="B124" s="293"/>
      <c r="C124" s="305">
        <v>5</v>
      </c>
      <c r="D124" s="305" t="s">
        <v>65</v>
      </c>
      <c r="E124" s="306" t="s">
        <v>74</v>
      </c>
      <c r="F124" s="472" t="s">
        <v>75</v>
      </c>
      <c r="G124" s="470"/>
      <c r="H124" s="470"/>
      <c r="I124" s="470"/>
      <c r="J124" s="307" t="s">
        <v>897</v>
      </c>
      <c r="K124" s="308">
        <v>32</v>
      </c>
      <c r="L124" s="469">
        <v>0</v>
      </c>
      <c r="M124" s="470"/>
      <c r="N124" s="469">
        <f>ROUND(L124*K124,2)</f>
        <v>0</v>
      </c>
      <c r="O124" s="470"/>
      <c r="P124" s="470"/>
      <c r="Q124" s="470"/>
      <c r="R124" s="296"/>
      <c r="T124" s="298"/>
      <c r="U124" s="294"/>
      <c r="V124" s="294"/>
      <c r="W124" s="299"/>
      <c r="X124" s="294"/>
      <c r="Y124" s="299"/>
      <c r="Z124" s="294"/>
      <c r="AA124" s="300"/>
      <c r="AR124" s="301"/>
      <c r="AT124" s="302"/>
      <c r="AU124" s="302"/>
      <c r="AY124" s="301"/>
      <c r="BK124" s="303"/>
    </row>
    <row r="125" spans="2:63" s="297" customFormat="1" ht="19.5" customHeight="1">
      <c r="B125" s="293"/>
      <c r="C125" s="294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9"/>
      <c r="O125" s="310"/>
      <c r="P125" s="310"/>
      <c r="Q125" s="310"/>
      <c r="R125" s="296"/>
      <c r="T125" s="298"/>
      <c r="U125" s="294"/>
      <c r="V125" s="294"/>
      <c r="W125" s="299"/>
      <c r="X125" s="294"/>
      <c r="Y125" s="299"/>
      <c r="Z125" s="294"/>
      <c r="AA125" s="300"/>
      <c r="AR125" s="301"/>
      <c r="AT125" s="302"/>
      <c r="AU125" s="302"/>
      <c r="AY125" s="301"/>
      <c r="BK125" s="303"/>
    </row>
    <row r="126" spans="2:63" s="297" customFormat="1" ht="19.5" customHeight="1">
      <c r="B126" s="293"/>
      <c r="C126" s="294"/>
      <c r="D126" s="295" t="s">
        <v>36</v>
      </c>
      <c r="E126" s="295"/>
      <c r="F126" s="295"/>
      <c r="G126" s="295"/>
      <c r="H126" s="295"/>
      <c r="I126" s="295"/>
      <c r="J126" s="295"/>
      <c r="K126" s="295"/>
      <c r="L126" s="295"/>
      <c r="M126" s="295"/>
      <c r="N126" s="502">
        <f>N127+N129+N134+N154+N173+N184+N213+N234</f>
        <v>0</v>
      </c>
      <c r="O126" s="503"/>
      <c r="P126" s="503"/>
      <c r="Q126" s="503"/>
      <c r="R126" s="296"/>
      <c r="T126" s="298"/>
      <c r="U126" s="294"/>
      <c r="V126" s="294"/>
      <c r="W126" s="299"/>
      <c r="X126" s="294"/>
      <c r="Y126" s="299"/>
      <c r="Z126" s="294"/>
      <c r="AA126" s="300"/>
      <c r="AR126" s="301"/>
      <c r="AT126" s="302"/>
      <c r="AU126" s="302"/>
      <c r="AY126" s="301"/>
      <c r="BK126" s="303"/>
    </row>
    <row r="127" spans="2:63" s="297" customFormat="1" ht="19.5" customHeight="1">
      <c r="B127" s="293"/>
      <c r="C127" s="294"/>
      <c r="D127" s="304" t="s">
        <v>37</v>
      </c>
      <c r="E127" s="304"/>
      <c r="F127" s="304"/>
      <c r="G127" s="304"/>
      <c r="H127" s="304"/>
      <c r="I127" s="304"/>
      <c r="J127" s="304"/>
      <c r="K127" s="304"/>
      <c r="L127" s="304"/>
      <c r="M127" s="304"/>
      <c r="N127" s="500">
        <f>N128</f>
        <v>0</v>
      </c>
      <c r="O127" s="501"/>
      <c r="P127" s="501"/>
      <c r="Q127" s="501"/>
      <c r="R127" s="296"/>
      <c r="T127" s="298"/>
      <c r="U127" s="294"/>
      <c r="V127" s="294"/>
      <c r="W127" s="299"/>
      <c r="X127" s="294"/>
      <c r="Y127" s="299"/>
      <c r="Z127" s="294"/>
      <c r="AA127" s="300"/>
      <c r="AR127" s="301"/>
      <c r="AT127" s="302"/>
      <c r="AU127" s="302"/>
      <c r="AY127" s="301"/>
      <c r="BK127" s="303"/>
    </row>
    <row r="128" spans="2:65" s="231" customFormat="1" ht="39.75" customHeight="1">
      <c r="B128" s="311"/>
      <c r="C128" s="312">
        <v>6</v>
      </c>
      <c r="D128" s="312" t="s">
        <v>65</v>
      </c>
      <c r="E128" s="306" t="s">
        <v>76</v>
      </c>
      <c r="F128" s="485" t="s">
        <v>77</v>
      </c>
      <c r="G128" s="479"/>
      <c r="H128" s="479"/>
      <c r="I128" s="479"/>
      <c r="J128" s="313" t="s">
        <v>989</v>
      </c>
      <c r="K128" s="314">
        <v>1</v>
      </c>
      <c r="L128" s="478">
        <v>0</v>
      </c>
      <c r="M128" s="479"/>
      <c r="N128" s="478">
        <f>ROUND(L128*K128,2)</f>
        <v>0</v>
      </c>
      <c r="O128" s="479"/>
      <c r="P128" s="479"/>
      <c r="Q128" s="479"/>
      <c r="R128" s="315"/>
      <c r="T128" s="316" t="s">
        <v>6</v>
      </c>
      <c r="U128" s="317" t="s">
        <v>17</v>
      </c>
      <c r="V128" s="318">
        <v>31.842</v>
      </c>
      <c r="W128" s="318">
        <f>V128*K128</f>
        <v>31.842</v>
      </c>
      <c r="X128" s="318">
        <v>0</v>
      </c>
      <c r="Y128" s="318">
        <f>X128*K128</f>
        <v>0</v>
      </c>
      <c r="Z128" s="318">
        <v>0</v>
      </c>
      <c r="AA128" s="319">
        <f>Z128*K128</f>
        <v>0</v>
      </c>
      <c r="AR128" s="223" t="s">
        <v>78</v>
      </c>
      <c r="AT128" s="223" t="s">
        <v>65</v>
      </c>
      <c r="AU128" s="223" t="s">
        <v>1081</v>
      </c>
      <c r="AY128" s="223" t="s">
        <v>62</v>
      </c>
      <c r="BE128" s="320">
        <f>IF(U128="základní",N128,0)</f>
        <v>0</v>
      </c>
      <c r="BF128" s="320">
        <f>IF(U128="snížená",N128,0)</f>
        <v>0</v>
      </c>
      <c r="BG128" s="320">
        <f>IF(U128="zákl. přenesená",N128,0)</f>
        <v>0</v>
      </c>
      <c r="BH128" s="320">
        <f>IF(U128="sníž. přenesená",N128,0)</f>
        <v>0</v>
      </c>
      <c r="BI128" s="320">
        <f>IF(U128="nulová",N128,0)</f>
        <v>0</v>
      </c>
      <c r="BJ128" s="223" t="s">
        <v>64</v>
      </c>
      <c r="BK128" s="320">
        <f>ROUND(L128*K128,2)</f>
        <v>0</v>
      </c>
      <c r="BL128" s="223" t="s">
        <v>78</v>
      </c>
      <c r="BM128" s="223" t="s">
        <v>79</v>
      </c>
    </row>
    <row r="129" spans="2:63" s="297" customFormat="1" ht="30" customHeight="1">
      <c r="B129" s="293"/>
      <c r="C129" s="294"/>
      <c r="D129" s="304" t="s">
        <v>38</v>
      </c>
      <c r="E129" s="304"/>
      <c r="F129" s="304"/>
      <c r="G129" s="304"/>
      <c r="H129" s="304"/>
      <c r="I129" s="304"/>
      <c r="J129" s="304"/>
      <c r="K129" s="304"/>
      <c r="L129" s="304"/>
      <c r="M129" s="304"/>
      <c r="N129" s="486">
        <f>SUM(N130:Q133)</f>
        <v>0</v>
      </c>
      <c r="O129" s="490"/>
      <c r="P129" s="490"/>
      <c r="Q129" s="490"/>
      <c r="R129" s="296"/>
      <c r="T129" s="298"/>
      <c r="U129" s="294"/>
      <c r="V129" s="294"/>
      <c r="W129" s="299">
        <f>SUM(W130:W133)</f>
        <v>5.378</v>
      </c>
      <c r="X129" s="294"/>
      <c r="Y129" s="299">
        <f>SUM(Y130:Y133)</f>
        <v>0.005</v>
      </c>
      <c r="Z129" s="294"/>
      <c r="AA129" s="300">
        <f>SUM(AA130:AA133)</f>
        <v>0</v>
      </c>
      <c r="AR129" s="301" t="s">
        <v>1081</v>
      </c>
      <c r="AT129" s="302" t="s">
        <v>60</v>
      </c>
      <c r="AU129" s="302" t="s">
        <v>64</v>
      </c>
      <c r="AY129" s="301" t="s">
        <v>62</v>
      </c>
      <c r="BK129" s="303">
        <f>SUM(BK130:BK133)</f>
        <v>0</v>
      </c>
    </row>
    <row r="130" spans="2:65" s="231" customFormat="1" ht="28.5" customHeight="1">
      <c r="B130" s="311"/>
      <c r="C130" s="312">
        <v>7</v>
      </c>
      <c r="D130" s="312" t="s">
        <v>65</v>
      </c>
      <c r="E130" s="321" t="s">
        <v>80</v>
      </c>
      <c r="F130" s="485" t="s">
        <v>81</v>
      </c>
      <c r="G130" s="479"/>
      <c r="H130" s="479"/>
      <c r="I130" s="479"/>
      <c r="J130" s="313" t="s">
        <v>82</v>
      </c>
      <c r="K130" s="314">
        <v>1</v>
      </c>
      <c r="L130" s="478">
        <v>0</v>
      </c>
      <c r="M130" s="479"/>
      <c r="N130" s="478">
        <f>ROUND(L130*K130,2)</f>
        <v>0</v>
      </c>
      <c r="O130" s="479"/>
      <c r="P130" s="479"/>
      <c r="Q130" s="479"/>
      <c r="R130" s="315"/>
      <c r="T130" s="316" t="s">
        <v>6</v>
      </c>
      <c r="U130" s="317" t="s">
        <v>17</v>
      </c>
      <c r="V130" s="318">
        <v>4.958</v>
      </c>
      <c r="W130" s="318">
        <f>V130*K130</f>
        <v>4.958</v>
      </c>
      <c r="X130" s="318">
        <v>0</v>
      </c>
      <c r="Y130" s="318">
        <f>X130*K130</f>
        <v>0</v>
      </c>
      <c r="Z130" s="318">
        <v>0</v>
      </c>
      <c r="AA130" s="319">
        <f>Z130*K130</f>
        <v>0</v>
      </c>
      <c r="AR130" s="223" t="s">
        <v>78</v>
      </c>
      <c r="AT130" s="223" t="s">
        <v>65</v>
      </c>
      <c r="AU130" s="223" t="s">
        <v>1081</v>
      </c>
      <c r="AY130" s="223" t="s">
        <v>62</v>
      </c>
      <c r="BE130" s="320">
        <f>IF(U130="základní",N130,0)</f>
        <v>0</v>
      </c>
      <c r="BF130" s="320">
        <f>IF(U130="snížená",N130,0)</f>
        <v>0</v>
      </c>
      <c r="BG130" s="320">
        <f>IF(U130="zákl. přenesená",N130,0)</f>
        <v>0</v>
      </c>
      <c r="BH130" s="320">
        <f>IF(U130="sníž. přenesená",N130,0)</f>
        <v>0</v>
      </c>
      <c r="BI130" s="320">
        <f>IF(U130="nulová",N130,0)</f>
        <v>0</v>
      </c>
      <c r="BJ130" s="223" t="s">
        <v>64</v>
      </c>
      <c r="BK130" s="320">
        <f>ROUND(L130*K130,2)</f>
        <v>0</v>
      </c>
      <c r="BL130" s="223" t="s">
        <v>78</v>
      </c>
      <c r="BM130" s="223" t="s">
        <v>83</v>
      </c>
    </row>
    <row r="131" spans="2:65" s="231" customFormat="1" ht="180" customHeight="1">
      <c r="B131" s="311"/>
      <c r="C131" s="322">
        <v>8</v>
      </c>
      <c r="D131" s="322" t="s">
        <v>84</v>
      </c>
      <c r="E131" s="323" t="s">
        <v>85</v>
      </c>
      <c r="F131" s="487" t="s">
        <v>86</v>
      </c>
      <c r="G131" s="477"/>
      <c r="H131" s="477"/>
      <c r="I131" s="477"/>
      <c r="J131" s="324" t="s">
        <v>82</v>
      </c>
      <c r="K131" s="325">
        <v>1</v>
      </c>
      <c r="L131" s="476">
        <v>0</v>
      </c>
      <c r="M131" s="477"/>
      <c r="N131" s="476">
        <f>ROUND(L131*K131,2)</f>
        <v>0</v>
      </c>
      <c r="O131" s="479"/>
      <c r="P131" s="479"/>
      <c r="Q131" s="479"/>
      <c r="R131" s="315"/>
      <c r="T131" s="316" t="s">
        <v>6</v>
      </c>
      <c r="U131" s="317" t="s">
        <v>17</v>
      </c>
      <c r="V131" s="318">
        <v>0</v>
      </c>
      <c r="W131" s="318">
        <f>V131*K131</f>
        <v>0</v>
      </c>
      <c r="X131" s="318">
        <v>0.005</v>
      </c>
      <c r="Y131" s="318">
        <f>X131*K131</f>
        <v>0.005</v>
      </c>
      <c r="Z131" s="318">
        <v>0</v>
      </c>
      <c r="AA131" s="319">
        <f>Z131*K131</f>
        <v>0</v>
      </c>
      <c r="AR131" s="223" t="s">
        <v>87</v>
      </c>
      <c r="AT131" s="223" t="s">
        <v>84</v>
      </c>
      <c r="AU131" s="223" t="s">
        <v>1081</v>
      </c>
      <c r="AY131" s="223" t="s">
        <v>62</v>
      </c>
      <c r="BE131" s="320">
        <f>IF(U131="základní",N131,0)</f>
        <v>0</v>
      </c>
      <c r="BF131" s="320">
        <f>IF(U131="snížená",N131,0)</f>
        <v>0</v>
      </c>
      <c r="BG131" s="320">
        <f>IF(U131="zákl. přenesená",N131,0)</f>
        <v>0</v>
      </c>
      <c r="BH131" s="320">
        <f>IF(U131="sníž. přenesená",N131,0)</f>
        <v>0</v>
      </c>
      <c r="BI131" s="320">
        <f>IF(U131="nulová",N131,0)</f>
        <v>0</v>
      </c>
      <c r="BJ131" s="223" t="s">
        <v>64</v>
      </c>
      <c r="BK131" s="320">
        <f>ROUND(L131*K131,2)</f>
        <v>0</v>
      </c>
      <c r="BL131" s="223" t="s">
        <v>78</v>
      </c>
      <c r="BM131" s="223" t="s">
        <v>88</v>
      </c>
    </row>
    <row r="132" spans="2:65" s="231" customFormat="1" ht="24.75" customHeight="1">
      <c r="B132" s="311"/>
      <c r="C132" s="312">
        <v>9</v>
      </c>
      <c r="D132" s="312" t="s">
        <v>65</v>
      </c>
      <c r="E132" s="321" t="s">
        <v>80</v>
      </c>
      <c r="F132" s="485" t="s">
        <v>89</v>
      </c>
      <c r="G132" s="479"/>
      <c r="H132" s="479"/>
      <c r="I132" s="479"/>
      <c r="J132" s="313" t="s">
        <v>90</v>
      </c>
      <c r="K132" s="314">
        <v>1</v>
      </c>
      <c r="L132" s="478">
        <v>0</v>
      </c>
      <c r="M132" s="479"/>
      <c r="N132" s="478">
        <f>ROUND(L132*K132,2)</f>
        <v>0</v>
      </c>
      <c r="O132" s="479"/>
      <c r="P132" s="479"/>
      <c r="Q132" s="479"/>
      <c r="R132" s="315"/>
      <c r="T132" s="316"/>
      <c r="U132" s="317"/>
      <c r="V132" s="318"/>
      <c r="W132" s="318"/>
      <c r="X132" s="318"/>
      <c r="Y132" s="318"/>
      <c r="Z132" s="318"/>
      <c r="AA132" s="319"/>
      <c r="AR132" s="223"/>
      <c r="AT132" s="223"/>
      <c r="AU132" s="223"/>
      <c r="AY132" s="223"/>
      <c r="BE132" s="320"/>
      <c r="BF132" s="320"/>
      <c r="BG132" s="320"/>
      <c r="BH132" s="320"/>
      <c r="BI132" s="320"/>
      <c r="BJ132" s="223"/>
      <c r="BK132" s="320"/>
      <c r="BL132" s="223"/>
      <c r="BM132" s="223"/>
    </row>
    <row r="133" spans="2:65" s="231" customFormat="1" ht="29.25" customHeight="1">
      <c r="B133" s="311"/>
      <c r="C133" s="312">
        <v>10</v>
      </c>
      <c r="D133" s="312" t="s">
        <v>65</v>
      </c>
      <c r="E133" s="321" t="s">
        <v>91</v>
      </c>
      <c r="F133" s="485" t="s">
        <v>92</v>
      </c>
      <c r="G133" s="479"/>
      <c r="H133" s="479"/>
      <c r="I133" s="479"/>
      <c r="J133" s="313" t="s">
        <v>1003</v>
      </c>
      <c r="K133" s="314">
        <v>10</v>
      </c>
      <c r="L133" s="478">
        <v>0</v>
      </c>
      <c r="M133" s="479"/>
      <c r="N133" s="478">
        <f>ROUND(L133*K133,2)</f>
        <v>0</v>
      </c>
      <c r="O133" s="479"/>
      <c r="P133" s="479"/>
      <c r="Q133" s="479"/>
      <c r="R133" s="315"/>
      <c r="T133" s="316" t="s">
        <v>6</v>
      </c>
      <c r="U133" s="317" t="s">
        <v>17</v>
      </c>
      <c r="V133" s="318">
        <v>0.042</v>
      </c>
      <c r="W133" s="318">
        <f>V133*K133</f>
        <v>0.42000000000000004</v>
      </c>
      <c r="X133" s="318">
        <v>0</v>
      </c>
      <c r="Y133" s="318">
        <f>X133*K133</f>
        <v>0</v>
      </c>
      <c r="Z133" s="318">
        <v>0</v>
      </c>
      <c r="AA133" s="319">
        <f>Z133*K133</f>
        <v>0</v>
      </c>
      <c r="AR133" s="223" t="s">
        <v>78</v>
      </c>
      <c r="AT133" s="223" t="s">
        <v>65</v>
      </c>
      <c r="AU133" s="223" t="s">
        <v>1081</v>
      </c>
      <c r="AY133" s="223" t="s">
        <v>62</v>
      </c>
      <c r="BE133" s="320">
        <f>IF(U133="základní",N133,0)</f>
        <v>0</v>
      </c>
      <c r="BF133" s="320">
        <f>IF(U133="snížená",N133,0)</f>
        <v>0</v>
      </c>
      <c r="BG133" s="320">
        <f>IF(U133="zákl. přenesená",N133,0)</f>
        <v>0</v>
      </c>
      <c r="BH133" s="320">
        <f>IF(U133="sníž. přenesená",N133,0)</f>
        <v>0</v>
      </c>
      <c r="BI133" s="320">
        <f>IF(U133="nulová",N133,0)</f>
        <v>0</v>
      </c>
      <c r="BJ133" s="223" t="s">
        <v>64</v>
      </c>
      <c r="BK133" s="320">
        <f>ROUND(L133*K133,2)</f>
        <v>0</v>
      </c>
      <c r="BL133" s="223" t="s">
        <v>78</v>
      </c>
      <c r="BM133" s="223" t="s">
        <v>93</v>
      </c>
    </row>
    <row r="134" spans="2:63" s="297" customFormat="1" ht="30" customHeight="1">
      <c r="B134" s="293"/>
      <c r="C134" s="294"/>
      <c r="D134" s="304" t="s">
        <v>39</v>
      </c>
      <c r="E134" s="304"/>
      <c r="F134" s="304"/>
      <c r="G134" s="304"/>
      <c r="H134" s="304"/>
      <c r="I134" s="304"/>
      <c r="J134" s="304"/>
      <c r="K134" s="304"/>
      <c r="L134" s="304"/>
      <c r="M134" s="304"/>
      <c r="N134" s="486">
        <f>SUM(N135:Q153)</f>
        <v>0</v>
      </c>
      <c r="O134" s="490"/>
      <c r="P134" s="490"/>
      <c r="Q134" s="490"/>
      <c r="R134" s="296"/>
      <c r="T134" s="298"/>
      <c r="U134" s="294"/>
      <c r="V134" s="294"/>
      <c r="W134" s="299">
        <f>SUM(W135:W153)</f>
        <v>93.18</v>
      </c>
      <c r="X134" s="294"/>
      <c r="Y134" s="299">
        <f>SUM(Y135:Y153)</f>
        <v>0.03402</v>
      </c>
      <c r="Z134" s="294"/>
      <c r="AA134" s="300">
        <f>SUM(AA135:AA153)</f>
        <v>0</v>
      </c>
      <c r="AR134" s="301" t="s">
        <v>1081</v>
      </c>
      <c r="AT134" s="302" t="s">
        <v>60</v>
      </c>
      <c r="AU134" s="302" t="s">
        <v>64</v>
      </c>
      <c r="AY134" s="301" t="s">
        <v>62</v>
      </c>
      <c r="BK134" s="303">
        <f>SUM(BK135:BK153)</f>
        <v>0</v>
      </c>
    </row>
    <row r="135" spans="2:65" s="231" customFormat="1" ht="28.5" customHeight="1">
      <c r="B135" s="311"/>
      <c r="C135" s="312">
        <v>11</v>
      </c>
      <c r="D135" s="312" t="s">
        <v>65</v>
      </c>
      <c r="E135" s="321" t="s">
        <v>94</v>
      </c>
      <c r="F135" s="485" t="s">
        <v>95</v>
      </c>
      <c r="G135" s="479"/>
      <c r="H135" s="479"/>
      <c r="I135" s="479"/>
      <c r="J135" s="313" t="s">
        <v>897</v>
      </c>
      <c r="K135" s="314">
        <v>540</v>
      </c>
      <c r="L135" s="478">
        <v>0</v>
      </c>
      <c r="M135" s="479"/>
      <c r="N135" s="478">
        <f aca="true" t="shared" si="0" ref="N135:N153">ROUND(L135*K135,2)</f>
        <v>0</v>
      </c>
      <c r="O135" s="479"/>
      <c r="P135" s="479"/>
      <c r="Q135" s="479"/>
      <c r="R135" s="315"/>
      <c r="T135" s="316" t="s">
        <v>6</v>
      </c>
      <c r="U135" s="317" t="s">
        <v>17</v>
      </c>
      <c r="V135" s="318">
        <v>0.096</v>
      </c>
      <c r="W135" s="318">
        <f>V135*K135</f>
        <v>51.84</v>
      </c>
      <c r="X135" s="318">
        <v>0</v>
      </c>
      <c r="Y135" s="318">
        <f>X135*K135</f>
        <v>0</v>
      </c>
      <c r="Z135" s="318">
        <v>0</v>
      </c>
      <c r="AA135" s="319">
        <f>Z135*K135</f>
        <v>0</v>
      </c>
      <c r="AR135" s="223" t="s">
        <v>78</v>
      </c>
      <c r="AT135" s="223" t="s">
        <v>65</v>
      </c>
      <c r="AU135" s="223" t="s">
        <v>1081</v>
      </c>
      <c r="AY135" s="223" t="s">
        <v>62</v>
      </c>
      <c r="BE135" s="320">
        <f>IF(U135="základní",N135,0)</f>
        <v>0</v>
      </c>
      <c r="BF135" s="320">
        <f>IF(U135="snížená",N135,0)</f>
        <v>0</v>
      </c>
      <c r="BG135" s="320">
        <f>IF(U135="zákl. přenesená",N135,0)</f>
        <v>0</v>
      </c>
      <c r="BH135" s="320">
        <f>IF(U135="sníž. přenesená",N135,0)</f>
        <v>0</v>
      </c>
      <c r="BI135" s="320">
        <f>IF(U135="nulová",N135,0)</f>
        <v>0</v>
      </c>
      <c r="BJ135" s="223" t="s">
        <v>64</v>
      </c>
      <c r="BK135" s="320">
        <f>ROUND(L135*K135,2)</f>
        <v>0</v>
      </c>
      <c r="BL135" s="223" t="s">
        <v>78</v>
      </c>
      <c r="BM135" s="223" t="s">
        <v>96</v>
      </c>
    </row>
    <row r="136" spans="2:65" s="231" customFormat="1" ht="28.5" customHeight="1">
      <c r="B136" s="311"/>
      <c r="C136" s="322">
        <v>12</v>
      </c>
      <c r="D136" s="322" t="s">
        <v>84</v>
      </c>
      <c r="E136" s="323" t="s">
        <v>97</v>
      </c>
      <c r="F136" s="487" t="s">
        <v>98</v>
      </c>
      <c r="G136" s="477"/>
      <c r="H136" s="477"/>
      <c r="I136" s="477"/>
      <c r="J136" s="324" t="s">
        <v>897</v>
      </c>
      <c r="K136" s="325">
        <v>540</v>
      </c>
      <c r="L136" s="476">
        <v>0</v>
      </c>
      <c r="M136" s="477"/>
      <c r="N136" s="476">
        <f t="shared" si="0"/>
        <v>0</v>
      </c>
      <c r="O136" s="479"/>
      <c r="P136" s="479"/>
      <c r="Q136" s="479"/>
      <c r="R136" s="315"/>
      <c r="T136" s="316" t="s">
        <v>6</v>
      </c>
      <c r="U136" s="317" t="s">
        <v>17</v>
      </c>
      <c r="V136" s="318">
        <v>0</v>
      </c>
      <c r="W136" s="318">
        <f>V136*K136</f>
        <v>0</v>
      </c>
      <c r="X136" s="318">
        <v>6.3E-05</v>
      </c>
      <c r="Y136" s="318">
        <f>X136*K136</f>
        <v>0.03402</v>
      </c>
      <c r="Z136" s="318">
        <v>0</v>
      </c>
      <c r="AA136" s="319">
        <f>Z136*K136</f>
        <v>0</v>
      </c>
      <c r="AR136" s="223" t="s">
        <v>87</v>
      </c>
      <c r="AT136" s="223" t="s">
        <v>84</v>
      </c>
      <c r="AU136" s="223" t="s">
        <v>1081</v>
      </c>
      <c r="AY136" s="223" t="s">
        <v>62</v>
      </c>
      <c r="BE136" s="320">
        <f>IF(U136="základní",N136,0)</f>
        <v>0</v>
      </c>
      <c r="BF136" s="320">
        <f>IF(U136="snížená",N136,0)</f>
        <v>0</v>
      </c>
      <c r="BG136" s="320">
        <f>IF(U136="zákl. přenesená",N136,0)</f>
        <v>0</v>
      </c>
      <c r="BH136" s="320">
        <f>IF(U136="sníž. přenesená",N136,0)</f>
        <v>0</v>
      </c>
      <c r="BI136" s="320">
        <f>IF(U136="nulová",N136,0)</f>
        <v>0</v>
      </c>
      <c r="BJ136" s="223" t="s">
        <v>64</v>
      </c>
      <c r="BK136" s="320">
        <f>ROUND(L136*K136,2)</f>
        <v>0</v>
      </c>
      <c r="BL136" s="223" t="s">
        <v>78</v>
      </c>
      <c r="BM136" s="223" t="s">
        <v>99</v>
      </c>
    </row>
    <row r="137" spans="2:65" s="231" customFormat="1" ht="28.5" customHeight="1">
      <c r="B137" s="311"/>
      <c r="C137" s="312">
        <v>13</v>
      </c>
      <c r="D137" s="312" t="s">
        <v>65</v>
      </c>
      <c r="E137" s="321" t="s">
        <v>100</v>
      </c>
      <c r="F137" s="485" t="s">
        <v>101</v>
      </c>
      <c r="G137" s="479"/>
      <c r="H137" s="479"/>
      <c r="I137" s="479"/>
      <c r="J137" s="313" t="s">
        <v>897</v>
      </c>
      <c r="K137" s="314">
        <v>390</v>
      </c>
      <c r="L137" s="478">
        <v>0</v>
      </c>
      <c r="M137" s="479"/>
      <c r="N137" s="478">
        <f t="shared" si="0"/>
        <v>0</v>
      </c>
      <c r="O137" s="479"/>
      <c r="P137" s="479"/>
      <c r="Q137" s="479"/>
      <c r="R137" s="315"/>
      <c r="T137" s="316" t="s">
        <v>6</v>
      </c>
      <c r="U137" s="317" t="s">
        <v>17</v>
      </c>
      <c r="V137" s="318">
        <v>0.106</v>
      </c>
      <c r="W137" s="318">
        <f>V137*K137</f>
        <v>41.339999999999996</v>
      </c>
      <c r="X137" s="318">
        <v>0</v>
      </c>
      <c r="Y137" s="318">
        <f>X137*K137</f>
        <v>0</v>
      </c>
      <c r="Z137" s="318">
        <v>0</v>
      </c>
      <c r="AA137" s="319">
        <f>Z137*K137</f>
        <v>0</v>
      </c>
      <c r="AR137" s="223" t="s">
        <v>78</v>
      </c>
      <c r="AT137" s="223" t="s">
        <v>65</v>
      </c>
      <c r="AU137" s="223" t="s">
        <v>1081</v>
      </c>
      <c r="AY137" s="223" t="s">
        <v>62</v>
      </c>
      <c r="BE137" s="320">
        <f>IF(U137="základní",N137,0)</f>
        <v>0</v>
      </c>
      <c r="BF137" s="320">
        <f>IF(U137="snížená",N137,0)</f>
        <v>0</v>
      </c>
      <c r="BG137" s="320">
        <f>IF(U137="zákl. přenesená",N137,0)</f>
        <v>0</v>
      </c>
      <c r="BH137" s="320">
        <f>IF(U137="sníž. přenesená",N137,0)</f>
        <v>0</v>
      </c>
      <c r="BI137" s="320">
        <f>IF(U137="nulová",N137,0)</f>
        <v>0</v>
      </c>
      <c r="BJ137" s="223" t="s">
        <v>64</v>
      </c>
      <c r="BK137" s="320">
        <f>ROUND(L137*K137,2)</f>
        <v>0</v>
      </c>
      <c r="BL137" s="223" t="s">
        <v>78</v>
      </c>
      <c r="BM137" s="223" t="s">
        <v>102</v>
      </c>
    </row>
    <row r="138" spans="2:65" s="231" customFormat="1" ht="28.5" customHeight="1">
      <c r="B138" s="311"/>
      <c r="C138" s="322">
        <v>14</v>
      </c>
      <c r="D138" s="322" t="s">
        <v>84</v>
      </c>
      <c r="E138" s="323" t="s">
        <v>103</v>
      </c>
      <c r="F138" s="487" t="s">
        <v>104</v>
      </c>
      <c r="G138" s="477"/>
      <c r="H138" s="477"/>
      <c r="I138" s="477"/>
      <c r="J138" s="324" t="s">
        <v>897</v>
      </c>
      <c r="K138" s="325">
        <v>390</v>
      </c>
      <c r="L138" s="476">
        <v>0</v>
      </c>
      <c r="M138" s="477"/>
      <c r="N138" s="476">
        <f t="shared" si="0"/>
        <v>0</v>
      </c>
      <c r="O138" s="479"/>
      <c r="P138" s="479"/>
      <c r="Q138" s="479"/>
      <c r="R138" s="315"/>
      <c r="T138" s="316"/>
      <c r="U138" s="317"/>
      <c r="V138" s="318"/>
      <c r="W138" s="318"/>
      <c r="X138" s="318"/>
      <c r="Y138" s="318"/>
      <c r="Z138" s="318"/>
      <c r="AA138" s="319"/>
      <c r="AR138" s="223"/>
      <c r="AT138" s="223"/>
      <c r="AU138" s="223"/>
      <c r="AY138" s="223"/>
      <c r="BE138" s="320"/>
      <c r="BF138" s="320"/>
      <c r="BG138" s="320"/>
      <c r="BH138" s="320"/>
      <c r="BI138" s="320"/>
      <c r="BJ138" s="223"/>
      <c r="BK138" s="320"/>
      <c r="BL138" s="223"/>
      <c r="BM138" s="223"/>
    </row>
    <row r="139" spans="2:65" s="231" customFormat="1" ht="28.5" customHeight="1">
      <c r="B139" s="311"/>
      <c r="C139" s="312">
        <v>15</v>
      </c>
      <c r="D139" s="312" t="s">
        <v>65</v>
      </c>
      <c r="E139" s="306" t="s">
        <v>105</v>
      </c>
      <c r="F139" s="472" t="s">
        <v>106</v>
      </c>
      <c r="G139" s="470"/>
      <c r="H139" s="470"/>
      <c r="I139" s="470"/>
      <c r="J139" s="313" t="s">
        <v>82</v>
      </c>
      <c r="K139" s="314">
        <f>K140+K141+K142+K143</f>
        <v>138</v>
      </c>
      <c r="L139" s="478">
        <v>0</v>
      </c>
      <c r="M139" s="479"/>
      <c r="N139" s="478">
        <f t="shared" si="0"/>
        <v>0</v>
      </c>
      <c r="O139" s="479"/>
      <c r="P139" s="479"/>
      <c r="Q139" s="479"/>
      <c r="R139" s="315"/>
      <c r="T139" s="316"/>
      <c r="U139" s="317"/>
      <c r="V139" s="318"/>
      <c r="W139" s="318"/>
      <c r="X139" s="318"/>
      <c r="Y139" s="318"/>
      <c r="Z139" s="318"/>
      <c r="AA139" s="319"/>
      <c r="AR139" s="223"/>
      <c r="AT139" s="223"/>
      <c r="AU139" s="223"/>
      <c r="AY139" s="223"/>
      <c r="BE139" s="320"/>
      <c r="BF139" s="320"/>
      <c r="BG139" s="320"/>
      <c r="BH139" s="320"/>
      <c r="BI139" s="320"/>
      <c r="BJ139" s="223"/>
      <c r="BK139" s="320"/>
      <c r="BL139" s="223"/>
      <c r="BM139" s="223"/>
    </row>
    <row r="140" spans="2:65" s="231" customFormat="1" ht="28.5" customHeight="1">
      <c r="B140" s="311"/>
      <c r="C140" s="312">
        <v>16</v>
      </c>
      <c r="D140" s="326" t="s">
        <v>84</v>
      </c>
      <c r="E140" s="327" t="s">
        <v>107</v>
      </c>
      <c r="F140" s="464" t="s">
        <v>108</v>
      </c>
      <c r="G140" s="465"/>
      <c r="H140" s="465"/>
      <c r="I140" s="465"/>
      <c r="J140" s="328" t="s">
        <v>989</v>
      </c>
      <c r="K140" s="325">
        <v>86</v>
      </c>
      <c r="L140" s="471">
        <v>0</v>
      </c>
      <c r="M140" s="465"/>
      <c r="N140" s="476">
        <f t="shared" si="0"/>
        <v>0</v>
      </c>
      <c r="O140" s="479"/>
      <c r="P140" s="479"/>
      <c r="Q140" s="479"/>
      <c r="R140" s="315"/>
      <c r="T140" s="316"/>
      <c r="U140" s="317"/>
      <c r="V140" s="318"/>
      <c r="W140" s="318"/>
      <c r="X140" s="318"/>
      <c r="Y140" s="318"/>
      <c r="Z140" s="318"/>
      <c r="AA140" s="319"/>
      <c r="AR140" s="223"/>
      <c r="AT140" s="223"/>
      <c r="AU140" s="223"/>
      <c r="AY140" s="223"/>
      <c r="BE140" s="320"/>
      <c r="BF140" s="320"/>
      <c r="BG140" s="320"/>
      <c r="BH140" s="320"/>
      <c r="BI140" s="320"/>
      <c r="BJ140" s="223"/>
      <c r="BK140" s="320"/>
      <c r="BL140" s="223"/>
      <c r="BM140" s="223"/>
    </row>
    <row r="141" spans="2:65" s="231" customFormat="1" ht="28.5" customHeight="1">
      <c r="B141" s="311"/>
      <c r="C141" s="312">
        <v>17</v>
      </c>
      <c r="D141" s="326" t="s">
        <v>84</v>
      </c>
      <c r="E141" s="327" t="s">
        <v>109</v>
      </c>
      <c r="F141" s="464" t="s">
        <v>110</v>
      </c>
      <c r="G141" s="465"/>
      <c r="H141" s="465"/>
      <c r="I141" s="465"/>
      <c r="J141" s="328" t="s">
        <v>989</v>
      </c>
      <c r="K141" s="325">
        <v>42</v>
      </c>
      <c r="L141" s="471">
        <v>0</v>
      </c>
      <c r="M141" s="465"/>
      <c r="N141" s="476">
        <f t="shared" si="0"/>
        <v>0</v>
      </c>
      <c r="O141" s="479"/>
      <c r="P141" s="479"/>
      <c r="Q141" s="479"/>
      <c r="R141" s="315"/>
      <c r="T141" s="316"/>
      <c r="U141" s="317"/>
      <c r="V141" s="318"/>
      <c r="W141" s="318"/>
      <c r="X141" s="318"/>
      <c r="Y141" s="318"/>
      <c r="Z141" s="318"/>
      <c r="AA141" s="319"/>
      <c r="AR141" s="223"/>
      <c r="AT141" s="223"/>
      <c r="AU141" s="223"/>
      <c r="AY141" s="223"/>
      <c r="BE141" s="320"/>
      <c r="BF141" s="320"/>
      <c r="BG141" s="320"/>
      <c r="BH141" s="320"/>
      <c r="BI141" s="320"/>
      <c r="BJ141" s="223"/>
      <c r="BK141" s="320"/>
      <c r="BL141" s="223"/>
      <c r="BM141" s="223"/>
    </row>
    <row r="142" spans="2:65" s="231" customFormat="1" ht="28.5" customHeight="1">
      <c r="B142" s="311"/>
      <c r="C142" s="322">
        <v>18</v>
      </c>
      <c r="D142" s="326" t="s">
        <v>84</v>
      </c>
      <c r="E142" s="327" t="s">
        <v>111</v>
      </c>
      <c r="F142" s="464" t="s">
        <v>112</v>
      </c>
      <c r="G142" s="465"/>
      <c r="H142" s="465"/>
      <c r="I142" s="465"/>
      <c r="J142" s="328" t="s">
        <v>989</v>
      </c>
      <c r="K142" s="325">
        <v>6</v>
      </c>
      <c r="L142" s="471">
        <v>0</v>
      </c>
      <c r="M142" s="465"/>
      <c r="N142" s="476">
        <f t="shared" si="0"/>
        <v>0</v>
      </c>
      <c r="O142" s="479"/>
      <c r="P142" s="479"/>
      <c r="Q142" s="479"/>
      <c r="R142" s="315"/>
      <c r="T142" s="316"/>
      <c r="U142" s="317"/>
      <c r="V142" s="318"/>
      <c r="W142" s="318"/>
      <c r="X142" s="318"/>
      <c r="Y142" s="318"/>
      <c r="Z142" s="318"/>
      <c r="AA142" s="319"/>
      <c r="AR142" s="223"/>
      <c r="AT142" s="223"/>
      <c r="AU142" s="223"/>
      <c r="AY142" s="223"/>
      <c r="BE142" s="320"/>
      <c r="BF142" s="320"/>
      <c r="BG142" s="320"/>
      <c r="BH142" s="320"/>
      <c r="BI142" s="320"/>
      <c r="BJ142" s="223"/>
      <c r="BK142" s="320"/>
      <c r="BL142" s="223"/>
      <c r="BM142" s="223"/>
    </row>
    <row r="143" spans="2:65" s="231" customFormat="1" ht="28.5" customHeight="1">
      <c r="B143" s="311"/>
      <c r="C143" s="322">
        <v>19</v>
      </c>
      <c r="D143" s="326" t="s">
        <v>84</v>
      </c>
      <c r="E143" s="327" t="s">
        <v>113</v>
      </c>
      <c r="F143" s="464" t="s">
        <v>114</v>
      </c>
      <c r="G143" s="465"/>
      <c r="H143" s="465"/>
      <c r="I143" s="465"/>
      <c r="J143" s="328" t="s">
        <v>989</v>
      </c>
      <c r="K143" s="325">
        <v>4</v>
      </c>
      <c r="L143" s="471">
        <v>0</v>
      </c>
      <c r="M143" s="465"/>
      <c r="N143" s="476">
        <f t="shared" si="0"/>
        <v>0</v>
      </c>
      <c r="O143" s="479"/>
      <c r="P143" s="479"/>
      <c r="Q143" s="479"/>
      <c r="R143" s="315"/>
      <c r="T143" s="316"/>
      <c r="U143" s="317"/>
      <c r="V143" s="318"/>
      <c r="W143" s="318"/>
      <c r="X143" s="318"/>
      <c r="Y143" s="318"/>
      <c r="Z143" s="318"/>
      <c r="AA143" s="319"/>
      <c r="AR143" s="223"/>
      <c r="AT143" s="223"/>
      <c r="AU143" s="223"/>
      <c r="AY143" s="223"/>
      <c r="BE143" s="320"/>
      <c r="BF143" s="320"/>
      <c r="BG143" s="320"/>
      <c r="BH143" s="320"/>
      <c r="BI143" s="320"/>
      <c r="BJ143" s="223"/>
      <c r="BK143" s="320"/>
      <c r="BL143" s="223"/>
      <c r="BM143" s="223"/>
    </row>
    <row r="144" spans="2:65" s="231" customFormat="1" ht="28.5" customHeight="1">
      <c r="B144" s="311"/>
      <c r="C144" s="312">
        <v>20</v>
      </c>
      <c r="D144" s="312" t="s">
        <v>65</v>
      </c>
      <c r="E144" s="306" t="s">
        <v>115</v>
      </c>
      <c r="F144" s="472" t="s">
        <v>116</v>
      </c>
      <c r="G144" s="470"/>
      <c r="H144" s="470"/>
      <c r="I144" s="470"/>
      <c r="J144" s="307" t="s">
        <v>989</v>
      </c>
      <c r="K144" s="314">
        <v>19</v>
      </c>
      <c r="L144" s="469">
        <v>0</v>
      </c>
      <c r="M144" s="470"/>
      <c r="N144" s="478">
        <f t="shared" si="0"/>
        <v>0</v>
      </c>
      <c r="O144" s="479"/>
      <c r="P144" s="479"/>
      <c r="Q144" s="479"/>
      <c r="R144" s="315"/>
      <c r="T144" s="316"/>
      <c r="U144" s="317"/>
      <c r="V144" s="318"/>
      <c r="W144" s="318"/>
      <c r="X144" s="318"/>
      <c r="Y144" s="318"/>
      <c r="Z144" s="318"/>
      <c r="AA144" s="319"/>
      <c r="AR144" s="223"/>
      <c r="AT144" s="223"/>
      <c r="AU144" s="223"/>
      <c r="AY144" s="223"/>
      <c r="BE144" s="320"/>
      <c r="BF144" s="320"/>
      <c r="BG144" s="320"/>
      <c r="BH144" s="320"/>
      <c r="BI144" s="320"/>
      <c r="BJ144" s="223"/>
      <c r="BK144" s="320"/>
      <c r="BL144" s="223"/>
      <c r="BM144" s="223"/>
    </row>
    <row r="145" spans="2:65" s="231" customFormat="1" ht="28.5" customHeight="1">
      <c r="B145" s="311"/>
      <c r="C145" s="322">
        <v>21</v>
      </c>
      <c r="D145" s="322" t="s">
        <v>84</v>
      </c>
      <c r="E145" s="327" t="s">
        <v>117</v>
      </c>
      <c r="F145" s="464" t="s">
        <v>118</v>
      </c>
      <c r="G145" s="465"/>
      <c r="H145" s="465"/>
      <c r="I145" s="465"/>
      <c r="J145" s="328" t="s">
        <v>989</v>
      </c>
      <c r="K145" s="325">
        <v>19</v>
      </c>
      <c r="L145" s="471">
        <v>0</v>
      </c>
      <c r="M145" s="465"/>
      <c r="N145" s="476">
        <f t="shared" si="0"/>
        <v>0</v>
      </c>
      <c r="O145" s="479"/>
      <c r="P145" s="479"/>
      <c r="Q145" s="479"/>
      <c r="R145" s="315"/>
      <c r="T145" s="316"/>
      <c r="U145" s="317"/>
      <c r="V145" s="318"/>
      <c r="W145" s="318"/>
      <c r="X145" s="318"/>
      <c r="Y145" s="318"/>
      <c r="Z145" s="318"/>
      <c r="AA145" s="319"/>
      <c r="AR145" s="223"/>
      <c r="AT145" s="223"/>
      <c r="AU145" s="223"/>
      <c r="AY145" s="223"/>
      <c r="BE145" s="320"/>
      <c r="BF145" s="320"/>
      <c r="BG145" s="320"/>
      <c r="BH145" s="320"/>
      <c r="BI145" s="320"/>
      <c r="BJ145" s="223"/>
      <c r="BK145" s="320"/>
      <c r="BL145" s="223"/>
      <c r="BM145" s="223"/>
    </row>
    <row r="146" spans="2:65" s="231" customFormat="1" ht="28.5" customHeight="1">
      <c r="B146" s="311"/>
      <c r="C146" s="312">
        <v>22</v>
      </c>
      <c r="D146" s="312" t="s">
        <v>65</v>
      </c>
      <c r="E146" s="306" t="s">
        <v>119</v>
      </c>
      <c r="F146" s="472" t="s">
        <v>120</v>
      </c>
      <c r="G146" s="470"/>
      <c r="H146" s="470"/>
      <c r="I146" s="470"/>
      <c r="J146" s="313" t="s">
        <v>897</v>
      </c>
      <c r="K146" s="308">
        <v>30</v>
      </c>
      <c r="L146" s="469">
        <v>0</v>
      </c>
      <c r="M146" s="470"/>
      <c r="N146" s="478">
        <f t="shared" si="0"/>
        <v>0</v>
      </c>
      <c r="O146" s="479"/>
      <c r="P146" s="479"/>
      <c r="Q146" s="479"/>
      <c r="R146" s="315"/>
      <c r="T146" s="316"/>
      <c r="U146" s="317"/>
      <c r="V146" s="318"/>
      <c r="W146" s="318"/>
      <c r="X146" s="318"/>
      <c r="Y146" s="318"/>
      <c r="Z146" s="318"/>
      <c r="AA146" s="319"/>
      <c r="AR146" s="223"/>
      <c r="AT146" s="223"/>
      <c r="AU146" s="223"/>
      <c r="AY146" s="223"/>
      <c r="BE146" s="320"/>
      <c r="BF146" s="320"/>
      <c r="BG146" s="320"/>
      <c r="BH146" s="320"/>
      <c r="BI146" s="320"/>
      <c r="BJ146" s="223"/>
      <c r="BK146" s="320"/>
      <c r="BL146" s="223"/>
      <c r="BM146" s="223"/>
    </row>
    <row r="147" spans="2:65" s="231" customFormat="1" ht="28.5" customHeight="1">
      <c r="B147" s="311"/>
      <c r="C147" s="322">
        <v>23</v>
      </c>
      <c r="D147" s="322" t="s">
        <v>84</v>
      </c>
      <c r="E147" s="327" t="s">
        <v>121</v>
      </c>
      <c r="F147" s="464" t="s">
        <v>122</v>
      </c>
      <c r="G147" s="465"/>
      <c r="H147" s="465"/>
      <c r="I147" s="465"/>
      <c r="J147" s="324" t="s">
        <v>897</v>
      </c>
      <c r="K147" s="329">
        <v>30</v>
      </c>
      <c r="L147" s="471">
        <v>0</v>
      </c>
      <c r="M147" s="465"/>
      <c r="N147" s="476">
        <f t="shared" si="0"/>
        <v>0</v>
      </c>
      <c r="O147" s="479"/>
      <c r="P147" s="479"/>
      <c r="Q147" s="479"/>
      <c r="R147" s="315"/>
      <c r="T147" s="316"/>
      <c r="U147" s="317"/>
      <c r="V147" s="318"/>
      <c r="W147" s="318"/>
      <c r="X147" s="318"/>
      <c r="Y147" s="318"/>
      <c r="Z147" s="318"/>
      <c r="AA147" s="319"/>
      <c r="AR147" s="223"/>
      <c r="AT147" s="223"/>
      <c r="AU147" s="223"/>
      <c r="AY147" s="223"/>
      <c r="BE147" s="320"/>
      <c r="BF147" s="320"/>
      <c r="BG147" s="320"/>
      <c r="BH147" s="320"/>
      <c r="BI147" s="320"/>
      <c r="BJ147" s="223"/>
      <c r="BK147" s="320"/>
      <c r="BL147" s="223"/>
      <c r="BM147" s="223"/>
    </row>
    <row r="148" spans="2:65" s="231" customFormat="1" ht="28.5" customHeight="1">
      <c r="B148" s="311"/>
      <c r="C148" s="312">
        <v>24</v>
      </c>
      <c r="D148" s="312" t="s">
        <v>65</v>
      </c>
      <c r="E148" s="306" t="s">
        <v>123</v>
      </c>
      <c r="F148" s="472" t="s">
        <v>124</v>
      </c>
      <c r="G148" s="470"/>
      <c r="H148" s="470"/>
      <c r="I148" s="470"/>
      <c r="J148" s="313" t="s">
        <v>82</v>
      </c>
      <c r="K148" s="308">
        <v>4</v>
      </c>
      <c r="L148" s="469">
        <v>0</v>
      </c>
      <c r="M148" s="470"/>
      <c r="N148" s="478">
        <f t="shared" si="0"/>
        <v>0</v>
      </c>
      <c r="O148" s="479"/>
      <c r="P148" s="479"/>
      <c r="Q148" s="479"/>
      <c r="R148" s="315"/>
      <c r="T148" s="316"/>
      <c r="U148" s="317"/>
      <c r="V148" s="318"/>
      <c r="W148" s="318"/>
      <c r="X148" s="318"/>
      <c r="Y148" s="318"/>
      <c r="Z148" s="318"/>
      <c r="AA148" s="319"/>
      <c r="AR148" s="223"/>
      <c r="AT148" s="223"/>
      <c r="AU148" s="223"/>
      <c r="AY148" s="223"/>
      <c r="BE148" s="320"/>
      <c r="BF148" s="320"/>
      <c r="BG148" s="320"/>
      <c r="BH148" s="320"/>
      <c r="BI148" s="320"/>
      <c r="BJ148" s="223"/>
      <c r="BK148" s="320"/>
      <c r="BL148" s="223"/>
      <c r="BM148" s="223"/>
    </row>
    <row r="149" spans="2:65" s="231" customFormat="1" ht="28.5" customHeight="1">
      <c r="B149" s="311"/>
      <c r="C149" s="322">
        <v>25</v>
      </c>
      <c r="D149" s="322" t="s">
        <v>84</v>
      </c>
      <c r="E149" s="327" t="s">
        <v>125</v>
      </c>
      <c r="F149" s="464" t="s">
        <v>126</v>
      </c>
      <c r="G149" s="465"/>
      <c r="H149" s="465"/>
      <c r="I149" s="465"/>
      <c r="J149" s="324" t="s">
        <v>82</v>
      </c>
      <c r="K149" s="329">
        <v>4</v>
      </c>
      <c r="L149" s="471">
        <v>0</v>
      </c>
      <c r="M149" s="465"/>
      <c r="N149" s="476">
        <f t="shared" si="0"/>
        <v>0</v>
      </c>
      <c r="O149" s="479"/>
      <c r="P149" s="479"/>
      <c r="Q149" s="479"/>
      <c r="R149" s="315"/>
      <c r="T149" s="316"/>
      <c r="U149" s="317"/>
      <c r="V149" s="318"/>
      <c r="W149" s="318"/>
      <c r="X149" s="318"/>
      <c r="Y149" s="318"/>
      <c r="Z149" s="318"/>
      <c r="AA149" s="319"/>
      <c r="AR149" s="223"/>
      <c r="AT149" s="223"/>
      <c r="AU149" s="223"/>
      <c r="AY149" s="223"/>
      <c r="BE149" s="320"/>
      <c r="BF149" s="320"/>
      <c r="BG149" s="320"/>
      <c r="BH149" s="320"/>
      <c r="BI149" s="320"/>
      <c r="BJ149" s="223"/>
      <c r="BK149" s="320"/>
      <c r="BL149" s="223"/>
      <c r="BM149" s="223"/>
    </row>
    <row r="150" spans="2:65" s="231" customFormat="1" ht="28.5" customHeight="1">
      <c r="B150" s="311"/>
      <c r="C150" s="312">
        <v>26</v>
      </c>
      <c r="D150" s="312" t="s">
        <v>65</v>
      </c>
      <c r="E150" s="321" t="s">
        <v>127</v>
      </c>
      <c r="F150" s="485" t="s">
        <v>128</v>
      </c>
      <c r="G150" s="479"/>
      <c r="H150" s="479"/>
      <c r="I150" s="479"/>
      <c r="J150" s="313" t="s">
        <v>897</v>
      </c>
      <c r="K150" s="314">
        <v>42</v>
      </c>
      <c r="L150" s="478">
        <v>0</v>
      </c>
      <c r="M150" s="479"/>
      <c r="N150" s="478">
        <f t="shared" si="0"/>
        <v>0</v>
      </c>
      <c r="O150" s="479"/>
      <c r="P150" s="479"/>
      <c r="Q150" s="479"/>
      <c r="R150" s="315"/>
      <c r="T150" s="316"/>
      <c r="U150" s="317"/>
      <c r="V150" s="318"/>
      <c r="W150" s="318"/>
      <c r="X150" s="318"/>
      <c r="Y150" s="318"/>
      <c r="Z150" s="318"/>
      <c r="AA150" s="319"/>
      <c r="AR150" s="223"/>
      <c r="AT150" s="223"/>
      <c r="AU150" s="223"/>
      <c r="AY150" s="223"/>
      <c r="BE150" s="320"/>
      <c r="BF150" s="320"/>
      <c r="BG150" s="320"/>
      <c r="BH150" s="320"/>
      <c r="BI150" s="320"/>
      <c r="BJ150" s="223"/>
      <c r="BK150" s="320"/>
      <c r="BL150" s="223"/>
      <c r="BM150" s="223"/>
    </row>
    <row r="151" spans="2:65" s="231" customFormat="1" ht="28.5" customHeight="1">
      <c r="B151" s="311"/>
      <c r="C151" s="322">
        <v>27</v>
      </c>
      <c r="D151" s="322" t="s">
        <v>84</v>
      </c>
      <c r="E151" s="323" t="s">
        <v>129</v>
      </c>
      <c r="F151" s="529" t="s">
        <v>128</v>
      </c>
      <c r="G151" s="530"/>
      <c r="H151" s="530"/>
      <c r="I151" s="531"/>
      <c r="J151" s="324" t="s">
        <v>897</v>
      </c>
      <c r="K151" s="325">
        <v>42</v>
      </c>
      <c r="L151" s="476">
        <v>0</v>
      </c>
      <c r="M151" s="477"/>
      <c r="N151" s="476">
        <f t="shared" si="0"/>
        <v>0</v>
      </c>
      <c r="O151" s="479"/>
      <c r="P151" s="479"/>
      <c r="Q151" s="479"/>
      <c r="R151" s="315"/>
      <c r="T151" s="316"/>
      <c r="U151" s="317"/>
      <c r="V151" s="318"/>
      <c r="W151" s="318"/>
      <c r="X151" s="318"/>
      <c r="Y151" s="318"/>
      <c r="Z151" s="318"/>
      <c r="AA151" s="319"/>
      <c r="AR151" s="223"/>
      <c r="AT151" s="223"/>
      <c r="AU151" s="223"/>
      <c r="AY151" s="223"/>
      <c r="BE151" s="320"/>
      <c r="BF151" s="320"/>
      <c r="BG151" s="320"/>
      <c r="BH151" s="320"/>
      <c r="BI151" s="320"/>
      <c r="BJ151" s="223"/>
      <c r="BK151" s="320"/>
      <c r="BL151" s="223"/>
      <c r="BM151" s="223"/>
    </row>
    <row r="152" spans="2:65" s="231" customFormat="1" ht="28.5" customHeight="1">
      <c r="B152" s="311"/>
      <c r="C152" s="312">
        <v>28</v>
      </c>
      <c r="D152" s="312" t="s">
        <v>65</v>
      </c>
      <c r="E152" s="321" t="s">
        <v>130</v>
      </c>
      <c r="F152" s="485" t="s">
        <v>131</v>
      </c>
      <c r="G152" s="479"/>
      <c r="H152" s="479"/>
      <c r="I152" s="479"/>
      <c r="J152" s="313" t="s">
        <v>897</v>
      </c>
      <c r="K152" s="314">
        <v>20</v>
      </c>
      <c r="L152" s="478">
        <v>0</v>
      </c>
      <c r="M152" s="479"/>
      <c r="N152" s="478">
        <f t="shared" si="0"/>
        <v>0</v>
      </c>
      <c r="O152" s="479"/>
      <c r="P152" s="479"/>
      <c r="Q152" s="479"/>
      <c r="R152" s="315"/>
      <c r="T152" s="316"/>
      <c r="U152" s="317"/>
      <c r="V152" s="318"/>
      <c r="W152" s="318"/>
      <c r="X152" s="318"/>
      <c r="Y152" s="318"/>
      <c r="Z152" s="318"/>
      <c r="AA152" s="319"/>
      <c r="AR152" s="223"/>
      <c r="AT152" s="223"/>
      <c r="AU152" s="223"/>
      <c r="AY152" s="223"/>
      <c r="BE152" s="320"/>
      <c r="BF152" s="320"/>
      <c r="BG152" s="320"/>
      <c r="BH152" s="320"/>
      <c r="BI152" s="320"/>
      <c r="BJ152" s="223"/>
      <c r="BK152" s="320"/>
      <c r="BL152" s="223"/>
      <c r="BM152" s="223"/>
    </row>
    <row r="153" spans="2:65" s="231" customFormat="1" ht="28.5" customHeight="1">
      <c r="B153" s="311"/>
      <c r="C153" s="322">
        <v>29</v>
      </c>
      <c r="D153" s="322" t="s">
        <v>84</v>
      </c>
      <c r="E153" s="323" t="s">
        <v>132</v>
      </c>
      <c r="F153" s="529" t="s">
        <v>131</v>
      </c>
      <c r="G153" s="530"/>
      <c r="H153" s="530"/>
      <c r="I153" s="531"/>
      <c r="J153" s="324" t="s">
        <v>897</v>
      </c>
      <c r="K153" s="325">
        <v>20</v>
      </c>
      <c r="L153" s="476">
        <v>0</v>
      </c>
      <c r="M153" s="477"/>
      <c r="N153" s="476">
        <f t="shared" si="0"/>
        <v>0</v>
      </c>
      <c r="O153" s="479"/>
      <c r="P153" s="479"/>
      <c r="Q153" s="479"/>
      <c r="R153" s="315"/>
      <c r="T153" s="316"/>
      <c r="U153" s="317"/>
      <c r="V153" s="318"/>
      <c r="W153" s="318"/>
      <c r="X153" s="318"/>
      <c r="Y153" s="318"/>
      <c r="Z153" s="318"/>
      <c r="AA153" s="319"/>
      <c r="AR153" s="223"/>
      <c r="AT153" s="223"/>
      <c r="AU153" s="223"/>
      <c r="AY153" s="223"/>
      <c r="BE153" s="320"/>
      <c r="BF153" s="320"/>
      <c r="BG153" s="320"/>
      <c r="BH153" s="320"/>
      <c r="BI153" s="320"/>
      <c r="BJ153" s="223"/>
      <c r="BK153" s="320"/>
      <c r="BL153" s="223"/>
      <c r="BM153" s="223"/>
    </row>
    <row r="154" spans="2:63" s="297" customFormat="1" ht="30" customHeight="1">
      <c r="B154" s="293"/>
      <c r="C154" s="294"/>
      <c r="D154" s="304" t="s">
        <v>40</v>
      </c>
      <c r="E154" s="304"/>
      <c r="F154" s="304"/>
      <c r="G154" s="304"/>
      <c r="H154" s="304"/>
      <c r="I154" s="304"/>
      <c r="J154" s="304"/>
      <c r="K154" s="304">
        <v>0</v>
      </c>
      <c r="L154" s="304"/>
      <c r="M154" s="304"/>
      <c r="N154" s="486">
        <f>SUM(N155:Q172)</f>
        <v>0</v>
      </c>
      <c r="O154" s="490"/>
      <c r="P154" s="490"/>
      <c r="Q154" s="490"/>
      <c r="R154" s="296"/>
      <c r="T154" s="298"/>
      <c r="U154" s="294"/>
      <c r="V154" s="294"/>
      <c r="W154" s="299">
        <f>SUM(W155:W172)</f>
        <v>16.2</v>
      </c>
      <c r="X154" s="294"/>
      <c r="Y154" s="299">
        <f>SUM(Y155:Y172)</f>
        <v>0.007679999999999999</v>
      </c>
      <c r="Z154" s="294"/>
      <c r="AA154" s="300">
        <f>SUM(AA155:AA172)</f>
        <v>0</v>
      </c>
      <c r="AR154" s="301" t="s">
        <v>1081</v>
      </c>
      <c r="AT154" s="302" t="s">
        <v>60</v>
      </c>
      <c r="AU154" s="302" t="s">
        <v>64</v>
      </c>
      <c r="AY154" s="301" t="s">
        <v>62</v>
      </c>
      <c r="BK154" s="303">
        <f>SUM(BK155:BK172)</f>
        <v>0</v>
      </c>
    </row>
    <row r="155" spans="2:65" s="231" customFormat="1" ht="28.5" customHeight="1">
      <c r="B155" s="311"/>
      <c r="C155" s="312">
        <v>30</v>
      </c>
      <c r="D155" s="312" t="s">
        <v>65</v>
      </c>
      <c r="E155" s="306" t="s">
        <v>133</v>
      </c>
      <c r="F155" s="472" t="s">
        <v>134</v>
      </c>
      <c r="G155" s="470"/>
      <c r="H155" s="470"/>
      <c r="I155" s="470"/>
      <c r="J155" s="307" t="s">
        <v>897</v>
      </c>
      <c r="K155" s="308">
        <f>K156+K157</f>
        <v>180</v>
      </c>
      <c r="L155" s="469">
        <v>0</v>
      </c>
      <c r="M155" s="470"/>
      <c r="N155" s="478">
        <f aca="true" t="shared" si="1" ref="N155:N172">ROUND(L155*K155,2)</f>
        <v>0</v>
      </c>
      <c r="O155" s="479"/>
      <c r="P155" s="479"/>
      <c r="Q155" s="479"/>
      <c r="R155" s="315"/>
      <c r="T155" s="316" t="s">
        <v>6</v>
      </c>
      <c r="U155" s="317" t="s">
        <v>17</v>
      </c>
      <c r="V155" s="318">
        <v>0.09</v>
      </c>
      <c r="W155" s="318">
        <f>V155*K155</f>
        <v>16.2</v>
      </c>
      <c r="X155" s="318">
        <v>0</v>
      </c>
      <c r="Y155" s="318">
        <f>X155*K155</f>
        <v>0</v>
      </c>
      <c r="Z155" s="318">
        <v>0</v>
      </c>
      <c r="AA155" s="319">
        <f>Z155*K155</f>
        <v>0</v>
      </c>
      <c r="AR155" s="223" t="s">
        <v>78</v>
      </c>
      <c r="AT155" s="223" t="s">
        <v>65</v>
      </c>
      <c r="AU155" s="223" t="s">
        <v>1081</v>
      </c>
      <c r="AY155" s="223" t="s">
        <v>62</v>
      </c>
      <c r="BE155" s="320">
        <f>IF(U155="základní",N155,0)</f>
        <v>0</v>
      </c>
      <c r="BF155" s="320">
        <f>IF(U155="snížená",N155,0)</f>
        <v>0</v>
      </c>
      <c r="BG155" s="320">
        <f>IF(U155="zákl. přenesená",N155,0)</f>
        <v>0</v>
      </c>
      <c r="BH155" s="320">
        <f>IF(U155="sníž. přenesená",N155,0)</f>
        <v>0</v>
      </c>
      <c r="BI155" s="320">
        <f>IF(U155="nulová",N155,0)</f>
        <v>0</v>
      </c>
      <c r="BJ155" s="223" t="s">
        <v>64</v>
      </c>
      <c r="BK155" s="320">
        <f>ROUND(L155*K155,2)</f>
        <v>0</v>
      </c>
      <c r="BL155" s="223" t="s">
        <v>78</v>
      </c>
      <c r="BM155" s="223" t="s">
        <v>135</v>
      </c>
    </row>
    <row r="156" spans="2:65" s="231" customFormat="1" ht="28.5" customHeight="1">
      <c r="B156" s="311"/>
      <c r="C156" s="322">
        <v>31</v>
      </c>
      <c r="D156" s="322" t="s">
        <v>84</v>
      </c>
      <c r="E156" s="327" t="s">
        <v>136</v>
      </c>
      <c r="F156" s="464" t="s">
        <v>137</v>
      </c>
      <c r="G156" s="465"/>
      <c r="H156" s="465"/>
      <c r="I156" s="465"/>
      <c r="J156" s="328" t="s">
        <v>897</v>
      </c>
      <c r="K156" s="329">
        <v>120</v>
      </c>
      <c r="L156" s="471">
        <v>0</v>
      </c>
      <c r="M156" s="465"/>
      <c r="N156" s="476">
        <f t="shared" si="1"/>
        <v>0</v>
      </c>
      <c r="O156" s="479"/>
      <c r="P156" s="479"/>
      <c r="Q156" s="479"/>
      <c r="R156" s="315"/>
      <c r="T156" s="316" t="s">
        <v>6</v>
      </c>
      <c r="U156" s="317" t="s">
        <v>17</v>
      </c>
      <c r="V156" s="318">
        <v>0</v>
      </c>
      <c r="W156" s="318">
        <f>V156*K156</f>
        <v>0</v>
      </c>
      <c r="X156" s="318">
        <v>6.4E-05</v>
      </c>
      <c r="Y156" s="318">
        <f>X156*K156</f>
        <v>0.007679999999999999</v>
      </c>
      <c r="Z156" s="318">
        <v>0</v>
      </c>
      <c r="AA156" s="319">
        <f>Z156*K156</f>
        <v>0</v>
      </c>
      <c r="AR156" s="223" t="s">
        <v>87</v>
      </c>
      <c r="AT156" s="223" t="s">
        <v>84</v>
      </c>
      <c r="AU156" s="223" t="s">
        <v>1081</v>
      </c>
      <c r="AY156" s="223" t="s">
        <v>62</v>
      </c>
      <c r="BE156" s="320">
        <f>IF(U156="základní",N156,0)</f>
        <v>0</v>
      </c>
      <c r="BF156" s="320">
        <f>IF(U156="snížená",N156,0)</f>
        <v>0</v>
      </c>
      <c r="BG156" s="320">
        <f>IF(U156="zákl. přenesená",N156,0)</f>
        <v>0</v>
      </c>
      <c r="BH156" s="320">
        <f>IF(U156="sníž. přenesená",N156,0)</f>
        <v>0</v>
      </c>
      <c r="BI156" s="320">
        <f>IF(U156="nulová",N156,0)</f>
        <v>0</v>
      </c>
      <c r="BJ156" s="223" t="s">
        <v>64</v>
      </c>
      <c r="BK156" s="320">
        <f>ROUND(L156*K156,2)</f>
        <v>0</v>
      </c>
      <c r="BL156" s="223" t="s">
        <v>78</v>
      </c>
      <c r="BM156" s="223" t="s">
        <v>138</v>
      </c>
    </row>
    <row r="157" spans="2:65" s="231" customFormat="1" ht="28.5" customHeight="1">
      <c r="B157" s="311"/>
      <c r="C157" s="322">
        <v>32</v>
      </c>
      <c r="D157" s="322" t="s">
        <v>84</v>
      </c>
      <c r="E157" s="327" t="s">
        <v>139</v>
      </c>
      <c r="F157" s="464" t="s">
        <v>140</v>
      </c>
      <c r="G157" s="465"/>
      <c r="H157" s="465"/>
      <c r="I157" s="465"/>
      <c r="J157" s="328" t="s">
        <v>897</v>
      </c>
      <c r="K157" s="329">
        <v>60</v>
      </c>
      <c r="L157" s="471">
        <v>0</v>
      </c>
      <c r="M157" s="465"/>
      <c r="N157" s="476">
        <f t="shared" si="1"/>
        <v>0</v>
      </c>
      <c r="O157" s="479"/>
      <c r="P157" s="479"/>
      <c r="Q157" s="479"/>
      <c r="R157" s="315"/>
      <c r="T157" s="316"/>
      <c r="U157" s="317"/>
      <c r="V157" s="318"/>
      <c r="W157" s="318"/>
      <c r="X157" s="318"/>
      <c r="Y157" s="318"/>
      <c r="Z157" s="318"/>
      <c r="AA157" s="319"/>
      <c r="AR157" s="223"/>
      <c r="AT157" s="223"/>
      <c r="AU157" s="223"/>
      <c r="AY157" s="223"/>
      <c r="BE157" s="320"/>
      <c r="BF157" s="320"/>
      <c r="BG157" s="320"/>
      <c r="BH157" s="320"/>
      <c r="BI157" s="320"/>
      <c r="BJ157" s="223"/>
      <c r="BK157" s="320"/>
      <c r="BL157" s="223"/>
      <c r="BM157" s="223"/>
    </row>
    <row r="158" spans="2:65" s="231" customFormat="1" ht="28.5" customHeight="1">
      <c r="B158" s="311"/>
      <c r="C158" s="305">
        <v>33</v>
      </c>
      <c r="D158" s="305" t="s">
        <v>65</v>
      </c>
      <c r="E158" s="306" t="s">
        <v>141</v>
      </c>
      <c r="F158" s="472" t="s">
        <v>142</v>
      </c>
      <c r="G158" s="470"/>
      <c r="H158" s="470"/>
      <c r="I158" s="470"/>
      <c r="J158" s="307" t="s">
        <v>897</v>
      </c>
      <c r="K158" s="308">
        <f>K159+K160</f>
        <v>460</v>
      </c>
      <c r="L158" s="469">
        <v>0</v>
      </c>
      <c r="M158" s="470"/>
      <c r="N158" s="469">
        <f t="shared" si="1"/>
        <v>0</v>
      </c>
      <c r="O158" s="470"/>
      <c r="P158" s="470"/>
      <c r="Q158" s="470"/>
      <c r="R158" s="315"/>
      <c r="T158" s="316"/>
      <c r="U158" s="317"/>
      <c r="V158" s="318"/>
      <c r="W158" s="318"/>
      <c r="X158" s="318"/>
      <c r="Y158" s="318"/>
      <c r="Z158" s="318"/>
      <c r="AA158" s="319"/>
      <c r="AR158" s="223"/>
      <c r="AT158" s="223"/>
      <c r="AU158" s="223"/>
      <c r="AY158" s="223"/>
      <c r="BE158" s="320"/>
      <c r="BF158" s="320"/>
      <c r="BG158" s="320"/>
      <c r="BH158" s="320"/>
      <c r="BI158" s="320"/>
      <c r="BJ158" s="223"/>
      <c r="BK158" s="320"/>
      <c r="BL158" s="223"/>
      <c r="BM158" s="223"/>
    </row>
    <row r="159" spans="2:65" s="231" customFormat="1" ht="28.5" customHeight="1">
      <c r="B159" s="311"/>
      <c r="C159" s="326">
        <v>34</v>
      </c>
      <c r="D159" s="326" t="s">
        <v>84</v>
      </c>
      <c r="E159" s="327" t="s">
        <v>143</v>
      </c>
      <c r="F159" s="464" t="s">
        <v>144</v>
      </c>
      <c r="G159" s="465"/>
      <c r="H159" s="465"/>
      <c r="I159" s="465"/>
      <c r="J159" s="328" t="s">
        <v>897</v>
      </c>
      <c r="K159" s="329">
        <v>420</v>
      </c>
      <c r="L159" s="471">
        <v>0</v>
      </c>
      <c r="M159" s="465"/>
      <c r="N159" s="471">
        <f t="shared" si="1"/>
        <v>0</v>
      </c>
      <c r="O159" s="470"/>
      <c r="P159" s="470"/>
      <c r="Q159" s="470"/>
      <c r="R159" s="315"/>
      <c r="T159" s="316"/>
      <c r="U159" s="317"/>
      <c r="V159" s="318"/>
      <c r="W159" s="318"/>
      <c r="X159" s="318"/>
      <c r="Y159" s="318"/>
      <c r="Z159" s="318"/>
      <c r="AA159" s="319"/>
      <c r="AR159" s="223"/>
      <c r="AT159" s="223"/>
      <c r="AU159" s="223"/>
      <c r="AY159" s="223"/>
      <c r="BE159" s="320"/>
      <c r="BF159" s="320"/>
      <c r="BG159" s="320"/>
      <c r="BH159" s="320"/>
      <c r="BI159" s="320"/>
      <c r="BJ159" s="223"/>
      <c r="BK159" s="320"/>
      <c r="BL159" s="223"/>
      <c r="BM159" s="223"/>
    </row>
    <row r="160" spans="2:65" s="231" customFormat="1" ht="28.5" customHeight="1">
      <c r="B160" s="311"/>
      <c r="C160" s="326">
        <v>35</v>
      </c>
      <c r="D160" s="326" t="s">
        <v>84</v>
      </c>
      <c r="E160" s="327" t="s">
        <v>145</v>
      </c>
      <c r="F160" s="464" t="s">
        <v>146</v>
      </c>
      <c r="G160" s="465"/>
      <c r="H160" s="465"/>
      <c r="I160" s="465"/>
      <c r="J160" s="328" t="s">
        <v>897</v>
      </c>
      <c r="K160" s="329">
        <v>40</v>
      </c>
      <c r="L160" s="471">
        <v>0</v>
      </c>
      <c r="M160" s="465"/>
      <c r="N160" s="471">
        <f t="shared" si="1"/>
        <v>0</v>
      </c>
      <c r="O160" s="470"/>
      <c r="P160" s="470"/>
      <c r="Q160" s="470"/>
      <c r="R160" s="315"/>
      <c r="T160" s="316"/>
      <c r="U160" s="317"/>
      <c r="V160" s="318"/>
      <c r="W160" s="318"/>
      <c r="X160" s="318"/>
      <c r="Y160" s="318"/>
      <c r="Z160" s="318"/>
      <c r="AA160" s="319"/>
      <c r="AR160" s="223"/>
      <c r="AT160" s="223"/>
      <c r="AU160" s="223"/>
      <c r="AY160" s="223"/>
      <c r="BE160" s="320"/>
      <c r="BF160" s="320"/>
      <c r="BG160" s="320"/>
      <c r="BH160" s="320"/>
      <c r="BI160" s="320"/>
      <c r="BJ160" s="223"/>
      <c r="BK160" s="320"/>
      <c r="BL160" s="223"/>
      <c r="BM160" s="223"/>
    </row>
    <row r="161" spans="2:65" s="231" customFormat="1" ht="28.5" customHeight="1">
      <c r="B161" s="311"/>
      <c r="C161" s="305">
        <v>36</v>
      </c>
      <c r="D161" s="305" t="s">
        <v>65</v>
      </c>
      <c r="E161" s="306" t="s">
        <v>147</v>
      </c>
      <c r="F161" s="472" t="s">
        <v>148</v>
      </c>
      <c r="G161" s="470"/>
      <c r="H161" s="470"/>
      <c r="I161" s="470"/>
      <c r="J161" s="307" t="s">
        <v>897</v>
      </c>
      <c r="K161" s="308">
        <f>K162+K163</f>
        <v>1400</v>
      </c>
      <c r="L161" s="469">
        <v>0</v>
      </c>
      <c r="M161" s="470"/>
      <c r="N161" s="469">
        <f t="shared" si="1"/>
        <v>0</v>
      </c>
      <c r="O161" s="470"/>
      <c r="P161" s="470"/>
      <c r="Q161" s="470"/>
      <c r="R161" s="315"/>
      <c r="T161" s="316"/>
      <c r="U161" s="317"/>
      <c r="V161" s="318"/>
      <c r="W161" s="318"/>
      <c r="X161" s="318"/>
      <c r="Y161" s="318"/>
      <c r="Z161" s="318"/>
      <c r="AA161" s="319"/>
      <c r="AR161" s="223"/>
      <c r="AT161" s="223"/>
      <c r="AU161" s="223"/>
      <c r="AY161" s="223"/>
      <c r="BE161" s="320"/>
      <c r="BF161" s="320"/>
      <c r="BG161" s="320"/>
      <c r="BH161" s="320"/>
      <c r="BI161" s="320"/>
      <c r="BJ161" s="223"/>
      <c r="BK161" s="320"/>
      <c r="BL161" s="223"/>
      <c r="BM161" s="223"/>
    </row>
    <row r="162" spans="2:65" s="231" customFormat="1" ht="28.5" customHeight="1">
      <c r="B162" s="311"/>
      <c r="C162" s="326">
        <v>37</v>
      </c>
      <c r="D162" s="326" t="s">
        <v>84</v>
      </c>
      <c r="E162" s="327" t="s">
        <v>149</v>
      </c>
      <c r="F162" s="464" t="s">
        <v>150</v>
      </c>
      <c r="G162" s="465"/>
      <c r="H162" s="465"/>
      <c r="I162" s="465"/>
      <c r="J162" s="328" t="s">
        <v>897</v>
      </c>
      <c r="K162" s="329">
        <v>1240</v>
      </c>
      <c r="L162" s="471">
        <v>0</v>
      </c>
      <c r="M162" s="465"/>
      <c r="N162" s="471">
        <f t="shared" si="1"/>
        <v>0</v>
      </c>
      <c r="O162" s="470"/>
      <c r="P162" s="470"/>
      <c r="Q162" s="470"/>
      <c r="R162" s="315"/>
      <c r="T162" s="316"/>
      <c r="U162" s="317"/>
      <c r="V162" s="318"/>
      <c r="W162" s="318"/>
      <c r="X162" s="318"/>
      <c r="Y162" s="318"/>
      <c r="Z162" s="318"/>
      <c r="AA162" s="319"/>
      <c r="AR162" s="223"/>
      <c r="AT162" s="223"/>
      <c r="AU162" s="223"/>
      <c r="AY162" s="223"/>
      <c r="BE162" s="320"/>
      <c r="BF162" s="320"/>
      <c r="BG162" s="320"/>
      <c r="BH162" s="320"/>
      <c r="BI162" s="320"/>
      <c r="BJ162" s="223"/>
      <c r="BK162" s="320"/>
      <c r="BL162" s="223"/>
      <c r="BM162" s="223"/>
    </row>
    <row r="163" spans="2:65" s="231" customFormat="1" ht="28.5" customHeight="1">
      <c r="B163" s="311"/>
      <c r="C163" s="326">
        <v>38</v>
      </c>
      <c r="D163" s="326" t="s">
        <v>84</v>
      </c>
      <c r="E163" s="327" t="s">
        <v>151</v>
      </c>
      <c r="F163" s="464" t="s">
        <v>152</v>
      </c>
      <c r="G163" s="465"/>
      <c r="H163" s="465"/>
      <c r="I163" s="465"/>
      <c r="J163" s="328" t="s">
        <v>897</v>
      </c>
      <c r="K163" s="329">
        <v>160</v>
      </c>
      <c r="L163" s="471">
        <v>0</v>
      </c>
      <c r="M163" s="465"/>
      <c r="N163" s="471">
        <f t="shared" si="1"/>
        <v>0</v>
      </c>
      <c r="O163" s="470"/>
      <c r="P163" s="470"/>
      <c r="Q163" s="470"/>
      <c r="R163" s="315"/>
      <c r="T163" s="316"/>
      <c r="U163" s="317"/>
      <c r="V163" s="318"/>
      <c r="W163" s="318"/>
      <c r="X163" s="318"/>
      <c r="Y163" s="318"/>
      <c r="Z163" s="318"/>
      <c r="AA163" s="319"/>
      <c r="AR163" s="223"/>
      <c r="AT163" s="223"/>
      <c r="AU163" s="223"/>
      <c r="AY163" s="223"/>
      <c r="BE163" s="320"/>
      <c r="BF163" s="320"/>
      <c r="BG163" s="320"/>
      <c r="BH163" s="320"/>
      <c r="BI163" s="320"/>
      <c r="BJ163" s="223"/>
      <c r="BK163" s="320"/>
      <c r="BL163" s="223"/>
      <c r="BM163" s="223"/>
    </row>
    <row r="164" spans="2:65" s="231" customFormat="1" ht="28.5" customHeight="1">
      <c r="B164" s="311"/>
      <c r="C164" s="305">
        <v>39</v>
      </c>
      <c r="D164" s="305" t="s">
        <v>65</v>
      </c>
      <c r="E164" s="306" t="s">
        <v>153</v>
      </c>
      <c r="F164" s="472" t="s">
        <v>154</v>
      </c>
      <c r="G164" s="470"/>
      <c r="H164" s="470"/>
      <c r="I164" s="470"/>
      <c r="J164" s="307" t="s">
        <v>897</v>
      </c>
      <c r="K164" s="308">
        <f>K165+K166</f>
        <v>1860</v>
      </c>
      <c r="L164" s="469">
        <v>0</v>
      </c>
      <c r="M164" s="470"/>
      <c r="N164" s="469">
        <f t="shared" si="1"/>
        <v>0</v>
      </c>
      <c r="O164" s="470"/>
      <c r="P164" s="470"/>
      <c r="Q164" s="470"/>
      <c r="R164" s="315"/>
      <c r="T164" s="316"/>
      <c r="U164" s="317"/>
      <c r="V164" s="318"/>
      <c r="W164" s="318"/>
      <c r="X164" s="318"/>
      <c r="Y164" s="318"/>
      <c r="Z164" s="318"/>
      <c r="AA164" s="319"/>
      <c r="AR164" s="223"/>
      <c r="AT164" s="223"/>
      <c r="AU164" s="223"/>
      <c r="AY164" s="223"/>
      <c r="BE164" s="320"/>
      <c r="BF164" s="320"/>
      <c r="BG164" s="320"/>
      <c r="BH164" s="320"/>
      <c r="BI164" s="320"/>
      <c r="BJ164" s="223"/>
      <c r="BK164" s="320"/>
      <c r="BL164" s="223"/>
      <c r="BM164" s="223"/>
    </row>
    <row r="165" spans="2:65" s="231" customFormat="1" ht="28.5" customHeight="1">
      <c r="B165" s="311"/>
      <c r="C165" s="326">
        <v>40</v>
      </c>
      <c r="D165" s="326" t="s">
        <v>84</v>
      </c>
      <c r="E165" s="327" t="s">
        <v>155</v>
      </c>
      <c r="F165" s="464" t="s">
        <v>156</v>
      </c>
      <c r="G165" s="465"/>
      <c r="H165" s="465"/>
      <c r="I165" s="465"/>
      <c r="J165" s="328" t="s">
        <v>897</v>
      </c>
      <c r="K165" s="329">
        <v>620</v>
      </c>
      <c r="L165" s="471">
        <v>0</v>
      </c>
      <c r="M165" s="465"/>
      <c r="N165" s="471">
        <f t="shared" si="1"/>
        <v>0</v>
      </c>
      <c r="O165" s="470"/>
      <c r="P165" s="470"/>
      <c r="Q165" s="470"/>
      <c r="R165" s="315"/>
      <c r="T165" s="316"/>
      <c r="U165" s="317"/>
      <c r="V165" s="318"/>
      <c r="W165" s="318"/>
      <c r="X165" s="318"/>
      <c r="Y165" s="318"/>
      <c r="Z165" s="318"/>
      <c r="AA165" s="319"/>
      <c r="AR165" s="223"/>
      <c r="AT165" s="223"/>
      <c r="AU165" s="223"/>
      <c r="AY165" s="223"/>
      <c r="BE165" s="320"/>
      <c r="BF165" s="320"/>
      <c r="BG165" s="320"/>
      <c r="BH165" s="320"/>
      <c r="BI165" s="320"/>
      <c r="BJ165" s="223"/>
      <c r="BK165" s="320"/>
      <c r="BL165" s="223"/>
      <c r="BM165" s="223"/>
    </row>
    <row r="166" spans="2:65" s="231" customFormat="1" ht="28.5" customHeight="1">
      <c r="B166" s="311"/>
      <c r="C166" s="326">
        <v>41</v>
      </c>
      <c r="D166" s="326" t="s">
        <v>84</v>
      </c>
      <c r="E166" s="327" t="s">
        <v>157</v>
      </c>
      <c r="F166" s="464" t="s">
        <v>158</v>
      </c>
      <c r="G166" s="465"/>
      <c r="H166" s="465"/>
      <c r="I166" s="465"/>
      <c r="J166" s="328" t="s">
        <v>897</v>
      </c>
      <c r="K166" s="329">
        <v>1240</v>
      </c>
      <c r="L166" s="471">
        <v>0</v>
      </c>
      <c r="M166" s="465"/>
      <c r="N166" s="471">
        <f t="shared" si="1"/>
        <v>0</v>
      </c>
      <c r="O166" s="470"/>
      <c r="P166" s="470"/>
      <c r="Q166" s="470"/>
      <c r="R166" s="315"/>
      <c r="T166" s="316"/>
      <c r="U166" s="317"/>
      <c r="V166" s="318"/>
      <c r="W166" s="318"/>
      <c r="X166" s="318"/>
      <c r="Y166" s="318"/>
      <c r="Z166" s="318"/>
      <c r="AA166" s="319"/>
      <c r="AR166" s="223"/>
      <c r="AT166" s="223"/>
      <c r="AU166" s="223"/>
      <c r="AY166" s="223"/>
      <c r="BE166" s="320"/>
      <c r="BF166" s="320"/>
      <c r="BG166" s="320"/>
      <c r="BH166" s="320"/>
      <c r="BI166" s="320"/>
      <c r="BJ166" s="223"/>
      <c r="BK166" s="320"/>
      <c r="BL166" s="223"/>
      <c r="BM166" s="223"/>
    </row>
    <row r="167" spans="2:65" s="231" customFormat="1" ht="28.5" customHeight="1">
      <c r="B167" s="311"/>
      <c r="C167" s="326">
        <v>42</v>
      </c>
      <c r="D167" s="326" t="s">
        <v>84</v>
      </c>
      <c r="E167" s="327" t="s">
        <v>159</v>
      </c>
      <c r="F167" s="464" t="s">
        <v>160</v>
      </c>
      <c r="G167" s="465"/>
      <c r="H167" s="465"/>
      <c r="I167" s="465"/>
      <c r="J167" s="328" t="s">
        <v>897</v>
      </c>
      <c r="K167" s="329">
        <v>120</v>
      </c>
      <c r="L167" s="471">
        <v>0</v>
      </c>
      <c r="M167" s="465"/>
      <c r="N167" s="471">
        <f t="shared" si="1"/>
        <v>0</v>
      </c>
      <c r="O167" s="470"/>
      <c r="P167" s="470"/>
      <c r="Q167" s="470"/>
      <c r="R167" s="315"/>
      <c r="T167" s="316"/>
      <c r="U167" s="317"/>
      <c r="V167" s="318"/>
      <c r="W167" s="318"/>
      <c r="X167" s="318"/>
      <c r="Y167" s="318"/>
      <c r="Z167" s="318"/>
      <c r="AA167" s="319"/>
      <c r="AR167" s="223"/>
      <c r="AT167" s="223"/>
      <c r="AU167" s="223"/>
      <c r="AY167" s="223"/>
      <c r="BE167" s="320"/>
      <c r="BF167" s="320"/>
      <c r="BG167" s="320"/>
      <c r="BH167" s="320"/>
      <c r="BI167" s="320"/>
      <c r="BJ167" s="223"/>
      <c r="BK167" s="320"/>
      <c r="BL167" s="223"/>
      <c r="BM167" s="223"/>
    </row>
    <row r="168" spans="2:65" s="231" customFormat="1" ht="28.5" customHeight="1">
      <c r="B168" s="311"/>
      <c r="C168" s="305">
        <v>43</v>
      </c>
      <c r="D168" s="305" t="s">
        <v>65</v>
      </c>
      <c r="E168" s="306" t="s">
        <v>161</v>
      </c>
      <c r="F168" s="480" t="s">
        <v>162</v>
      </c>
      <c r="G168" s="481"/>
      <c r="H168" s="481"/>
      <c r="I168" s="482"/>
      <c r="J168" s="307" t="s">
        <v>897</v>
      </c>
      <c r="K168" s="308">
        <f>K169+K172</f>
        <v>110</v>
      </c>
      <c r="L168" s="483">
        <v>0</v>
      </c>
      <c r="M168" s="484"/>
      <c r="N168" s="483">
        <f t="shared" si="1"/>
        <v>0</v>
      </c>
      <c r="O168" s="533"/>
      <c r="P168" s="533"/>
      <c r="Q168" s="484"/>
      <c r="R168" s="315"/>
      <c r="T168" s="316"/>
      <c r="U168" s="317"/>
      <c r="V168" s="318"/>
      <c r="W168" s="318"/>
      <c r="X168" s="318"/>
      <c r="Y168" s="318"/>
      <c r="Z168" s="318"/>
      <c r="AA168" s="319"/>
      <c r="AR168" s="223"/>
      <c r="AT168" s="223"/>
      <c r="AU168" s="223"/>
      <c r="AY168" s="223"/>
      <c r="BE168" s="320"/>
      <c r="BF168" s="320"/>
      <c r="BG168" s="320"/>
      <c r="BH168" s="320"/>
      <c r="BI168" s="320"/>
      <c r="BJ168" s="223"/>
      <c r="BK168" s="320"/>
      <c r="BL168" s="223"/>
      <c r="BM168" s="223"/>
    </row>
    <row r="169" spans="2:65" s="231" customFormat="1" ht="28.5" customHeight="1">
      <c r="B169" s="311"/>
      <c r="C169" s="326">
        <v>44</v>
      </c>
      <c r="D169" s="326" t="s">
        <v>84</v>
      </c>
      <c r="E169" s="327" t="s">
        <v>157</v>
      </c>
      <c r="F169" s="464" t="s">
        <v>163</v>
      </c>
      <c r="G169" s="465"/>
      <c r="H169" s="465"/>
      <c r="I169" s="465"/>
      <c r="J169" s="328" t="s">
        <v>897</v>
      </c>
      <c r="K169" s="329">
        <v>80</v>
      </c>
      <c r="L169" s="471">
        <v>0</v>
      </c>
      <c r="M169" s="465"/>
      <c r="N169" s="471">
        <f t="shared" si="1"/>
        <v>0</v>
      </c>
      <c r="O169" s="470"/>
      <c r="P169" s="470"/>
      <c r="Q169" s="470"/>
      <c r="R169" s="315"/>
      <c r="T169" s="316"/>
      <c r="U169" s="317"/>
      <c r="V169" s="318"/>
      <c r="W169" s="318"/>
      <c r="X169" s="318"/>
      <c r="Y169" s="318"/>
      <c r="Z169" s="318"/>
      <c r="AA169" s="319"/>
      <c r="AR169" s="223"/>
      <c r="AT169" s="223"/>
      <c r="AU169" s="223"/>
      <c r="AY169" s="223"/>
      <c r="BE169" s="320"/>
      <c r="BF169" s="320"/>
      <c r="BG169" s="320"/>
      <c r="BH169" s="320"/>
      <c r="BI169" s="320"/>
      <c r="BJ169" s="223"/>
      <c r="BK169" s="320"/>
      <c r="BL169" s="223"/>
      <c r="BM169" s="223"/>
    </row>
    <row r="170" spans="2:65" s="231" customFormat="1" ht="28.5" customHeight="1">
      <c r="B170" s="311"/>
      <c r="C170" s="326">
        <v>45</v>
      </c>
      <c r="D170" s="326" t="s">
        <v>84</v>
      </c>
      <c r="E170" s="327" t="s">
        <v>164</v>
      </c>
      <c r="F170" s="464" t="s">
        <v>165</v>
      </c>
      <c r="G170" s="465"/>
      <c r="H170" s="465"/>
      <c r="I170" s="465"/>
      <c r="J170" s="328" t="s">
        <v>897</v>
      </c>
      <c r="K170" s="329">
        <v>260</v>
      </c>
      <c r="L170" s="471">
        <v>0</v>
      </c>
      <c r="M170" s="465"/>
      <c r="N170" s="471">
        <f t="shared" si="1"/>
        <v>0</v>
      </c>
      <c r="O170" s="470"/>
      <c r="P170" s="470"/>
      <c r="Q170" s="470"/>
      <c r="R170" s="315"/>
      <c r="T170" s="316"/>
      <c r="U170" s="317"/>
      <c r="V170" s="318"/>
      <c r="W170" s="318"/>
      <c r="X170" s="318"/>
      <c r="Y170" s="318"/>
      <c r="Z170" s="318"/>
      <c r="AA170" s="319"/>
      <c r="AR170" s="223"/>
      <c r="AT170" s="223"/>
      <c r="AU170" s="223"/>
      <c r="AY170" s="223"/>
      <c r="BE170" s="320"/>
      <c r="BF170" s="320"/>
      <c r="BG170" s="320"/>
      <c r="BH170" s="320"/>
      <c r="BI170" s="320"/>
      <c r="BJ170" s="223"/>
      <c r="BK170" s="320"/>
      <c r="BL170" s="223"/>
      <c r="BM170" s="223"/>
    </row>
    <row r="171" spans="2:65" s="231" customFormat="1" ht="28.5" customHeight="1">
      <c r="B171" s="311"/>
      <c r="C171" s="326">
        <v>46</v>
      </c>
      <c r="D171" s="326" t="s">
        <v>84</v>
      </c>
      <c r="E171" s="327" t="s">
        <v>166</v>
      </c>
      <c r="F171" s="464" t="s">
        <v>167</v>
      </c>
      <c r="G171" s="465"/>
      <c r="H171" s="465"/>
      <c r="I171" s="465"/>
      <c r="J171" s="328" t="s">
        <v>897</v>
      </c>
      <c r="K171" s="329">
        <v>80</v>
      </c>
      <c r="L171" s="471">
        <v>0</v>
      </c>
      <c r="M171" s="465"/>
      <c r="N171" s="471">
        <f t="shared" si="1"/>
        <v>0</v>
      </c>
      <c r="O171" s="470"/>
      <c r="P171" s="470"/>
      <c r="Q171" s="470"/>
      <c r="R171" s="315"/>
      <c r="T171" s="316"/>
      <c r="U171" s="317"/>
      <c r="V171" s="318"/>
      <c r="W171" s="318"/>
      <c r="X171" s="318"/>
      <c r="Y171" s="318"/>
      <c r="Z171" s="318"/>
      <c r="AA171" s="319"/>
      <c r="AR171" s="223"/>
      <c r="AT171" s="223"/>
      <c r="AU171" s="223"/>
      <c r="AY171" s="223"/>
      <c r="BE171" s="320"/>
      <c r="BF171" s="320"/>
      <c r="BG171" s="320"/>
      <c r="BH171" s="320"/>
      <c r="BI171" s="320"/>
      <c r="BJ171" s="223"/>
      <c r="BK171" s="320"/>
      <c r="BL171" s="223"/>
      <c r="BM171" s="223"/>
    </row>
    <row r="172" spans="2:65" s="231" customFormat="1" ht="28.5" customHeight="1">
      <c r="B172" s="311"/>
      <c r="C172" s="326">
        <v>47</v>
      </c>
      <c r="D172" s="326" t="s">
        <v>84</v>
      </c>
      <c r="E172" s="327" t="s">
        <v>168</v>
      </c>
      <c r="F172" s="464" t="s">
        <v>169</v>
      </c>
      <c r="G172" s="465"/>
      <c r="H172" s="465"/>
      <c r="I172" s="465"/>
      <c r="J172" s="328" t="s">
        <v>897</v>
      </c>
      <c r="K172" s="329">
        <v>30</v>
      </c>
      <c r="L172" s="471">
        <v>0</v>
      </c>
      <c r="M172" s="465"/>
      <c r="N172" s="471">
        <f t="shared" si="1"/>
        <v>0</v>
      </c>
      <c r="O172" s="470"/>
      <c r="P172" s="470"/>
      <c r="Q172" s="470"/>
      <c r="R172" s="315"/>
      <c r="T172" s="316"/>
      <c r="U172" s="317"/>
      <c r="V172" s="318"/>
      <c r="W172" s="318"/>
      <c r="X172" s="318"/>
      <c r="Y172" s="318"/>
      <c r="Z172" s="318"/>
      <c r="AA172" s="319"/>
      <c r="AR172" s="223"/>
      <c r="AT172" s="223"/>
      <c r="AU172" s="223"/>
      <c r="AY172" s="223"/>
      <c r="BE172" s="320"/>
      <c r="BF172" s="320"/>
      <c r="BG172" s="320"/>
      <c r="BH172" s="320"/>
      <c r="BI172" s="320"/>
      <c r="BJ172" s="223"/>
      <c r="BK172" s="320"/>
      <c r="BL172" s="223"/>
      <c r="BM172" s="223"/>
    </row>
    <row r="173" spans="2:65" s="231" customFormat="1" ht="28.5" customHeight="1">
      <c r="B173" s="311"/>
      <c r="C173" s="294"/>
      <c r="D173" s="304" t="s">
        <v>41</v>
      </c>
      <c r="E173" s="304"/>
      <c r="F173" s="304"/>
      <c r="G173" s="304"/>
      <c r="H173" s="304"/>
      <c r="I173" s="304"/>
      <c r="J173" s="304"/>
      <c r="K173" s="304"/>
      <c r="L173" s="304"/>
      <c r="M173" s="304"/>
      <c r="N173" s="486">
        <f>SUM(N174:Q183)</f>
        <v>0</v>
      </c>
      <c r="O173" s="490"/>
      <c r="P173" s="490"/>
      <c r="Q173" s="490"/>
      <c r="R173" s="315"/>
      <c r="T173" s="330"/>
      <c r="U173" s="317"/>
      <c r="V173" s="318"/>
      <c r="W173" s="318"/>
      <c r="X173" s="318"/>
      <c r="Y173" s="318"/>
      <c r="Z173" s="318"/>
      <c r="AA173" s="319"/>
      <c r="AR173" s="223"/>
      <c r="AT173" s="223"/>
      <c r="AU173" s="223"/>
      <c r="AY173" s="223"/>
      <c r="BE173" s="320"/>
      <c r="BF173" s="320"/>
      <c r="BG173" s="320"/>
      <c r="BH173" s="320"/>
      <c r="BI173" s="320"/>
      <c r="BJ173" s="223"/>
      <c r="BK173" s="320"/>
      <c r="BL173" s="223"/>
      <c r="BM173" s="223"/>
    </row>
    <row r="174" spans="2:65" s="231" customFormat="1" ht="28.5" customHeight="1">
      <c r="B174" s="311"/>
      <c r="C174" s="305">
        <v>48</v>
      </c>
      <c r="D174" s="305" t="s">
        <v>65</v>
      </c>
      <c r="E174" s="306" t="s">
        <v>170</v>
      </c>
      <c r="F174" s="472" t="s">
        <v>171</v>
      </c>
      <c r="G174" s="470"/>
      <c r="H174" s="470"/>
      <c r="I174" s="470"/>
      <c r="J174" s="307" t="s">
        <v>989</v>
      </c>
      <c r="K174" s="308">
        <v>1240</v>
      </c>
      <c r="L174" s="469">
        <v>0</v>
      </c>
      <c r="M174" s="470"/>
      <c r="N174" s="469">
        <f aca="true" t="shared" si="2" ref="N174:N183">ROUND(L174*K174,2)</f>
        <v>0</v>
      </c>
      <c r="O174" s="470"/>
      <c r="P174" s="470"/>
      <c r="Q174" s="470"/>
      <c r="R174" s="315"/>
      <c r="T174" s="330"/>
      <c r="U174" s="317"/>
      <c r="V174" s="318"/>
      <c r="W174" s="318"/>
      <c r="X174" s="318"/>
      <c r="Y174" s="318"/>
      <c r="Z174" s="318"/>
      <c r="AA174" s="319"/>
      <c r="AR174" s="223"/>
      <c r="AT174" s="223"/>
      <c r="AU174" s="223"/>
      <c r="AY174" s="223"/>
      <c r="BE174" s="320"/>
      <c r="BF174" s="320"/>
      <c r="BG174" s="320"/>
      <c r="BH174" s="320"/>
      <c r="BI174" s="320"/>
      <c r="BJ174" s="223"/>
      <c r="BK174" s="320"/>
      <c r="BL174" s="223"/>
      <c r="BM174" s="223"/>
    </row>
    <row r="175" spans="2:65" s="231" customFormat="1" ht="28.5" customHeight="1">
      <c r="B175" s="311"/>
      <c r="C175" s="326">
        <v>49</v>
      </c>
      <c r="D175" s="326" t="s">
        <v>84</v>
      </c>
      <c r="E175" s="327" t="s">
        <v>172</v>
      </c>
      <c r="F175" s="464" t="s">
        <v>173</v>
      </c>
      <c r="G175" s="465"/>
      <c r="H175" s="465"/>
      <c r="I175" s="465"/>
      <c r="J175" s="328" t="s">
        <v>82</v>
      </c>
      <c r="K175" s="329">
        <v>65</v>
      </c>
      <c r="L175" s="471">
        <v>0</v>
      </c>
      <c r="M175" s="465"/>
      <c r="N175" s="471">
        <f t="shared" si="2"/>
        <v>0</v>
      </c>
      <c r="O175" s="470"/>
      <c r="P175" s="470"/>
      <c r="Q175" s="470"/>
      <c r="R175" s="315"/>
      <c r="T175" s="330"/>
      <c r="U175" s="317"/>
      <c r="V175" s="318"/>
      <c r="W175" s="318"/>
      <c r="X175" s="318"/>
      <c r="Y175" s="318"/>
      <c r="Z175" s="318"/>
      <c r="AA175" s="319"/>
      <c r="AR175" s="223"/>
      <c r="AT175" s="223"/>
      <c r="AU175" s="223"/>
      <c r="AY175" s="223"/>
      <c r="BE175" s="320"/>
      <c r="BF175" s="320"/>
      <c r="BG175" s="320"/>
      <c r="BH175" s="320"/>
      <c r="BI175" s="320"/>
      <c r="BJ175" s="223"/>
      <c r="BK175" s="320"/>
      <c r="BL175" s="223"/>
      <c r="BM175" s="223"/>
    </row>
    <row r="176" spans="2:65" s="231" customFormat="1" ht="28.5" customHeight="1">
      <c r="B176" s="311"/>
      <c r="C176" s="326">
        <v>50</v>
      </c>
      <c r="D176" s="326" t="s">
        <v>84</v>
      </c>
      <c r="E176" s="327" t="s">
        <v>174</v>
      </c>
      <c r="F176" s="464" t="s">
        <v>175</v>
      </c>
      <c r="G176" s="465"/>
      <c r="H176" s="465"/>
      <c r="I176" s="465"/>
      <c r="J176" s="328" t="s">
        <v>82</v>
      </c>
      <c r="K176" s="329">
        <v>68</v>
      </c>
      <c r="L176" s="471">
        <v>0</v>
      </c>
      <c r="M176" s="465"/>
      <c r="N176" s="471">
        <f t="shared" si="2"/>
        <v>0</v>
      </c>
      <c r="O176" s="470"/>
      <c r="P176" s="470"/>
      <c r="Q176" s="470"/>
      <c r="R176" s="315"/>
      <c r="T176" s="330"/>
      <c r="U176" s="317"/>
      <c r="V176" s="318"/>
      <c r="W176" s="318"/>
      <c r="X176" s="318"/>
      <c r="Y176" s="318"/>
      <c r="Z176" s="318"/>
      <c r="AA176" s="319"/>
      <c r="AR176" s="223"/>
      <c r="AT176" s="223"/>
      <c r="AU176" s="223"/>
      <c r="AY176" s="223"/>
      <c r="BE176" s="320"/>
      <c r="BF176" s="320"/>
      <c r="BG176" s="320"/>
      <c r="BH176" s="320"/>
      <c r="BI176" s="320"/>
      <c r="BJ176" s="223"/>
      <c r="BK176" s="320"/>
      <c r="BL176" s="223"/>
      <c r="BM176" s="223"/>
    </row>
    <row r="177" spans="2:65" s="231" customFormat="1" ht="28.5" customHeight="1">
      <c r="B177" s="311"/>
      <c r="C177" s="326">
        <v>51</v>
      </c>
      <c r="D177" s="326" t="s">
        <v>84</v>
      </c>
      <c r="E177" s="327" t="s">
        <v>176</v>
      </c>
      <c r="F177" s="464" t="s">
        <v>177</v>
      </c>
      <c r="G177" s="465"/>
      <c r="H177" s="465"/>
      <c r="I177" s="465"/>
      <c r="J177" s="328" t="s">
        <v>82</v>
      </c>
      <c r="K177" s="329">
        <v>10</v>
      </c>
      <c r="L177" s="471">
        <v>0</v>
      </c>
      <c r="M177" s="465"/>
      <c r="N177" s="471">
        <f t="shared" si="2"/>
        <v>0</v>
      </c>
      <c r="O177" s="470"/>
      <c r="P177" s="470"/>
      <c r="Q177" s="470"/>
      <c r="R177" s="315"/>
      <c r="T177" s="330"/>
      <c r="U177" s="317"/>
      <c r="V177" s="318"/>
      <c r="W177" s="318"/>
      <c r="X177" s="318"/>
      <c r="Y177" s="318"/>
      <c r="Z177" s="318"/>
      <c r="AA177" s="319"/>
      <c r="AR177" s="223"/>
      <c r="AT177" s="223"/>
      <c r="AU177" s="223"/>
      <c r="AY177" s="223"/>
      <c r="BE177" s="320"/>
      <c r="BF177" s="320"/>
      <c r="BG177" s="320"/>
      <c r="BH177" s="320"/>
      <c r="BI177" s="320"/>
      <c r="BJ177" s="223"/>
      <c r="BK177" s="320"/>
      <c r="BL177" s="223"/>
      <c r="BM177" s="223"/>
    </row>
    <row r="178" spans="2:65" s="231" customFormat="1" ht="28.5" customHeight="1">
      <c r="B178" s="311"/>
      <c r="C178" s="326">
        <v>52</v>
      </c>
      <c r="D178" s="326" t="s">
        <v>84</v>
      </c>
      <c r="E178" s="327" t="s">
        <v>178</v>
      </c>
      <c r="F178" s="464" t="s">
        <v>179</v>
      </c>
      <c r="G178" s="465"/>
      <c r="H178" s="465"/>
      <c r="I178" s="465"/>
      <c r="J178" s="328" t="s">
        <v>180</v>
      </c>
      <c r="K178" s="329">
        <v>42</v>
      </c>
      <c r="L178" s="471">
        <v>0</v>
      </c>
      <c r="M178" s="465"/>
      <c r="N178" s="471">
        <f t="shared" si="2"/>
        <v>0</v>
      </c>
      <c r="O178" s="470"/>
      <c r="P178" s="470"/>
      <c r="Q178" s="470"/>
      <c r="R178" s="315"/>
      <c r="T178" s="330"/>
      <c r="U178" s="317"/>
      <c r="V178" s="318"/>
      <c r="W178" s="318"/>
      <c r="X178" s="318"/>
      <c r="Y178" s="318"/>
      <c r="Z178" s="318"/>
      <c r="AA178" s="319"/>
      <c r="AR178" s="223"/>
      <c r="AT178" s="223"/>
      <c r="AU178" s="223"/>
      <c r="AY178" s="223"/>
      <c r="BE178" s="320"/>
      <c r="BF178" s="320"/>
      <c r="BG178" s="320"/>
      <c r="BH178" s="320"/>
      <c r="BI178" s="320"/>
      <c r="BJ178" s="223"/>
      <c r="BK178" s="320"/>
      <c r="BL178" s="223"/>
      <c r="BM178" s="223"/>
    </row>
    <row r="179" spans="2:65" s="231" customFormat="1" ht="28.5" customHeight="1">
      <c r="B179" s="311"/>
      <c r="C179" s="305">
        <v>53</v>
      </c>
      <c r="D179" s="305" t="s">
        <v>65</v>
      </c>
      <c r="E179" s="306" t="s">
        <v>181</v>
      </c>
      <c r="F179" s="472" t="s">
        <v>182</v>
      </c>
      <c r="G179" s="470"/>
      <c r="H179" s="470"/>
      <c r="I179" s="470"/>
      <c r="J179" s="307" t="s">
        <v>989</v>
      </c>
      <c r="K179" s="308">
        <v>30</v>
      </c>
      <c r="L179" s="469">
        <v>0</v>
      </c>
      <c r="M179" s="470"/>
      <c r="N179" s="469">
        <f t="shared" si="2"/>
        <v>0</v>
      </c>
      <c r="O179" s="470"/>
      <c r="P179" s="470"/>
      <c r="Q179" s="470"/>
      <c r="R179" s="315"/>
      <c r="T179" s="330"/>
      <c r="U179" s="317"/>
      <c r="V179" s="318"/>
      <c r="W179" s="318"/>
      <c r="X179" s="318"/>
      <c r="Y179" s="318"/>
      <c r="Z179" s="318"/>
      <c r="AA179" s="319"/>
      <c r="AR179" s="223"/>
      <c r="AT179" s="223"/>
      <c r="AU179" s="223"/>
      <c r="AY179" s="223"/>
      <c r="BE179" s="320"/>
      <c r="BF179" s="320"/>
      <c r="BG179" s="320"/>
      <c r="BH179" s="320"/>
      <c r="BI179" s="320"/>
      <c r="BJ179" s="223"/>
      <c r="BK179" s="320"/>
      <c r="BL179" s="223"/>
      <c r="BM179" s="223"/>
    </row>
    <row r="180" spans="2:65" s="231" customFormat="1" ht="28.5" customHeight="1">
      <c r="B180" s="311"/>
      <c r="C180" s="305">
        <v>54</v>
      </c>
      <c r="D180" s="305" t="s">
        <v>65</v>
      </c>
      <c r="E180" s="306" t="s">
        <v>183</v>
      </c>
      <c r="F180" s="472" t="s">
        <v>184</v>
      </c>
      <c r="G180" s="470"/>
      <c r="H180" s="470"/>
      <c r="I180" s="470"/>
      <c r="J180" s="307" t="s">
        <v>989</v>
      </c>
      <c r="K180" s="308">
        <v>95</v>
      </c>
      <c r="L180" s="469">
        <v>0</v>
      </c>
      <c r="M180" s="470"/>
      <c r="N180" s="469">
        <f t="shared" si="2"/>
        <v>0</v>
      </c>
      <c r="O180" s="470"/>
      <c r="P180" s="470"/>
      <c r="Q180" s="470"/>
      <c r="R180" s="315"/>
      <c r="T180" s="330"/>
      <c r="U180" s="317"/>
      <c r="V180" s="318"/>
      <c r="W180" s="318"/>
      <c r="X180" s="318"/>
      <c r="Y180" s="318"/>
      <c r="Z180" s="318"/>
      <c r="AA180" s="319"/>
      <c r="AR180" s="223"/>
      <c r="AT180" s="223"/>
      <c r="AU180" s="223"/>
      <c r="AY180" s="223"/>
      <c r="BE180" s="320"/>
      <c r="BF180" s="320"/>
      <c r="BG180" s="320"/>
      <c r="BH180" s="320"/>
      <c r="BI180" s="320"/>
      <c r="BJ180" s="223"/>
      <c r="BK180" s="320"/>
      <c r="BL180" s="223"/>
      <c r="BM180" s="223"/>
    </row>
    <row r="181" spans="2:65" s="231" customFormat="1" ht="28.5" customHeight="1">
      <c r="B181" s="311"/>
      <c r="C181" s="305">
        <v>55</v>
      </c>
      <c r="D181" s="305" t="s">
        <v>65</v>
      </c>
      <c r="E181" s="306" t="s">
        <v>183</v>
      </c>
      <c r="F181" s="472" t="s">
        <v>185</v>
      </c>
      <c r="G181" s="470"/>
      <c r="H181" s="470"/>
      <c r="I181" s="470"/>
      <c r="J181" s="307" t="s">
        <v>989</v>
      </c>
      <c r="K181" s="308">
        <v>8</v>
      </c>
      <c r="L181" s="469">
        <v>0</v>
      </c>
      <c r="M181" s="470"/>
      <c r="N181" s="469">
        <f t="shared" si="2"/>
        <v>0</v>
      </c>
      <c r="O181" s="470"/>
      <c r="P181" s="470"/>
      <c r="Q181" s="470"/>
      <c r="R181" s="315"/>
      <c r="T181" s="330"/>
      <c r="U181" s="317"/>
      <c r="V181" s="318"/>
      <c r="W181" s="318"/>
      <c r="X181" s="318"/>
      <c r="Y181" s="318"/>
      <c r="Z181" s="318"/>
      <c r="AA181" s="319"/>
      <c r="AR181" s="223"/>
      <c r="AT181" s="223"/>
      <c r="AU181" s="223"/>
      <c r="AY181" s="223"/>
      <c r="BE181" s="320"/>
      <c r="BF181" s="320"/>
      <c r="BG181" s="320"/>
      <c r="BH181" s="320"/>
      <c r="BI181" s="320"/>
      <c r="BJ181" s="223"/>
      <c r="BK181" s="320"/>
      <c r="BL181" s="223"/>
      <c r="BM181" s="223"/>
    </row>
    <row r="182" spans="2:65" s="231" customFormat="1" ht="28.5" customHeight="1">
      <c r="B182" s="311"/>
      <c r="C182" s="305">
        <v>56</v>
      </c>
      <c r="D182" s="305" t="s">
        <v>65</v>
      </c>
      <c r="E182" s="306" t="s">
        <v>186</v>
      </c>
      <c r="F182" s="472" t="s">
        <v>187</v>
      </c>
      <c r="G182" s="470"/>
      <c r="H182" s="470"/>
      <c r="I182" s="470"/>
      <c r="J182" s="307" t="s">
        <v>989</v>
      </c>
      <c r="K182" s="308">
        <v>1</v>
      </c>
      <c r="L182" s="469">
        <v>0</v>
      </c>
      <c r="M182" s="470"/>
      <c r="N182" s="469">
        <f t="shared" si="2"/>
        <v>0</v>
      </c>
      <c r="O182" s="470"/>
      <c r="P182" s="470"/>
      <c r="Q182" s="470"/>
      <c r="R182" s="315"/>
      <c r="T182" s="330"/>
      <c r="U182" s="317"/>
      <c r="V182" s="318"/>
      <c r="W182" s="318"/>
      <c r="X182" s="318"/>
      <c r="Y182" s="318"/>
      <c r="Z182" s="318"/>
      <c r="AA182" s="319"/>
      <c r="AR182" s="223"/>
      <c r="AT182" s="223"/>
      <c r="AU182" s="223"/>
      <c r="AY182" s="223"/>
      <c r="BE182" s="320"/>
      <c r="BF182" s="320"/>
      <c r="BG182" s="320"/>
      <c r="BH182" s="320"/>
      <c r="BI182" s="320"/>
      <c r="BJ182" s="223"/>
      <c r="BK182" s="320"/>
      <c r="BL182" s="223"/>
      <c r="BM182" s="223"/>
    </row>
    <row r="183" spans="2:65" s="231" customFormat="1" ht="28.5" customHeight="1">
      <c r="B183" s="311"/>
      <c r="C183" s="326">
        <v>57</v>
      </c>
      <c r="D183" s="326" t="s">
        <v>84</v>
      </c>
      <c r="E183" s="327" t="s">
        <v>188</v>
      </c>
      <c r="F183" s="464" t="s">
        <v>189</v>
      </c>
      <c r="G183" s="465"/>
      <c r="H183" s="465"/>
      <c r="I183" s="465"/>
      <c r="J183" s="328" t="s">
        <v>82</v>
      </c>
      <c r="K183" s="329">
        <v>1</v>
      </c>
      <c r="L183" s="471">
        <v>0</v>
      </c>
      <c r="M183" s="465"/>
      <c r="N183" s="471">
        <f t="shared" si="2"/>
        <v>0</v>
      </c>
      <c r="O183" s="470"/>
      <c r="P183" s="470"/>
      <c r="Q183" s="470"/>
      <c r="R183" s="315"/>
      <c r="T183" s="330"/>
      <c r="U183" s="317"/>
      <c r="V183" s="318"/>
      <c r="W183" s="318"/>
      <c r="X183" s="318"/>
      <c r="Y183" s="318"/>
      <c r="Z183" s="318"/>
      <c r="AA183" s="319"/>
      <c r="AR183" s="223"/>
      <c r="AT183" s="223"/>
      <c r="AU183" s="223"/>
      <c r="AY183" s="223"/>
      <c r="BE183" s="320"/>
      <c r="BF183" s="320"/>
      <c r="BG183" s="320"/>
      <c r="BH183" s="320"/>
      <c r="BI183" s="320"/>
      <c r="BJ183" s="223"/>
      <c r="BK183" s="320"/>
      <c r="BL183" s="223"/>
      <c r="BM183" s="223"/>
    </row>
    <row r="184" spans="2:63" s="297" customFormat="1" ht="30" customHeight="1">
      <c r="B184" s="293"/>
      <c r="C184" s="294"/>
      <c r="D184" s="304" t="s">
        <v>42</v>
      </c>
      <c r="E184" s="304"/>
      <c r="F184" s="304"/>
      <c r="G184" s="304"/>
      <c r="H184" s="304"/>
      <c r="I184" s="304"/>
      <c r="J184" s="304"/>
      <c r="K184" s="304"/>
      <c r="L184" s="304"/>
      <c r="M184" s="304"/>
      <c r="N184" s="486">
        <f>SUM(N185:Q212)</f>
        <v>0</v>
      </c>
      <c r="O184" s="486"/>
      <c r="P184" s="486"/>
      <c r="Q184" s="486"/>
      <c r="R184" s="296"/>
      <c r="T184" s="298"/>
      <c r="U184" s="294"/>
      <c r="V184" s="294"/>
      <c r="W184" s="299">
        <f>SUM(W185:W212)</f>
        <v>6.103</v>
      </c>
      <c r="X184" s="294"/>
      <c r="Y184" s="299">
        <f>SUM(Y185:Y212)</f>
        <v>0</v>
      </c>
      <c r="Z184" s="294"/>
      <c r="AA184" s="300">
        <f>SUM(AA185:AA212)</f>
        <v>0</v>
      </c>
      <c r="AR184" s="301" t="s">
        <v>1081</v>
      </c>
      <c r="AT184" s="302" t="s">
        <v>60</v>
      </c>
      <c r="AU184" s="302" t="s">
        <v>64</v>
      </c>
      <c r="AY184" s="301" t="s">
        <v>62</v>
      </c>
      <c r="BK184" s="303">
        <f>SUM(BK185:BK212)</f>
        <v>0</v>
      </c>
    </row>
    <row r="185" spans="2:65" s="231" customFormat="1" ht="28.5" customHeight="1">
      <c r="B185" s="311"/>
      <c r="C185" s="305">
        <v>58</v>
      </c>
      <c r="D185" s="305" t="s">
        <v>65</v>
      </c>
      <c r="E185" s="306" t="s">
        <v>190</v>
      </c>
      <c r="F185" s="472" t="s">
        <v>191</v>
      </c>
      <c r="G185" s="470"/>
      <c r="H185" s="470"/>
      <c r="I185" s="470"/>
      <c r="J185" s="307" t="s">
        <v>989</v>
      </c>
      <c r="K185" s="308">
        <f>K186+K187</f>
        <v>17</v>
      </c>
      <c r="L185" s="469">
        <v>0</v>
      </c>
      <c r="M185" s="470"/>
      <c r="N185" s="469">
        <f aca="true" t="shared" si="3" ref="N185:N212">ROUND(L185*K185,2)</f>
        <v>0</v>
      </c>
      <c r="O185" s="470"/>
      <c r="P185" s="470"/>
      <c r="Q185" s="470"/>
      <c r="R185" s="315"/>
      <c r="T185" s="316" t="s">
        <v>6</v>
      </c>
      <c r="U185" s="317" t="s">
        <v>17</v>
      </c>
      <c r="V185" s="318">
        <v>0.359</v>
      </c>
      <c r="W185" s="318">
        <f>V185*K185</f>
        <v>6.103</v>
      </c>
      <c r="X185" s="318">
        <v>0</v>
      </c>
      <c r="Y185" s="318">
        <f>X185*K185</f>
        <v>0</v>
      </c>
      <c r="Z185" s="318">
        <v>0</v>
      </c>
      <c r="AA185" s="319">
        <f>Z185*K185</f>
        <v>0</v>
      </c>
      <c r="AR185" s="223" t="s">
        <v>78</v>
      </c>
      <c r="AT185" s="223" t="s">
        <v>65</v>
      </c>
      <c r="AU185" s="223" t="s">
        <v>1081</v>
      </c>
      <c r="AY185" s="223" t="s">
        <v>62</v>
      </c>
      <c r="BE185" s="320">
        <f>IF(U185="základní",N185,0)</f>
        <v>0</v>
      </c>
      <c r="BF185" s="320">
        <f>IF(U185="snížená",N185,0)</f>
        <v>0</v>
      </c>
      <c r="BG185" s="320">
        <f>IF(U185="zákl. přenesená",N185,0)</f>
        <v>0</v>
      </c>
      <c r="BH185" s="320">
        <f>IF(U185="sníž. přenesená",N185,0)</f>
        <v>0</v>
      </c>
      <c r="BI185" s="320">
        <f>IF(U185="nulová",N185,0)</f>
        <v>0</v>
      </c>
      <c r="BJ185" s="223" t="s">
        <v>64</v>
      </c>
      <c r="BK185" s="320">
        <f>ROUND(L185*K185,2)</f>
        <v>0</v>
      </c>
      <c r="BL185" s="223" t="s">
        <v>78</v>
      </c>
      <c r="BM185" s="223" t="s">
        <v>192</v>
      </c>
    </row>
    <row r="186" spans="2:65" s="231" customFormat="1" ht="28.5" customHeight="1">
      <c r="B186" s="311"/>
      <c r="C186" s="326">
        <v>59</v>
      </c>
      <c r="D186" s="326" t="s">
        <v>84</v>
      </c>
      <c r="E186" s="327" t="s">
        <v>193</v>
      </c>
      <c r="F186" s="464" t="s">
        <v>194</v>
      </c>
      <c r="G186" s="465"/>
      <c r="H186" s="465"/>
      <c r="I186" s="465"/>
      <c r="J186" s="328" t="s">
        <v>989</v>
      </c>
      <c r="K186" s="329">
        <v>9</v>
      </c>
      <c r="L186" s="471">
        <v>0</v>
      </c>
      <c r="M186" s="465"/>
      <c r="N186" s="471">
        <f t="shared" si="3"/>
        <v>0</v>
      </c>
      <c r="O186" s="470"/>
      <c r="P186" s="470"/>
      <c r="Q186" s="470"/>
      <c r="R186" s="315"/>
      <c r="T186" s="316"/>
      <c r="U186" s="317"/>
      <c r="V186" s="318"/>
      <c r="W186" s="318"/>
      <c r="X186" s="318"/>
      <c r="Y186" s="318"/>
      <c r="Z186" s="318"/>
      <c r="AA186" s="319"/>
      <c r="AR186" s="223"/>
      <c r="AT186" s="223"/>
      <c r="AU186" s="223"/>
      <c r="AY186" s="223"/>
      <c r="BE186" s="320"/>
      <c r="BF186" s="320"/>
      <c r="BG186" s="320"/>
      <c r="BH186" s="320"/>
      <c r="BI186" s="320"/>
      <c r="BJ186" s="223"/>
      <c r="BK186" s="320"/>
      <c r="BL186" s="223"/>
      <c r="BM186" s="223"/>
    </row>
    <row r="187" spans="2:65" s="231" customFormat="1" ht="28.5" customHeight="1">
      <c r="B187" s="311"/>
      <c r="C187" s="326">
        <v>60</v>
      </c>
      <c r="D187" s="326" t="s">
        <v>84</v>
      </c>
      <c r="E187" s="327" t="s">
        <v>195</v>
      </c>
      <c r="F187" s="464" t="s">
        <v>196</v>
      </c>
      <c r="G187" s="465"/>
      <c r="H187" s="465"/>
      <c r="I187" s="465"/>
      <c r="J187" s="328" t="s">
        <v>989</v>
      </c>
      <c r="K187" s="329">
        <v>8</v>
      </c>
      <c r="L187" s="471">
        <v>0</v>
      </c>
      <c r="M187" s="465"/>
      <c r="N187" s="471">
        <f t="shared" si="3"/>
        <v>0</v>
      </c>
      <c r="O187" s="470"/>
      <c r="P187" s="470"/>
      <c r="Q187" s="470"/>
      <c r="R187" s="315"/>
      <c r="T187" s="316"/>
      <c r="U187" s="317"/>
      <c r="V187" s="318"/>
      <c r="W187" s="318"/>
      <c r="X187" s="318"/>
      <c r="Y187" s="318"/>
      <c r="Z187" s="318"/>
      <c r="AA187" s="319"/>
      <c r="AR187" s="223"/>
      <c r="AT187" s="223"/>
      <c r="AU187" s="223"/>
      <c r="AY187" s="223"/>
      <c r="BE187" s="320"/>
      <c r="BF187" s="320"/>
      <c r="BG187" s="320"/>
      <c r="BH187" s="320"/>
      <c r="BI187" s="320"/>
      <c r="BJ187" s="223"/>
      <c r="BK187" s="320"/>
      <c r="BL187" s="223"/>
      <c r="BM187" s="223"/>
    </row>
    <row r="188" spans="2:65" s="231" customFormat="1" ht="28.5" customHeight="1">
      <c r="B188" s="311"/>
      <c r="C188" s="305">
        <v>61</v>
      </c>
      <c r="D188" s="305" t="s">
        <v>65</v>
      </c>
      <c r="E188" s="306" t="s">
        <v>197</v>
      </c>
      <c r="F188" s="472" t="s">
        <v>198</v>
      </c>
      <c r="G188" s="470"/>
      <c r="H188" s="470"/>
      <c r="I188" s="470"/>
      <c r="J188" s="307" t="s">
        <v>989</v>
      </c>
      <c r="K188" s="308">
        <v>1</v>
      </c>
      <c r="L188" s="469">
        <v>0</v>
      </c>
      <c r="M188" s="470"/>
      <c r="N188" s="469">
        <f t="shared" si="3"/>
        <v>0</v>
      </c>
      <c r="O188" s="470"/>
      <c r="P188" s="470"/>
      <c r="Q188" s="470"/>
      <c r="R188" s="315"/>
      <c r="T188" s="316"/>
      <c r="U188" s="317"/>
      <c r="V188" s="318"/>
      <c r="W188" s="318"/>
      <c r="X188" s="318"/>
      <c r="Y188" s="318"/>
      <c r="Z188" s="318"/>
      <c r="AA188" s="319"/>
      <c r="AR188" s="223"/>
      <c r="AT188" s="223"/>
      <c r="AU188" s="223"/>
      <c r="AY188" s="223"/>
      <c r="BE188" s="320"/>
      <c r="BF188" s="320"/>
      <c r="BG188" s="320"/>
      <c r="BH188" s="320"/>
      <c r="BI188" s="320"/>
      <c r="BJ188" s="223"/>
      <c r="BK188" s="320"/>
      <c r="BL188" s="223"/>
      <c r="BM188" s="223"/>
    </row>
    <row r="189" spans="2:65" s="231" customFormat="1" ht="28.5" customHeight="1">
      <c r="B189" s="311"/>
      <c r="C189" s="326">
        <v>62</v>
      </c>
      <c r="D189" s="326" t="s">
        <v>84</v>
      </c>
      <c r="E189" s="327" t="s">
        <v>199</v>
      </c>
      <c r="F189" s="464" t="s">
        <v>200</v>
      </c>
      <c r="G189" s="465"/>
      <c r="H189" s="465"/>
      <c r="I189" s="465"/>
      <c r="J189" s="328" t="s">
        <v>989</v>
      </c>
      <c r="K189" s="329">
        <v>1</v>
      </c>
      <c r="L189" s="471">
        <v>0</v>
      </c>
      <c r="M189" s="465"/>
      <c r="N189" s="471">
        <f t="shared" si="3"/>
        <v>0</v>
      </c>
      <c r="O189" s="470"/>
      <c r="P189" s="470"/>
      <c r="Q189" s="470"/>
      <c r="R189" s="315"/>
      <c r="T189" s="316"/>
      <c r="U189" s="317"/>
      <c r="V189" s="318"/>
      <c r="W189" s="318"/>
      <c r="X189" s="318"/>
      <c r="Y189" s="318"/>
      <c r="Z189" s="318"/>
      <c r="AA189" s="319"/>
      <c r="AR189" s="223"/>
      <c r="AT189" s="223"/>
      <c r="AU189" s="223"/>
      <c r="AY189" s="223"/>
      <c r="BE189" s="320"/>
      <c r="BF189" s="320"/>
      <c r="BG189" s="320"/>
      <c r="BH189" s="320"/>
      <c r="BI189" s="320"/>
      <c r="BJ189" s="223"/>
      <c r="BK189" s="320"/>
      <c r="BL189" s="223"/>
      <c r="BM189" s="223"/>
    </row>
    <row r="190" spans="2:65" s="231" customFormat="1" ht="28.5" customHeight="1">
      <c r="B190" s="311"/>
      <c r="C190" s="305">
        <v>63</v>
      </c>
      <c r="D190" s="305" t="s">
        <v>65</v>
      </c>
      <c r="E190" s="306" t="s">
        <v>201</v>
      </c>
      <c r="F190" s="472" t="s">
        <v>202</v>
      </c>
      <c r="G190" s="470"/>
      <c r="H190" s="470"/>
      <c r="I190" s="470"/>
      <c r="J190" s="307" t="s">
        <v>989</v>
      </c>
      <c r="K190" s="308">
        <f>K191+K192</f>
        <v>26</v>
      </c>
      <c r="L190" s="469">
        <v>0</v>
      </c>
      <c r="M190" s="470"/>
      <c r="N190" s="469">
        <f t="shared" si="3"/>
        <v>0</v>
      </c>
      <c r="O190" s="470"/>
      <c r="P190" s="470"/>
      <c r="Q190" s="470"/>
      <c r="R190" s="315"/>
      <c r="T190" s="316"/>
      <c r="U190" s="317"/>
      <c r="V190" s="318"/>
      <c r="W190" s="318"/>
      <c r="X190" s="318"/>
      <c r="Y190" s="318"/>
      <c r="Z190" s="318"/>
      <c r="AA190" s="319"/>
      <c r="AR190" s="223"/>
      <c r="AT190" s="223"/>
      <c r="AU190" s="223"/>
      <c r="AY190" s="223"/>
      <c r="BE190" s="320"/>
      <c r="BF190" s="320"/>
      <c r="BG190" s="320"/>
      <c r="BH190" s="320"/>
      <c r="BI190" s="320"/>
      <c r="BJ190" s="223"/>
      <c r="BK190" s="320"/>
      <c r="BL190" s="223"/>
      <c r="BM190" s="223"/>
    </row>
    <row r="191" spans="2:65" s="231" customFormat="1" ht="28.5" customHeight="1">
      <c r="B191" s="311"/>
      <c r="C191" s="326">
        <v>64</v>
      </c>
      <c r="D191" s="326" t="s">
        <v>84</v>
      </c>
      <c r="E191" s="327" t="s">
        <v>203</v>
      </c>
      <c r="F191" s="464" t="s">
        <v>204</v>
      </c>
      <c r="G191" s="465"/>
      <c r="H191" s="465"/>
      <c r="I191" s="465"/>
      <c r="J191" s="328" t="s">
        <v>989</v>
      </c>
      <c r="K191" s="329">
        <v>14</v>
      </c>
      <c r="L191" s="471">
        <v>0</v>
      </c>
      <c r="M191" s="465"/>
      <c r="N191" s="471">
        <f t="shared" si="3"/>
        <v>0</v>
      </c>
      <c r="O191" s="470"/>
      <c r="P191" s="470"/>
      <c r="Q191" s="470"/>
      <c r="R191" s="315"/>
      <c r="T191" s="316"/>
      <c r="U191" s="317"/>
      <c r="V191" s="318"/>
      <c r="W191" s="318"/>
      <c r="X191" s="318"/>
      <c r="Y191" s="318"/>
      <c r="Z191" s="318"/>
      <c r="AA191" s="319"/>
      <c r="AR191" s="223"/>
      <c r="AT191" s="223"/>
      <c r="AU191" s="223"/>
      <c r="AY191" s="223"/>
      <c r="BE191" s="320"/>
      <c r="BF191" s="320"/>
      <c r="BG191" s="320"/>
      <c r="BH191" s="320"/>
      <c r="BI191" s="320"/>
      <c r="BJ191" s="223"/>
      <c r="BK191" s="320"/>
      <c r="BL191" s="223"/>
      <c r="BM191" s="223"/>
    </row>
    <row r="192" spans="2:65" s="231" customFormat="1" ht="28.5" customHeight="1">
      <c r="B192" s="311"/>
      <c r="C192" s="326">
        <v>65</v>
      </c>
      <c r="D192" s="326" t="s">
        <v>84</v>
      </c>
      <c r="E192" s="327" t="s">
        <v>205</v>
      </c>
      <c r="F192" s="464" t="s">
        <v>206</v>
      </c>
      <c r="G192" s="465"/>
      <c r="H192" s="465"/>
      <c r="I192" s="465"/>
      <c r="J192" s="328" t="s">
        <v>989</v>
      </c>
      <c r="K192" s="329">
        <v>12</v>
      </c>
      <c r="L192" s="471">
        <v>0</v>
      </c>
      <c r="M192" s="465"/>
      <c r="N192" s="471">
        <f t="shared" si="3"/>
        <v>0</v>
      </c>
      <c r="O192" s="470"/>
      <c r="P192" s="470"/>
      <c r="Q192" s="470"/>
      <c r="R192" s="315"/>
      <c r="T192" s="316"/>
      <c r="U192" s="317"/>
      <c r="V192" s="318"/>
      <c r="W192" s="318"/>
      <c r="X192" s="318"/>
      <c r="Y192" s="318"/>
      <c r="Z192" s="318"/>
      <c r="AA192" s="319"/>
      <c r="AR192" s="223"/>
      <c r="AT192" s="223"/>
      <c r="AU192" s="223"/>
      <c r="AY192" s="223"/>
      <c r="BE192" s="320"/>
      <c r="BF192" s="320"/>
      <c r="BG192" s="320"/>
      <c r="BH192" s="320"/>
      <c r="BI192" s="320"/>
      <c r="BJ192" s="223"/>
      <c r="BK192" s="320"/>
      <c r="BL192" s="223"/>
      <c r="BM192" s="223"/>
    </row>
    <row r="193" spans="2:65" s="231" customFormat="1" ht="28.5" customHeight="1">
      <c r="B193" s="311"/>
      <c r="C193" s="305">
        <v>66</v>
      </c>
      <c r="D193" s="305" t="s">
        <v>65</v>
      </c>
      <c r="E193" s="306" t="s">
        <v>207</v>
      </c>
      <c r="F193" s="472" t="s">
        <v>208</v>
      </c>
      <c r="G193" s="470"/>
      <c r="H193" s="470"/>
      <c r="I193" s="470"/>
      <c r="J193" s="307" t="s">
        <v>989</v>
      </c>
      <c r="K193" s="308">
        <v>11</v>
      </c>
      <c r="L193" s="469">
        <v>0</v>
      </c>
      <c r="M193" s="470"/>
      <c r="N193" s="469">
        <f t="shared" si="3"/>
        <v>0</v>
      </c>
      <c r="O193" s="470"/>
      <c r="P193" s="470"/>
      <c r="Q193" s="470"/>
      <c r="R193" s="315"/>
      <c r="T193" s="316"/>
      <c r="U193" s="317"/>
      <c r="V193" s="318"/>
      <c r="W193" s="318"/>
      <c r="X193" s="318"/>
      <c r="Y193" s="318"/>
      <c r="Z193" s="318"/>
      <c r="AA193" s="319"/>
      <c r="AR193" s="223"/>
      <c r="AT193" s="223"/>
      <c r="AU193" s="223"/>
      <c r="AY193" s="223"/>
      <c r="BE193" s="320"/>
      <c r="BF193" s="320"/>
      <c r="BG193" s="320"/>
      <c r="BH193" s="320"/>
      <c r="BI193" s="320"/>
      <c r="BJ193" s="223"/>
      <c r="BK193" s="320"/>
      <c r="BL193" s="223"/>
      <c r="BM193" s="223"/>
    </row>
    <row r="194" spans="2:65" s="231" customFormat="1" ht="28.5" customHeight="1">
      <c r="B194" s="311"/>
      <c r="C194" s="326">
        <v>67</v>
      </c>
      <c r="D194" s="326" t="s">
        <v>84</v>
      </c>
      <c r="E194" s="327" t="s">
        <v>209</v>
      </c>
      <c r="F194" s="464" t="s">
        <v>210</v>
      </c>
      <c r="G194" s="465"/>
      <c r="H194" s="465"/>
      <c r="I194" s="465"/>
      <c r="J194" s="328" t="s">
        <v>989</v>
      </c>
      <c r="K194" s="329">
        <v>11</v>
      </c>
      <c r="L194" s="471">
        <v>0</v>
      </c>
      <c r="M194" s="465"/>
      <c r="N194" s="471">
        <f t="shared" si="3"/>
        <v>0</v>
      </c>
      <c r="O194" s="470"/>
      <c r="P194" s="470"/>
      <c r="Q194" s="470"/>
      <c r="R194" s="315"/>
      <c r="T194" s="316"/>
      <c r="U194" s="317"/>
      <c r="V194" s="318"/>
      <c r="W194" s="318"/>
      <c r="X194" s="318"/>
      <c r="Y194" s="318"/>
      <c r="Z194" s="318"/>
      <c r="AA194" s="319"/>
      <c r="AR194" s="223"/>
      <c r="AT194" s="223"/>
      <c r="AU194" s="223"/>
      <c r="AY194" s="223"/>
      <c r="BE194" s="320"/>
      <c r="BF194" s="320"/>
      <c r="BG194" s="320"/>
      <c r="BH194" s="320"/>
      <c r="BI194" s="320"/>
      <c r="BJ194" s="223"/>
      <c r="BK194" s="320"/>
      <c r="BL194" s="223"/>
      <c r="BM194" s="223"/>
    </row>
    <row r="195" spans="2:65" s="231" customFormat="1" ht="39.75" customHeight="1">
      <c r="B195" s="311"/>
      <c r="C195" s="305">
        <v>68</v>
      </c>
      <c r="D195" s="305" t="s">
        <v>65</v>
      </c>
      <c r="E195" s="306" t="s">
        <v>211</v>
      </c>
      <c r="F195" s="472" t="s">
        <v>212</v>
      </c>
      <c r="G195" s="470"/>
      <c r="H195" s="470"/>
      <c r="I195" s="470"/>
      <c r="J195" s="307" t="s">
        <v>989</v>
      </c>
      <c r="K195" s="308">
        <v>9</v>
      </c>
      <c r="L195" s="469">
        <v>0</v>
      </c>
      <c r="M195" s="470"/>
      <c r="N195" s="469">
        <f t="shared" si="3"/>
        <v>0</v>
      </c>
      <c r="O195" s="470"/>
      <c r="P195" s="470"/>
      <c r="Q195" s="470"/>
      <c r="R195" s="315"/>
      <c r="T195" s="316"/>
      <c r="U195" s="317"/>
      <c r="V195" s="318"/>
      <c r="W195" s="318"/>
      <c r="X195" s="318"/>
      <c r="Y195" s="318"/>
      <c r="Z195" s="318"/>
      <c r="AA195" s="319"/>
      <c r="AR195" s="223"/>
      <c r="AT195" s="223"/>
      <c r="AU195" s="223"/>
      <c r="AY195" s="223"/>
      <c r="BE195" s="320"/>
      <c r="BF195" s="320"/>
      <c r="BG195" s="320"/>
      <c r="BH195" s="320"/>
      <c r="BI195" s="320"/>
      <c r="BJ195" s="223"/>
      <c r="BK195" s="320"/>
      <c r="BL195" s="223"/>
      <c r="BM195" s="223"/>
    </row>
    <row r="196" spans="2:65" s="231" customFormat="1" ht="28.5" customHeight="1">
      <c r="B196" s="311"/>
      <c r="C196" s="326">
        <v>69</v>
      </c>
      <c r="D196" s="326" t="s">
        <v>84</v>
      </c>
      <c r="E196" s="327" t="s">
        <v>213</v>
      </c>
      <c r="F196" s="464" t="s">
        <v>214</v>
      </c>
      <c r="G196" s="465"/>
      <c r="H196" s="465"/>
      <c r="I196" s="465"/>
      <c r="J196" s="328" t="s">
        <v>989</v>
      </c>
      <c r="K196" s="329">
        <v>9</v>
      </c>
      <c r="L196" s="471">
        <v>0</v>
      </c>
      <c r="M196" s="465"/>
      <c r="N196" s="471">
        <f t="shared" si="3"/>
        <v>0</v>
      </c>
      <c r="O196" s="470"/>
      <c r="P196" s="470"/>
      <c r="Q196" s="470"/>
      <c r="R196" s="315"/>
      <c r="T196" s="316"/>
      <c r="U196" s="317"/>
      <c r="V196" s="318"/>
      <c r="W196" s="318"/>
      <c r="X196" s="318"/>
      <c r="Y196" s="318"/>
      <c r="Z196" s="318"/>
      <c r="AA196" s="319"/>
      <c r="AR196" s="223"/>
      <c r="AT196" s="223"/>
      <c r="AU196" s="223"/>
      <c r="AY196" s="223"/>
      <c r="BE196" s="320"/>
      <c r="BF196" s="320"/>
      <c r="BG196" s="320"/>
      <c r="BH196" s="320"/>
      <c r="BI196" s="320"/>
      <c r="BJ196" s="223"/>
      <c r="BK196" s="320"/>
      <c r="BL196" s="223"/>
      <c r="BM196" s="223"/>
    </row>
    <row r="197" spans="2:65" s="231" customFormat="1" ht="28.5" customHeight="1">
      <c r="B197" s="311"/>
      <c r="C197" s="305">
        <v>70</v>
      </c>
      <c r="D197" s="305" t="s">
        <v>65</v>
      </c>
      <c r="E197" s="306" t="s">
        <v>215</v>
      </c>
      <c r="F197" s="472" t="s">
        <v>216</v>
      </c>
      <c r="G197" s="470"/>
      <c r="H197" s="470"/>
      <c r="I197" s="470"/>
      <c r="J197" s="307" t="s">
        <v>989</v>
      </c>
      <c r="K197" s="308">
        <v>4</v>
      </c>
      <c r="L197" s="469">
        <v>0</v>
      </c>
      <c r="M197" s="470"/>
      <c r="N197" s="469">
        <f t="shared" si="3"/>
        <v>0</v>
      </c>
      <c r="O197" s="470"/>
      <c r="P197" s="470"/>
      <c r="Q197" s="470"/>
      <c r="R197" s="315"/>
      <c r="T197" s="316"/>
      <c r="U197" s="317"/>
      <c r="V197" s="318"/>
      <c r="W197" s="318"/>
      <c r="X197" s="318"/>
      <c r="Y197" s="318"/>
      <c r="Z197" s="318"/>
      <c r="AA197" s="319"/>
      <c r="AR197" s="223"/>
      <c r="AT197" s="223"/>
      <c r="AU197" s="223"/>
      <c r="AY197" s="223"/>
      <c r="BE197" s="320"/>
      <c r="BF197" s="320"/>
      <c r="BG197" s="320"/>
      <c r="BH197" s="320"/>
      <c r="BI197" s="320"/>
      <c r="BJ197" s="223"/>
      <c r="BK197" s="320"/>
      <c r="BL197" s="223"/>
      <c r="BM197" s="223"/>
    </row>
    <row r="198" spans="2:65" s="231" customFormat="1" ht="24.75" customHeight="1">
      <c r="B198" s="311"/>
      <c r="C198" s="326">
        <v>71</v>
      </c>
      <c r="D198" s="326" t="s">
        <v>84</v>
      </c>
      <c r="E198" s="327" t="s">
        <v>217</v>
      </c>
      <c r="F198" s="464" t="s">
        <v>218</v>
      </c>
      <c r="G198" s="465"/>
      <c r="H198" s="465"/>
      <c r="I198" s="465"/>
      <c r="J198" s="328" t="s">
        <v>989</v>
      </c>
      <c r="K198" s="329">
        <v>4</v>
      </c>
      <c r="L198" s="471">
        <v>0</v>
      </c>
      <c r="M198" s="465"/>
      <c r="N198" s="471">
        <f t="shared" si="3"/>
        <v>0</v>
      </c>
      <c r="O198" s="470"/>
      <c r="P198" s="470"/>
      <c r="Q198" s="470"/>
      <c r="R198" s="315"/>
      <c r="T198" s="316"/>
      <c r="U198" s="317"/>
      <c r="V198" s="318"/>
      <c r="W198" s="318"/>
      <c r="X198" s="318"/>
      <c r="Y198" s="318"/>
      <c r="Z198" s="318"/>
      <c r="AA198" s="319"/>
      <c r="AR198" s="223"/>
      <c r="AT198" s="223"/>
      <c r="AU198" s="223"/>
      <c r="AY198" s="223"/>
      <c r="BE198" s="320"/>
      <c r="BF198" s="320"/>
      <c r="BG198" s="320"/>
      <c r="BH198" s="320"/>
      <c r="BI198" s="320"/>
      <c r="BJ198" s="223"/>
      <c r="BK198" s="320"/>
      <c r="BL198" s="223"/>
      <c r="BM198" s="223"/>
    </row>
    <row r="199" spans="2:65" s="231" customFormat="1" ht="39.75" customHeight="1">
      <c r="B199" s="311"/>
      <c r="C199" s="305">
        <v>72</v>
      </c>
      <c r="D199" s="305" t="s">
        <v>65</v>
      </c>
      <c r="E199" s="306" t="s">
        <v>219</v>
      </c>
      <c r="F199" s="472" t="s">
        <v>220</v>
      </c>
      <c r="G199" s="470"/>
      <c r="H199" s="470"/>
      <c r="I199" s="470"/>
      <c r="J199" s="307" t="s">
        <v>989</v>
      </c>
      <c r="K199" s="308">
        <f>K200+K201+K202</f>
        <v>59</v>
      </c>
      <c r="L199" s="469">
        <v>0</v>
      </c>
      <c r="M199" s="470"/>
      <c r="N199" s="469">
        <f t="shared" si="3"/>
        <v>0</v>
      </c>
      <c r="O199" s="470"/>
      <c r="P199" s="470"/>
      <c r="Q199" s="470"/>
      <c r="R199" s="315"/>
      <c r="T199" s="316"/>
      <c r="U199" s="317"/>
      <c r="V199" s="318"/>
      <c r="W199" s="318"/>
      <c r="X199" s="318"/>
      <c r="Y199" s="318"/>
      <c r="Z199" s="318"/>
      <c r="AA199" s="319"/>
      <c r="AR199" s="223"/>
      <c r="AT199" s="223"/>
      <c r="AU199" s="223"/>
      <c r="AY199" s="223"/>
      <c r="BE199" s="320"/>
      <c r="BF199" s="320"/>
      <c r="BG199" s="320"/>
      <c r="BH199" s="320"/>
      <c r="BI199" s="320"/>
      <c r="BJ199" s="223"/>
      <c r="BK199" s="320"/>
      <c r="BL199" s="223"/>
      <c r="BM199" s="223"/>
    </row>
    <row r="200" spans="2:65" s="231" customFormat="1" ht="28.5" customHeight="1">
      <c r="B200" s="311"/>
      <c r="C200" s="326">
        <v>73</v>
      </c>
      <c r="D200" s="326" t="s">
        <v>84</v>
      </c>
      <c r="E200" s="327" t="s">
        <v>221</v>
      </c>
      <c r="F200" s="464" t="s">
        <v>222</v>
      </c>
      <c r="G200" s="465"/>
      <c r="H200" s="465"/>
      <c r="I200" s="465"/>
      <c r="J200" s="328" t="s">
        <v>989</v>
      </c>
      <c r="K200" s="329">
        <v>34</v>
      </c>
      <c r="L200" s="471">
        <v>0</v>
      </c>
      <c r="M200" s="465"/>
      <c r="N200" s="471">
        <f t="shared" si="3"/>
        <v>0</v>
      </c>
      <c r="O200" s="470"/>
      <c r="P200" s="470"/>
      <c r="Q200" s="470"/>
      <c r="R200" s="315"/>
      <c r="T200" s="316"/>
      <c r="U200" s="317"/>
      <c r="V200" s="318"/>
      <c r="W200" s="318"/>
      <c r="X200" s="318"/>
      <c r="Y200" s="318"/>
      <c r="Z200" s="318"/>
      <c r="AA200" s="319"/>
      <c r="AR200" s="223"/>
      <c r="AT200" s="223"/>
      <c r="AU200" s="223"/>
      <c r="AY200" s="223"/>
      <c r="BE200" s="320"/>
      <c r="BF200" s="320"/>
      <c r="BG200" s="320"/>
      <c r="BH200" s="320"/>
      <c r="BI200" s="320"/>
      <c r="BJ200" s="223"/>
      <c r="BK200" s="320"/>
      <c r="BL200" s="223"/>
      <c r="BM200" s="223"/>
    </row>
    <row r="201" spans="2:65" s="231" customFormat="1" ht="39.75" customHeight="1">
      <c r="B201" s="311"/>
      <c r="C201" s="326">
        <v>74</v>
      </c>
      <c r="D201" s="326" t="s">
        <v>84</v>
      </c>
      <c r="E201" s="327" t="s">
        <v>223</v>
      </c>
      <c r="F201" s="464" t="s">
        <v>224</v>
      </c>
      <c r="G201" s="465"/>
      <c r="H201" s="465"/>
      <c r="I201" s="465"/>
      <c r="J201" s="328" t="s">
        <v>989</v>
      </c>
      <c r="K201" s="329">
        <v>1</v>
      </c>
      <c r="L201" s="471">
        <v>0</v>
      </c>
      <c r="M201" s="465"/>
      <c r="N201" s="471">
        <f t="shared" si="3"/>
        <v>0</v>
      </c>
      <c r="O201" s="470"/>
      <c r="P201" s="470"/>
      <c r="Q201" s="470"/>
      <c r="R201" s="315"/>
      <c r="T201" s="316"/>
      <c r="U201" s="317"/>
      <c r="V201" s="318"/>
      <c r="W201" s="318"/>
      <c r="X201" s="318"/>
      <c r="Y201" s="318"/>
      <c r="Z201" s="318"/>
      <c r="AA201" s="319"/>
      <c r="AR201" s="223"/>
      <c r="AT201" s="223"/>
      <c r="AU201" s="223"/>
      <c r="AY201" s="223"/>
      <c r="BE201" s="320"/>
      <c r="BF201" s="320"/>
      <c r="BG201" s="320"/>
      <c r="BH201" s="320"/>
      <c r="BI201" s="320"/>
      <c r="BJ201" s="223"/>
      <c r="BK201" s="320"/>
      <c r="BL201" s="223"/>
      <c r="BM201" s="223"/>
    </row>
    <row r="202" spans="2:65" s="231" customFormat="1" ht="39.75" customHeight="1">
      <c r="B202" s="311"/>
      <c r="C202" s="326">
        <v>75</v>
      </c>
      <c r="D202" s="326" t="s">
        <v>84</v>
      </c>
      <c r="E202" s="327" t="s">
        <v>225</v>
      </c>
      <c r="F202" s="464" t="s">
        <v>226</v>
      </c>
      <c r="G202" s="465"/>
      <c r="H202" s="465"/>
      <c r="I202" s="465"/>
      <c r="J202" s="328" t="s">
        <v>989</v>
      </c>
      <c r="K202" s="329">
        <v>24</v>
      </c>
      <c r="L202" s="471">
        <v>0</v>
      </c>
      <c r="M202" s="465"/>
      <c r="N202" s="471">
        <f t="shared" si="3"/>
        <v>0</v>
      </c>
      <c r="O202" s="470"/>
      <c r="P202" s="470"/>
      <c r="Q202" s="470"/>
      <c r="R202" s="315"/>
      <c r="T202" s="316"/>
      <c r="U202" s="317"/>
      <c r="V202" s="318"/>
      <c r="W202" s="318"/>
      <c r="X202" s="318"/>
      <c r="Y202" s="318"/>
      <c r="Z202" s="318"/>
      <c r="AA202" s="319"/>
      <c r="AR202" s="223"/>
      <c r="AT202" s="223"/>
      <c r="AU202" s="223"/>
      <c r="AY202" s="223"/>
      <c r="BE202" s="320"/>
      <c r="BF202" s="320"/>
      <c r="BG202" s="320"/>
      <c r="BH202" s="320"/>
      <c r="BI202" s="320"/>
      <c r="BJ202" s="223"/>
      <c r="BK202" s="320"/>
      <c r="BL202" s="223"/>
      <c r="BM202" s="223"/>
    </row>
    <row r="203" spans="2:65" s="231" customFormat="1" ht="30" customHeight="1">
      <c r="B203" s="311"/>
      <c r="C203" s="305">
        <v>76</v>
      </c>
      <c r="D203" s="305" t="s">
        <v>65</v>
      </c>
      <c r="E203" s="306" t="s">
        <v>227</v>
      </c>
      <c r="F203" s="472" t="s">
        <v>228</v>
      </c>
      <c r="G203" s="470"/>
      <c r="H203" s="470"/>
      <c r="I203" s="470"/>
      <c r="J203" s="307" t="s">
        <v>989</v>
      </c>
      <c r="K203" s="308">
        <v>12</v>
      </c>
      <c r="L203" s="469">
        <v>0</v>
      </c>
      <c r="M203" s="470"/>
      <c r="N203" s="469">
        <f t="shared" si="3"/>
        <v>0</v>
      </c>
      <c r="O203" s="470"/>
      <c r="P203" s="470"/>
      <c r="Q203" s="470"/>
      <c r="R203" s="315"/>
      <c r="T203" s="316"/>
      <c r="U203" s="317"/>
      <c r="V203" s="318"/>
      <c r="W203" s="318"/>
      <c r="X203" s="318"/>
      <c r="Y203" s="318"/>
      <c r="Z203" s="318"/>
      <c r="AA203" s="319"/>
      <c r="AR203" s="223"/>
      <c r="AT203" s="223"/>
      <c r="AU203" s="223"/>
      <c r="AY203" s="223"/>
      <c r="BE203" s="320"/>
      <c r="BF203" s="320"/>
      <c r="BG203" s="320"/>
      <c r="BH203" s="320"/>
      <c r="BI203" s="320"/>
      <c r="BJ203" s="223"/>
      <c r="BK203" s="320"/>
      <c r="BL203" s="223"/>
      <c r="BM203" s="223"/>
    </row>
    <row r="204" spans="2:65" s="231" customFormat="1" ht="30" customHeight="1">
      <c r="B204" s="311"/>
      <c r="C204" s="326">
        <v>77</v>
      </c>
      <c r="D204" s="326" t="s">
        <v>84</v>
      </c>
      <c r="E204" s="327" t="s">
        <v>229</v>
      </c>
      <c r="F204" s="464" t="s">
        <v>230</v>
      </c>
      <c r="G204" s="465"/>
      <c r="H204" s="465"/>
      <c r="I204" s="465"/>
      <c r="J204" s="328" t="s">
        <v>989</v>
      </c>
      <c r="K204" s="329">
        <v>12</v>
      </c>
      <c r="L204" s="471">
        <v>0</v>
      </c>
      <c r="M204" s="465"/>
      <c r="N204" s="471">
        <f t="shared" si="3"/>
        <v>0</v>
      </c>
      <c r="O204" s="470"/>
      <c r="P204" s="470"/>
      <c r="Q204" s="470"/>
      <c r="R204" s="315"/>
      <c r="T204" s="316"/>
      <c r="U204" s="317"/>
      <c r="V204" s="318"/>
      <c r="W204" s="318"/>
      <c r="X204" s="318"/>
      <c r="Y204" s="318"/>
      <c r="Z204" s="318"/>
      <c r="AA204" s="319"/>
      <c r="AR204" s="223"/>
      <c r="AT204" s="223"/>
      <c r="AU204" s="223"/>
      <c r="AY204" s="223"/>
      <c r="BE204" s="320"/>
      <c r="BF204" s="320"/>
      <c r="BG204" s="320"/>
      <c r="BH204" s="320"/>
      <c r="BI204" s="320"/>
      <c r="BJ204" s="223"/>
      <c r="BK204" s="320"/>
      <c r="BL204" s="223"/>
      <c r="BM204" s="223"/>
    </row>
    <row r="205" spans="2:65" s="231" customFormat="1" ht="28.5" customHeight="1">
      <c r="B205" s="311"/>
      <c r="C205" s="305">
        <v>80</v>
      </c>
      <c r="D205" s="305" t="s">
        <v>65</v>
      </c>
      <c r="E205" s="306" t="s">
        <v>231</v>
      </c>
      <c r="F205" s="472" t="s">
        <v>232</v>
      </c>
      <c r="G205" s="470"/>
      <c r="H205" s="470"/>
      <c r="I205" s="470"/>
      <c r="J205" s="307" t="s">
        <v>989</v>
      </c>
      <c r="K205" s="308">
        <f>K206+K207+K209+K208</f>
        <v>48</v>
      </c>
      <c r="L205" s="469">
        <v>0</v>
      </c>
      <c r="M205" s="470"/>
      <c r="N205" s="469">
        <f t="shared" si="3"/>
        <v>0</v>
      </c>
      <c r="O205" s="470"/>
      <c r="P205" s="470"/>
      <c r="Q205" s="470"/>
      <c r="R205" s="315"/>
      <c r="T205" s="316"/>
      <c r="U205" s="317"/>
      <c r="V205" s="318"/>
      <c r="W205" s="318"/>
      <c r="X205" s="318"/>
      <c r="Y205" s="318"/>
      <c r="Z205" s="318"/>
      <c r="AA205" s="319"/>
      <c r="AR205" s="223"/>
      <c r="AT205" s="223"/>
      <c r="AU205" s="223"/>
      <c r="AY205" s="223"/>
      <c r="BE205" s="320"/>
      <c r="BF205" s="320"/>
      <c r="BG205" s="320"/>
      <c r="BH205" s="320"/>
      <c r="BI205" s="320"/>
      <c r="BJ205" s="223"/>
      <c r="BK205" s="320"/>
      <c r="BL205" s="223"/>
      <c r="BM205" s="223"/>
    </row>
    <row r="206" spans="2:65" s="231" customFormat="1" ht="28.5" customHeight="1">
      <c r="B206" s="311"/>
      <c r="C206" s="326">
        <v>81</v>
      </c>
      <c r="D206" s="326" t="s">
        <v>84</v>
      </c>
      <c r="E206" s="327" t="s">
        <v>233</v>
      </c>
      <c r="F206" s="464" t="s">
        <v>234</v>
      </c>
      <c r="G206" s="465"/>
      <c r="H206" s="465"/>
      <c r="I206" s="465"/>
      <c r="J206" s="328" t="s">
        <v>82</v>
      </c>
      <c r="K206" s="329">
        <v>45</v>
      </c>
      <c r="L206" s="471">
        <v>0</v>
      </c>
      <c r="M206" s="465"/>
      <c r="N206" s="471">
        <f t="shared" si="3"/>
        <v>0</v>
      </c>
      <c r="O206" s="470"/>
      <c r="P206" s="470"/>
      <c r="Q206" s="470"/>
      <c r="R206" s="315"/>
      <c r="T206" s="316"/>
      <c r="U206" s="317"/>
      <c r="V206" s="318"/>
      <c r="W206" s="318"/>
      <c r="X206" s="318"/>
      <c r="Y206" s="318"/>
      <c r="Z206" s="318"/>
      <c r="AA206" s="319"/>
      <c r="AR206" s="223"/>
      <c r="AT206" s="223"/>
      <c r="AU206" s="223"/>
      <c r="AY206" s="223"/>
      <c r="BE206" s="320"/>
      <c r="BF206" s="320"/>
      <c r="BG206" s="320"/>
      <c r="BH206" s="320"/>
      <c r="BI206" s="320"/>
      <c r="BJ206" s="223"/>
      <c r="BK206" s="320"/>
      <c r="BL206" s="223"/>
      <c r="BM206" s="223"/>
    </row>
    <row r="207" spans="2:65" s="231" customFormat="1" ht="28.5" customHeight="1">
      <c r="B207" s="311"/>
      <c r="C207" s="326">
        <v>82</v>
      </c>
      <c r="D207" s="326" t="s">
        <v>84</v>
      </c>
      <c r="E207" s="327" t="s">
        <v>235</v>
      </c>
      <c r="F207" s="464" t="s">
        <v>236</v>
      </c>
      <c r="G207" s="465"/>
      <c r="H207" s="465"/>
      <c r="I207" s="465"/>
      <c r="J207" s="328" t="s">
        <v>82</v>
      </c>
      <c r="K207" s="329">
        <v>1</v>
      </c>
      <c r="L207" s="471">
        <v>0</v>
      </c>
      <c r="M207" s="465"/>
      <c r="N207" s="471">
        <f t="shared" si="3"/>
        <v>0</v>
      </c>
      <c r="O207" s="470"/>
      <c r="P207" s="470"/>
      <c r="Q207" s="470"/>
      <c r="R207" s="315"/>
      <c r="T207" s="316"/>
      <c r="U207" s="317"/>
      <c r="V207" s="318"/>
      <c r="W207" s="318"/>
      <c r="X207" s="318"/>
      <c r="Y207" s="318"/>
      <c r="Z207" s="318"/>
      <c r="AA207" s="319"/>
      <c r="AR207" s="223"/>
      <c r="AT207" s="223"/>
      <c r="AU207" s="223"/>
      <c r="AY207" s="223"/>
      <c r="BE207" s="320"/>
      <c r="BF207" s="320"/>
      <c r="BG207" s="320"/>
      <c r="BH207" s="320"/>
      <c r="BI207" s="320"/>
      <c r="BJ207" s="223"/>
      <c r="BK207" s="320"/>
      <c r="BL207" s="223"/>
      <c r="BM207" s="223"/>
    </row>
    <row r="208" spans="2:65" s="231" customFormat="1" ht="28.5" customHeight="1">
      <c r="B208" s="311"/>
      <c r="C208" s="326">
        <v>83</v>
      </c>
      <c r="D208" s="326" t="s">
        <v>84</v>
      </c>
      <c r="E208" s="327" t="s">
        <v>237</v>
      </c>
      <c r="F208" s="464" t="s">
        <v>238</v>
      </c>
      <c r="G208" s="465"/>
      <c r="H208" s="465"/>
      <c r="I208" s="465"/>
      <c r="J208" s="328" t="s">
        <v>82</v>
      </c>
      <c r="K208" s="329">
        <v>1</v>
      </c>
      <c r="L208" s="471">
        <v>0</v>
      </c>
      <c r="M208" s="465"/>
      <c r="N208" s="471">
        <f t="shared" si="3"/>
        <v>0</v>
      </c>
      <c r="O208" s="470"/>
      <c r="P208" s="470"/>
      <c r="Q208" s="470"/>
      <c r="R208" s="315"/>
      <c r="T208" s="316"/>
      <c r="U208" s="317"/>
      <c r="V208" s="318"/>
      <c r="W208" s="318"/>
      <c r="X208" s="318"/>
      <c r="Y208" s="318"/>
      <c r="Z208" s="318"/>
      <c r="AA208" s="319"/>
      <c r="AR208" s="223"/>
      <c r="AT208" s="223"/>
      <c r="AU208" s="223"/>
      <c r="AY208" s="223"/>
      <c r="BE208" s="320"/>
      <c r="BF208" s="320"/>
      <c r="BG208" s="320"/>
      <c r="BH208" s="320"/>
      <c r="BI208" s="320"/>
      <c r="BJ208" s="223"/>
      <c r="BK208" s="320"/>
      <c r="BL208" s="223"/>
      <c r="BM208" s="223"/>
    </row>
    <row r="209" spans="2:65" s="231" customFormat="1" ht="28.5" customHeight="1">
      <c r="B209" s="311"/>
      <c r="C209" s="326">
        <v>84</v>
      </c>
      <c r="D209" s="326" t="s">
        <v>84</v>
      </c>
      <c r="E209" s="327" t="s">
        <v>239</v>
      </c>
      <c r="F209" s="464" t="s">
        <v>240</v>
      </c>
      <c r="G209" s="465"/>
      <c r="H209" s="465"/>
      <c r="I209" s="465"/>
      <c r="J209" s="328" t="s">
        <v>82</v>
      </c>
      <c r="K209" s="329">
        <v>1</v>
      </c>
      <c r="L209" s="471">
        <v>0</v>
      </c>
      <c r="M209" s="465"/>
      <c r="N209" s="471">
        <f t="shared" si="3"/>
        <v>0</v>
      </c>
      <c r="O209" s="470"/>
      <c r="P209" s="470"/>
      <c r="Q209" s="470"/>
      <c r="R209" s="315"/>
      <c r="T209" s="316"/>
      <c r="U209" s="317"/>
      <c r="V209" s="318"/>
      <c r="W209" s="318"/>
      <c r="X209" s="318"/>
      <c r="Y209" s="318"/>
      <c r="Z209" s="318"/>
      <c r="AA209" s="319"/>
      <c r="AR209" s="223"/>
      <c r="AT209" s="223"/>
      <c r="AU209" s="223"/>
      <c r="AY209" s="223"/>
      <c r="BE209" s="320"/>
      <c r="BF209" s="320"/>
      <c r="BG209" s="320"/>
      <c r="BH209" s="320"/>
      <c r="BI209" s="320"/>
      <c r="BJ209" s="223"/>
      <c r="BK209" s="320"/>
      <c r="BL209" s="223"/>
      <c r="BM209" s="223"/>
    </row>
    <row r="210" spans="2:65" s="231" customFormat="1" ht="28.5" customHeight="1">
      <c r="B210" s="311"/>
      <c r="C210" s="305">
        <v>85</v>
      </c>
      <c r="D210" s="305" t="s">
        <v>65</v>
      </c>
      <c r="E210" s="306" t="s">
        <v>241</v>
      </c>
      <c r="F210" s="472" t="s">
        <v>242</v>
      </c>
      <c r="G210" s="470"/>
      <c r="H210" s="470"/>
      <c r="I210" s="470"/>
      <c r="J210" s="307" t="s">
        <v>989</v>
      </c>
      <c r="K210" s="308">
        <v>2</v>
      </c>
      <c r="L210" s="469">
        <v>0</v>
      </c>
      <c r="M210" s="470"/>
      <c r="N210" s="469">
        <f t="shared" si="3"/>
        <v>0</v>
      </c>
      <c r="O210" s="470"/>
      <c r="P210" s="470"/>
      <c r="Q210" s="470"/>
      <c r="R210" s="315"/>
      <c r="T210" s="316"/>
      <c r="U210" s="317"/>
      <c r="V210" s="318"/>
      <c r="W210" s="318"/>
      <c r="X210" s="318"/>
      <c r="Y210" s="318"/>
      <c r="Z210" s="318"/>
      <c r="AA210" s="319"/>
      <c r="AR210" s="223"/>
      <c r="AT210" s="223"/>
      <c r="AU210" s="223"/>
      <c r="AY210" s="223"/>
      <c r="BE210" s="320"/>
      <c r="BF210" s="320"/>
      <c r="BG210" s="320"/>
      <c r="BH210" s="320"/>
      <c r="BI210" s="320"/>
      <c r="BJ210" s="223"/>
      <c r="BK210" s="320"/>
      <c r="BL210" s="223"/>
      <c r="BM210" s="223"/>
    </row>
    <row r="211" spans="2:65" s="231" customFormat="1" ht="28.5" customHeight="1">
      <c r="B211" s="311"/>
      <c r="C211" s="326">
        <v>86</v>
      </c>
      <c r="D211" s="326" t="s">
        <v>84</v>
      </c>
      <c r="E211" s="327" t="s">
        <v>243</v>
      </c>
      <c r="F211" s="464" t="s">
        <v>244</v>
      </c>
      <c r="G211" s="465"/>
      <c r="H211" s="465"/>
      <c r="I211" s="465"/>
      <c r="J211" s="328" t="s">
        <v>82</v>
      </c>
      <c r="K211" s="329">
        <v>2</v>
      </c>
      <c r="L211" s="471">
        <v>0</v>
      </c>
      <c r="M211" s="465"/>
      <c r="N211" s="471">
        <f t="shared" si="3"/>
        <v>0</v>
      </c>
      <c r="O211" s="470"/>
      <c r="P211" s="470"/>
      <c r="Q211" s="470"/>
      <c r="R211" s="315"/>
      <c r="T211" s="316"/>
      <c r="U211" s="317"/>
      <c r="V211" s="318"/>
      <c r="W211" s="318"/>
      <c r="X211" s="318"/>
      <c r="Y211" s="318"/>
      <c r="Z211" s="318"/>
      <c r="AA211" s="319"/>
      <c r="AR211" s="223"/>
      <c r="AT211" s="223"/>
      <c r="AU211" s="223"/>
      <c r="AY211" s="223"/>
      <c r="BE211" s="320"/>
      <c r="BF211" s="320"/>
      <c r="BG211" s="320"/>
      <c r="BH211" s="320"/>
      <c r="BI211" s="320"/>
      <c r="BJ211" s="223"/>
      <c r="BK211" s="320"/>
      <c r="BL211" s="223"/>
      <c r="BM211" s="223"/>
    </row>
    <row r="212" spans="2:65" s="231" customFormat="1" ht="28.5" customHeight="1">
      <c r="B212" s="311"/>
      <c r="C212" s="305">
        <v>87</v>
      </c>
      <c r="D212" s="305" t="s">
        <v>65</v>
      </c>
      <c r="E212" s="306" t="s">
        <v>245</v>
      </c>
      <c r="F212" s="472" t="s">
        <v>246</v>
      </c>
      <c r="G212" s="470"/>
      <c r="H212" s="470"/>
      <c r="I212" s="470"/>
      <c r="J212" s="307" t="s">
        <v>989</v>
      </c>
      <c r="K212" s="308">
        <v>1</v>
      </c>
      <c r="L212" s="469">
        <v>0</v>
      </c>
      <c r="M212" s="470"/>
      <c r="N212" s="469">
        <f t="shared" si="3"/>
        <v>0</v>
      </c>
      <c r="O212" s="470"/>
      <c r="P212" s="470"/>
      <c r="Q212" s="470"/>
      <c r="R212" s="315"/>
      <c r="T212" s="316"/>
      <c r="U212" s="317"/>
      <c r="V212" s="318"/>
      <c r="W212" s="318"/>
      <c r="X212" s="318"/>
      <c r="Y212" s="318"/>
      <c r="Z212" s="318"/>
      <c r="AA212" s="319"/>
      <c r="AR212" s="223"/>
      <c r="AT212" s="223"/>
      <c r="AU212" s="223"/>
      <c r="AY212" s="223"/>
      <c r="BE212" s="320"/>
      <c r="BF212" s="320"/>
      <c r="BG212" s="320"/>
      <c r="BH212" s="320"/>
      <c r="BI212" s="320"/>
      <c r="BJ212" s="223"/>
      <c r="BK212" s="320"/>
      <c r="BL212" s="223"/>
      <c r="BM212" s="223"/>
    </row>
    <row r="213" spans="2:63" s="297" customFormat="1" ht="30" customHeight="1">
      <c r="B213" s="293"/>
      <c r="C213" s="294"/>
      <c r="D213" s="304" t="s">
        <v>43</v>
      </c>
      <c r="E213" s="304"/>
      <c r="F213" s="304"/>
      <c r="G213" s="304"/>
      <c r="H213" s="304"/>
      <c r="I213" s="304"/>
      <c r="J213" s="304"/>
      <c r="K213" s="304"/>
      <c r="L213" s="304"/>
      <c r="M213" s="304"/>
      <c r="N213" s="486">
        <f>SUM(N214:Q233)</f>
        <v>0</v>
      </c>
      <c r="O213" s="490"/>
      <c r="P213" s="490"/>
      <c r="Q213" s="490"/>
      <c r="R213" s="296"/>
      <c r="T213" s="298"/>
      <c r="U213" s="294"/>
      <c r="V213" s="294"/>
      <c r="W213" s="299">
        <f>SUM(W214:W231)</f>
        <v>0</v>
      </c>
      <c r="X213" s="294"/>
      <c r="Y213" s="299">
        <f>SUM(Y214:Y231)</f>
        <v>0</v>
      </c>
      <c r="Z213" s="294"/>
      <c r="AA213" s="300">
        <f>SUM(AA214:AA231)</f>
        <v>0</v>
      </c>
      <c r="AR213" s="301" t="s">
        <v>1081</v>
      </c>
      <c r="AT213" s="302" t="s">
        <v>60</v>
      </c>
      <c r="AU213" s="302" t="s">
        <v>64</v>
      </c>
      <c r="AY213" s="301" t="s">
        <v>62</v>
      </c>
      <c r="BK213" s="303">
        <f>SUM(BK214:BK231)</f>
        <v>0</v>
      </c>
    </row>
    <row r="214" spans="2:65" s="231" customFormat="1" ht="28.5" customHeight="1">
      <c r="B214" s="311"/>
      <c r="C214" s="305">
        <v>88</v>
      </c>
      <c r="D214" s="305" t="s">
        <v>65</v>
      </c>
      <c r="E214" s="306" t="s">
        <v>247</v>
      </c>
      <c r="F214" s="472" t="s">
        <v>248</v>
      </c>
      <c r="G214" s="470"/>
      <c r="H214" s="470"/>
      <c r="I214" s="470"/>
      <c r="J214" s="307" t="s">
        <v>989</v>
      </c>
      <c r="K214" s="308">
        <f>K215+K216+K217+K218+K219+K220+K221+K222+K223+K224+K229+K225+K227+K228</f>
        <v>62</v>
      </c>
      <c r="L214" s="469">
        <v>0</v>
      </c>
      <c r="M214" s="470"/>
      <c r="N214" s="469">
        <f aca="true" t="shared" si="4" ref="N214:N233">ROUND(L214*K214,2)</f>
        <v>0</v>
      </c>
      <c r="O214" s="470"/>
      <c r="P214" s="470"/>
      <c r="Q214" s="470"/>
      <c r="R214" s="315"/>
      <c r="T214" s="316"/>
      <c r="U214" s="317"/>
      <c r="V214" s="318"/>
      <c r="W214" s="318"/>
      <c r="X214" s="318"/>
      <c r="Y214" s="318"/>
      <c r="Z214" s="318"/>
      <c r="AA214" s="319"/>
      <c r="AR214" s="223"/>
      <c r="AT214" s="223"/>
      <c r="AU214" s="223"/>
      <c r="AY214" s="223"/>
      <c r="BE214" s="320"/>
      <c r="BF214" s="320"/>
      <c r="BG214" s="320"/>
      <c r="BH214" s="320"/>
      <c r="BI214" s="320"/>
      <c r="BJ214" s="223"/>
      <c r="BK214" s="320"/>
      <c r="BL214" s="223"/>
      <c r="BM214" s="223"/>
    </row>
    <row r="215" spans="2:65" s="231" customFormat="1" ht="60" customHeight="1">
      <c r="B215" s="311"/>
      <c r="C215" s="322">
        <v>89</v>
      </c>
      <c r="D215" s="326" t="s">
        <v>84</v>
      </c>
      <c r="E215" s="327" t="s">
        <v>249</v>
      </c>
      <c r="F215" s="464" t="s">
        <v>250</v>
      </c>
      <c r="G215" s="465"/>
      <c r="H215" s="465"/>
      <c r="I215" s="465"/>
      <c r="J215" s="328" t="s">
        <v>989</v>
      </c>
      <c r="K215" s="329">
        <v>14</v>
      </c>
      <c r="L215" s="471">
        <v>0</v>
      </c>
      <c r="M215" s="465"/>
      <c r="N215" s="471">
        <f t="shared" si="4"/>
        <v>0</v>
      </c>
      <c r="O215" s="470"/>
      <c r="P215" s="470"/>
      <c r="Q215" s="470"/>
      <c r="R215" s="315"/>
      <c r="T215" s="316"/>
      <c r="U215" s="317"/>
      <c r="V215" s="318"/>
      <c r="W215" s="318"/>
      <c r="X215" s="318"/>
      <c r="Y215" s="318"/>
      <c r="Z215" s="318"/>
      <c r="AA215" s="319"/>
      <c r="AR215" s="223"/>
      <c r="AT215" s="223"/>
      <c r="AU215" s="223"/>
      <c r="AY215" s="223"/>
      <c r="BE215" s="320"/>
      <c r="BF215" s="320"/>
      <c r="BG215" s="320"/>
      <c r="BH215" s="320"/>
      <c r="BI215" s="320"/>
      <c r="BJ215" s="223"/>
      <c r="BK215" s="320"/>
      <c r="BL215" s="223"/>
      <c r="BM215" s="223"/>
    </row>
    <row r="216" spans="2:65" s="231" customFormat="1" ht="60" customHeight="1">
      <c r="B216" s="311"/>
      <c r="C216" s="322">
        <v>90</v>
      </c>
      <c r="D216" s="326" t="s">
        <v>84</v>
      </c>
      <c r="E216" s="327" t="s">
        <v>251</v>
      </c>
      <c r="F216" s="464" t="s">
        <v>252</v>
      </c>
      <c r="G216" s="465"/>
      <c r="H216" s="465"/>
      <c r="I216" s="465"/>
      <c r="J216" s="328" t="s">
        <v>989</v>
      </c>
      <c r="K216" s="329">
        <v>5</v>
      </c>
      <c r="L216" s="471">
        <v>0</v>
      </c>
      <c r="M216" s="465"/>
      <c r="N216" s="471">
        <f t="shared" si="4"/>
        <v>0</v>
      </c>
      <c r="O216" s="470"/>
      <c r="P216" s="470"/>
      <c r="Q216" s="470"/>
      <c r="R216" s="315"/>
      <c r="T216" s="316"/>
      <c r="U216" s="317"/>
      <c r="V216" s="318"/>
      <c r="W216" s="318"/>
      <c r="X216" s="318"/>
      <c r="Y216" s="318"/>
      <c r="Z216" s="318"/>
      <c r="AA216" s="319"/>
      <c r="AR216" s="223"/>
      <c r="AT216" s="223"/>
      <c r="AU216" s="223"/>
      <c r="AY216" s="223"/>
      <c r="BE216" s="320"/>
      <c r="BF216" s="320"/>
      <c r="BG216" s="320"/>
      <c r="BH216" s="320"/>
      <c r="BI216" s="320"/>
      <c r="BJ216" s="223"/>
      <c r="BK216" s="320"/>
      <c r="BL216" s="223"/>
      <c r="BM216" s="223"/>
    </row>
    <row r="217" spans="2:65" s="231" customFormat="1" ht="60" customHeight="1">
      <c r="B217" s="311"/>
      <c r="C217" s="322">
        <v>91</v>
      </c>
      <c r="D217" s="326" t="s">
        <v>84</v>
      </c>
      <c r="E217" s="327" t="s">
        <v>253</v>
      </c>
      <c r="F217" s="464" t="s">
        <v>254</v>
      </c>
      <c r="G217" s="465"/>
      <c r="H217" s="465"/>
      <c r="I217" s="465"/>
      <c r="J217" s="328" t="s">
        <v>989</v>
      </c>
      <c r="K217" s="329">
        <v>3</v>
      </c>
      <c r="L217" s="471">
        <v>0</v>
      </c>
      <c r="M217" s="465"/>
      <c r="N217" s="471">
        <f t="shared" si="4"/>
        <v>0</v>
      </c>
      <c r="O217" s="470"/>
      <c r="P217" s="470"/>
      <c r="Q217" s="470"/>
      <c r="R217" s="315"/>
      <c r="T217" s="316"/>
      <c r="U217" s="317"/>
      <c r="V217" s="318"/>
      <c r="W217" s="318"/>
      <c r="X217" s="318"/>
      <c r="Y217" s="318"/>
      <c r="Z217" s="318"/>
      <c r="AA217" s="319"/>
      <c r="AR217" s="223"/>
      <c r="AT217" s="223"/>
      <c r="AU217" s="223"/>
      <c r="AY217" s="223"/>
      <c r="BE217" s="320"/>
      <c r="BF217" s="320"/>
      <c r="BG217" s="320"/>
      <c r="BH217" s="320"/>
      <c r="BI217" s="320"/>
      <c r="BJ217" s="223"/>
      <c r="BK217" s="320"/>
      <c r="BL217" s="223"/>
      <c r="BM217" s="223"/>
    </row>
    <row r="218" spans="2:65" s="231" customFormat="1" ht="60" customHeight="1">
      <c r="B218" s="311"/>
      <c r="C218" s="322">
        <v>92</v>
      </c>
      <c r="D218" s="326" t="s">
        <v>84</v>
      </c>
      <c r="E218" s="327" t="s">
        <v>255</v>
      </c>
      <c r="F218" s="464" t="s">
        <v>256</v>
      </c>
      <c r="G218" s="465"/>
      <c r="H218" s="465"/>
      <c r="I218" s="465"/>
      <c r="J218" s="328" t="s">
        <v>989</v>
      </c>
      <c r="K218" s="329">
        <v>2</v>
      </c>
      <c r="L218" s="471">
        <v>0</v>
      </c>
      <c r="M218" s="465"/>
      <c r="N218" s="471">
        <f t="shared" si="4"/>
        <v>0</v>
      </c>
      <c r="O218" s="470"/>
      <c r="P218" s="470"/>
      <c r="Q218" s="470"/>
      <c r="R218" s="315"/>
      <c r="T218" s="316"/>
      <c r="U218" s="317"/>
      <c r="V218" s="318"/>
      <c r="W218" s="318"/>
      <c r="X218" s="318"/>
      <c r="Y218" s="318"/>
      <c r="Z218" s="318"/>
      <c r="AA218" s="319"/>
      <c r="AR218" s="223"/>
      <c r="AT218" s="223"/>
      <c r="AU218" s="223"/>
      <c r="AY218" s="223"/>
      <c r="BE218" s="320"/>
      <c r="BF218" s="320"/>
      <c r="BG218" s="320"/>
      <c r="BH218" s="320"/>
      <c r="BI218" s="320"/>
      <c r="BJ218" s="223"/>
      <c r="BK218" s="320"/>
      <c r="BL218" s="223"/>
      <c r="BM218" s="223"/>
    </row>
    <row r="219" spans="2:65" s="231" customFormat="1" ht="60" customHeight="1">
      <c r="B219" s="311"/>
      <c r="C219" s="322">
        <v>93</v>
      </c>
      <c r="D219" s="326" t="s">
        <v>84</v>
      </c>
      <c r="E219" s="327" t="s">
        <v>257</v>
      </c>
      <c r="F219" s="464" t="s">
        <v>258</v>
      </c>
      <c r="G219" s="465"/>
      <c r="H219" s="465"/>
      <c r="I219" s="465"/>
      <c r="J219" s="328" t="s">
        <v>989</v>
      </c>
      <c r="K219" s="329">
        <v>11</v>
      </c>
      <c r="L219" s="471">
        <v>0</v>
      </c>
      <c r="M219" s="465"/>
      <c r="N219" s="471">
        <f t="shared" si="4"/>
        <v>0</v>
      </c>
      <c r="O219" s="470"/>
      <c r="P219" s="470"/>
      <c r="Q219" s="470"/>
      <c r="R219" s="315"/>
      <c r="T219" s="316"/>
      <c r="U219" s="317"/>
      <c r="V219" s="318"/>
      <c r="W219" s="318"/>
      <c r="X219" s="318"/>
      <c r="Y219" s="318"/>
      <c r="Z219" s="318"/>
      <c r="AA219" s="319"/>
      <c r="AR219" s="223"/>
      <c r="AT219" s="223"/>
      <c r="AU219" s="223"/>
      <c r="AY219" s="223"/>
      <c r="BE219" s="320"/>
      <c r="BF219" s="320"/>
      <c r="BG219" s="320"/>
      <c r="BH219" s="320"/>
      <c r="BI219" s="320"/>
      <c r="BJ219" s="223"/>
      <c r="BK219" s="320"/>
      <c r="BL219" s="223"/>
      <c r="BM219" s="223"/>
    </row>
    <row r="220" spans="2:65" s="231" customFormat="1" ht="60" customHeight="1">
      <c r="B220" s="311"/>
      <c r="C220" s="322">
        <v>94</v>
      </c>
      <c r="D220" s="326" t="s">
        <v>84</v>
      </c>
      <c r="E220" s="327" t="s">
        <v>259</v>
      </c>
      <c r="F220" s="464" t="s">
        <v>260</v>
      </c>
      <c r="G220" s="465"/>
      <c r="H220" s="465"/>
      <c r="I220" s="465"/>
      <c r="J220" s="328" t="s">
        <v>989</v>
      </c>
      <c r="K220" s="329">
        <v>2</v>
      </c>
      <c r="L220" s="471">
        <v>0</v>
      </c>
      <c r="M220" s="465"/>
      <c r="N220" s="471">
        <f t="shared" si="4"/>
        <v>0</v>
      </c>
      <c r="O220" s="470"/>
      <c r="P220" s="470"/>
      <c r="Q220" s="470"/>
      <c r="R220" s="315"/>
      <c r="T220" s="316"/>
      <c r="U220" s="317"/>
      <c r="V220" s="318"/>
      <c r="W220" s="318"/>
      <c r="X220" s="318"/>
      <c r="Y220" s="318"/>
      <c r="Z220" s="318"/>
      <c r="AA220" s="319"/>
      <c r="AR220" s="223"/>
      <c r="AT220" s="223"/>
      <c r="AU220" s="223"/>
      <c r="AY220" s="223"/>
      <c r="BE220" s="320"/>
      <c r="BF220" s="320"/>
      <c r="BG220" s="320"/>
      <c r="BH220" s="320"/>
      <c r="BI220" s="320"/>
      <c r="BJ220" s="223"/>
      <c r="BK220" s="320"/>
      <c r="BL220" s="223"/>
      <c r="BM220" s="223"/>
    </row>
    <row r="221" spans="2:65" s="231" customFormat="1" ht="60" customHeight="1">
      <c r="B221" s="311"/>
      <c r="C221" s="322">
        <v>95</v>
      </c>
      <c r="D221" s="326" t="s">
        <v>84</v>
      </c>
      <c r="E221" s="327" t="s">
        <v>261</v>
      </c>
      <c r="F221" s="464" t="s">
        <v>262</v>
      </c>
      <c r="G221" s="465"/>
      <c r="H221" s="465"/>
      <c r="I221" s="465"/>
      <c r="J221" s="328" t="s">
        <v>989</v>
      </c>
      <c r="K221" s="329">
        <v>16</v>
      </c>
      <c r="L221" s="471">
        <v>0</v>
      </c>
      <c r="M221" s="465"/>
      <c r="N221" s="471">
        <f t="shared" si="4"/>
        <v>0</v>
      </c>
      <c r="O221" s="470"/>
      <c r="P221" s="470"/>
      <c r="Q221" s="470"/>
      <c r="R221" s="315"/>
      <c r="T221" s="316"/>
      <c r="U221" s="317"/>
      <c r="V221" s="318"/>
      <c r="W221" s="318"/>
      <c r="X221" s="318"/>
      <c r="Y221" s="318"/>
      <c r="Z221" s="318"/>
      <c r="AA221" s="319"/>
      <c r="AR221" s="223"/>
      <c r="AT221" s="223"/>
      <c r="AU221" s="223"/>
      <c r="AY221" s="223"/>
      <c r="BE221" s="320"/>
      <c r="BF221" s="320"/>
      <c r="BG221" s="320"/>
      <c r="BH221" s="320"/>
      <c r="BI221" s="320"/>
      <c r="BJ221" s="223"/>
      <c r="BK221" s="320"/>
      <c r="BL221" s="223"/>
      <c r="BM221" s="223"/>
    </row>
    <row r="222" spans="2:65" s="231" customFormat="1" ht="60" customHeight="1">
      <c r="B222" s="311"/>
      <c r="C222" s="322">
        <v>96</v>
      </c>
      <c r="D222" s="326" t="s">
        <v>84</v>
      </c>
      <c r="E222" s="327" t="s">
        <v>263</v>
      </c>
      <c r="F222" s="473" t="s">
        <v>264</v>
      </c>
      <c r="G222" s="474"/>
      <c r="H222" s="474"/>
      <c r="I222" s="475"/>
      <c r="J222" s="328" t="s">
        <v>989</v>
      </c>
      <c r="K222" s="329">
        <v>1</v>
      </c>
      <c r="L222" s="466">
        <v>0</v>
      </c>
      <c r="M222" s="467"/>
      <c r="N222" s="466">
        <f t="shared" si="4"/>
        <v>0</v>
      </c>
      <c r="O222" s="468"/>
      <c r="P222" s="468"/>
      <c r="Q222" s="467"/>
      <c r="R222" s="315"/>
      <c r="T222" s="316"/>
      <c r="U222" s="317"/>
      <c r="V222" s="318"/>
      <c r="W222" s="318"/>
      <c r="X222" s="318"/>
      <c r="Y222" s="318"/>
      <c r="Z222" s="318"/>
      <c r="AA222" s="319"/>
      <c r="AR222" s="223"/>
      <c r="AT222" s="223"/>
      <c r="AU222" s="223"/>
      <c r="AY222" s="223"/>
      <c r="BE222" s="320"/>
      <c r="BF222" s="320"/>
      <c r="BG222" s="320"/>
      <c r="BH222" s="320"/>
      <c r="BI222" s="320"/>
      <c r="BJ222" s="223"/>
      <c r="BK222" s="320"/>
      <c r="BL222" s="223"/>
      <c r="BM222" s="223"/>
    </row>
    <row r="223" spans="2:65" s="231" customFormat="1" ht="60" customHeight="1">
      <c r="B223" s="311"/>
      <c r="C223" s="322">
        <v>97</v>
      </c>
      <c r="D223" s="326" t="s">
        <v>84</v>
      </c>
      <c r="E223" s="327" t="s">
        <v>265</v>
      </c>
      <c r="F223" s="464" t="s">
        <v>266</v>
      </c>
      <c r="G223" s="465"/>
      <c r="H223" s="465"/>
      <c r="I223" s="465"/>
      <c r="J223" s="328" t="s">
        <v>989</v>
      </c>
      <c r="K223" s="329">
        <v>3</v>
      </c>
      <c r="L223" s="466">
        <v>0</v>
      </c>
      <c r="M223" s="467"/>
      <c r="N223" s="466">
        <f t="shared" si="4"/>
        <v>0</v>
      </c>
      <c r="O223" s="468"/>
      <c r="P223" s="468"/>
      <c r="Q223" s="467"/>
      <c r="R223" s="315"/>
      <c r="T223" s="316"/>
      <c r="U223" s="317"/>
      <c r="V223" s="318"/>
      <c r="W223" s="318"/>
      <c r="X223" s="318"/>
      <c r="Y223" s="318"/>
      <c r="Z223" s="318"/>
      <c r="AA223" s="319"/>
      <c r="AR223" s="223"/>
      <c r="AT223" s="223"/>
      <c r="AU223" s="223"/>
      <c r="AY223" s="223"/>
      <c r="BE223" s="320"/>
      <c r="BF223" s="320"/>
      <c r="BG223" s="320"/>
      <c r="BH223" s="320"/>
      <c r="BI223" s="320"/>
      <c r="BJ223" s="223"/>
      <c r="BK223" s="320"/>
      <c r="BL223" s="223"/>
      <c r="BM223" s="223"/>
    </row>
    <row r="224" spans="2:65" s="231" customFormat="1" ht="60" customHeight="1">
      <c r="B224" s="311"/>
      <c r="C224" s="322">
        <v>98</v>
      </c>
      <c r="D224" s="326" t="s">
        <v>84</v>
      </c>
      <c r="E224" s="327" t="s">
        <v>267</v>
      </c>
      <c r="F224" s="464" t="s">
        <v>268</v>
      </c>
      <c r="G224" s="465"/>
      <c r="H224" s="465"/>
      <c r="I224" s="465"/>
      <c r="J224" s="328" t="s">
        <v>989</v>
      </c>
      <c r="K224" s="329">
        <v>1</v>
      </c>
      <c r="L224" s="466">
        <v>0</v>
      </c>
      <c r="M224" s="467"/>
      <c r="N224" s="466">
        <f t="shared" si="4"/>
        <v>0</v>
      </c>
      <c r="O224" s="468"/>
      <c r="P224" s="468"/>
      <c r="Q224" s="467"/>
      <c r="R224" s="315"/>
      <c r="T224" s="316"/>
      <c r="U224" s="317"/>
      <c r="V224" s="318"/>
      <c r="W224" s="318"/>
      <c r="X224" s="318"/>
      <c r="Y224" s="318"/>
      <c r="Z224" s="318"/>
      <c r="AA224" s="319"/>
      <c r="AR224" s="223"/>
      <c r="AT224" s="223"/>
      <c r="AU224" s="223"/>
      <c r="AY224" s="223"/>
      <c r="BE224" s="320"/>
      <c r="BF224" s="320"/>
      <c r="BG224" s="320"/>
      <c r="BH224" s="320"/>
      <c r="BI224" s="320"/>
      <c r="BJ224" s="223"/>
      <c r="BK224" s="320"/>
      <c r="BL224" s="223"/>
      <c r="BM224" s="223"/>
    </row>
    <row r="225" spans="2:65" s="231" customFormat="1" ht="60" customHeight="1">
      <c r="B225" s="311"/>
      <c r="C225" s="322">
        <v>99</v>
      </c>
      <c r="D225" s="326" t="s">
        <v>84</v>
      </c>
      <c r="E225" s="327" t="s">
        <v>269</v>
      </c>
      <c r="F225" s="464" t="s">
        <v>270</v>
      </c>
      <c r="G225" s="465"/>
      <c r="H225" s="465"/>
      <c r="I225" s="465"/>
      <c r="J225" s="328" t="s">
        <v>989</v>
      </c>
      <c r="K225" s="329">
        <v>1</v>
      </c>
      <c r="L225" s="466">
        <v>0</v>
      </c>
      <c r="M225" s="467"/>
      <c r="N225" s="466">
        <f t="shared" si="4"/>
        <v>0</v>
      </c>
      <c r="O225" s="468"/>
      <c r="P225" s="468"/>
      <c r="Q225" s="467"/>
      <c r="R225" s="315"/>
      <c r="T225" s="316"/>
      <c r="U225" s="317"/>
      <c r="V225" s="318"/>
      <c r="W225" s="318"/>
      <c r="X225" s="318"/>
      <c r="Y225" s="318"/>
      <c r="Z225" s="318"/>
      <c r="AA225" s="319"/>
      <c r="AR225" s="223"/>
      <c r="AT225" s="223"/>
      <c r="AU225" s="223"/>
      <c r="AY225" s="223"/>
      <c r="BE225" s="320"/>
      <c r="BF225" s="320"/>
      <c r="BG225" s="320"/>
      <c r="BH225" s="320"/>
      <c r="BI225" s="320"/>
      <c r="BJ225" s="223"/>
      <c r="BK225" s="320"/>
      <c r="BL225" s="223"/>
      <c r="BM225" s="223"/>
    </row>
    <row r="226" spans="2:65" s="231" customFormat="1" ht="60" customHeight="1">
      <c r="B226" s="311"/>
      <c r="C226" s="322">
        <v>100</v>
      </c>
      <c r="D226" s="326" t="s">
        <v>84</v>
      </c>
      <c r="E226" s="327" t="s">
        <v>271</v>
      </c>
      <c r="F226" s="464" t="s">
        <v>270</v>
      </c>
      <c r="G226" s="465"/>
      <c r="H226" s="465"/>
      <c r="I226" s="465"/>
      <c r="J226" s="328" t="s">
        <v>989</v>
      </c>
      <c r="K226" s="329">
        <v>1</v>
      </c>
      <c r="L226" s="466">
        <v>0</v>
      </c>
      <c r="M226" s="467"/>
      <c r="N226" s="466">
        <f t="shared" si="4"/>
        <v>0</v>
      </c>
      <c r="O226" s="468"/>
      <c r="P226" s="468"/>
      <c r="Q226" s="467"/>
      <c r="R226" s="315"/>
      <c r="T226" s="316"/>
      <c r="U226" s="317"/>
      <c r="V226" s="318"/>
      <c r="W226" s="318"/>
      <c r="X226" s="318"/>
      <c r="Y226" s="318"/>
      <c r="Z226" s="318"/>
      <c r="AA226" s="319"/>
      <c r="AR226" s="223"/>
      <c r="AT226" s="223"/>
      <c r="AU226" s="223"/>
      <c r="AY226" s="223"/>
      <c r="BE226" s="320"/>
      <c r="BF226" s="320"/>
      <c r="BG226" s="320"/>
      <c r="BH226" s="320"/>
      <c r="BI226" s="320"/>
      <c r="BJ226" s="223"/>
      <c r="BK226" s="320"/>
      <c r="BL226" s="223"/>
      <c r="BM226" s="223"/>
    </row>
    <row r="227" spans="2:65" s="231" customFormat="1" ht="60" customHeight="1">
      <c r="B227" s="311"/>
      <c r="C227" s="322">
        <v>101</v>
      </c>
      <c r="D227" s="326" t="s">
        <v>84</v>
      </c>
      <c r="E227" s="327" t="s">
        <v>272</v>
      </c>
      <c r="F227" s="464" t="s">
        <v>273</v>
      </c>
      <c r="G227" s="465"/>
      <c r="H227" s="465"/>
      <c r="I227" s="465"/>
      <c r="J227" s="328" t="s">
        <v>989</v>
      </c>
      <c r="K227" s="329">
        <v>1</v>
      </c>
      <c r="L227" s="466">
        <v>0</v>
      </c>
      <c r="M227" s="467"/>
      <c r="N227" s="466">
        <f t="shared" si="4"/>
        <v>0</v>
      </c>
      <c r="O227" s="468"/>
      <c r="P227" s="468"/>
      <c r="Q227" s="467"/>
      <c r="R227" s="315"/>
      <c r="T227" s="316"/>
      <c r="U227" s="317"/>
      <c r="V227" s="318"/>
      <c r="W227" s="318"/>
      <c r="X227" s="318"/>
      <c r="Y227" s="318"/>
      <c r="Z227" s="318"/>
      <c r="AA227" s="319"/>
      <c r="AR227" s="223"/>
      <c r="AT227" s="223"/>
      <c r="AU227" s="223"/>
      <c r="AY227" s="223"/>
      <c r="BE227" s="320"/>
      <c r="BF227" s="320"/>
      <c r="BG227" s="320"/>
      <c r="BH227" s="320"/>
      <c r="BI227" s="320"/>
      <c r="BJ227" s="223"/>
      <c r="BK227" s="320"/>
      <c r="BL227" s="223"/>
      <c r="BM227" s="223"/>
    </row>
    <row r="228" spans="2:65" s="231" customFormat="1" ht="60" customHeight="1">
      <c r="B228" s="311"/>
      <c r="C228" s="322">
        <v>102</v>
      </c>
      <c r="D228" s="326" t="s">
        <v>84</v>
      </c>
      <c r="E228" s="327" t="s">
        <v>274</v>
      </c>
      <c r="F228" s="464" t="s">
        <v>275</v>
      </c>
      <c r="G228" s="465"/>
      <c r="H228" s="465"/>
      <c r="I228" s="465"/>
      <c r="J228" s="328" t="s">
        <v>989</v>
      </c>
      <c r="K228" s="329">
        <v>1</v>
      </c>
      <c r="L228" s="466">
        <v>0</v>
      </c>
      <c r="M228" s="467"/>
      <c r="N228" s="466">
        <f t="shared" si="4"/>
        <v>0</v>
      </c>
      <c r="O228" s="468"/>
      <c r="P228" s="468"/>
      <c r="Q228" s="467"/>
      <c r="R228" s="315"/>
      <c r="T228" s="316"/>
      <c r="U228" s="317"/>
      <c r="V228" s="318"/>
      <c r="W228" s="318"/>
      <c r="X228" s="318"/>
      <c r="Y228" s="318"/>
      <c r="Z228" s="318"/>
      <c r="AA228" s="319"/>
      <c r="AR228" s="223"/>
      <c r="AT228" s="223"/>
      <c r="AU228" s="223"/>
      <c r="AY228" s="223"/>
      <c r="BE228" s="320"/>
      <c r="BF228" s="320"/>
      <c r="BG228" s="320"/>
      <c r="BH228" s="320"/>
      <c r="BI228" s="320"/>
      <c r="BJ228" s="223"/>
      <c r="BK228" s="320"/>
      <c r="BL228" s="223"/>
      <c r="BM228" s="223"/>
    </row>
    <row r="229" spans="2:65" s="231" customFormat="1" ht="60" customHeight="1">
      <c r="B229" s="311"/>
      <c r="C229" s="322">
        <v>103</v>
      </c>
      <c r="D229" s="326" t="s">
        <v>84</v>
      </c>
      <c r="E229" s="327" t="s">
        <v>276</v>
      </c>
      <c r="F229" s="464" t="s">
        <v>277</v>
      </c>
      <c r="G229" s="465"/>
      <c r="H229" s="465"/>
      <c r="I229" s="465"/>
      <c r="J229" s="328" t="s">
        <v>989</v>
      </c>
      <c r="K229" s="329">
        <v>1</v>
      </c>
      <c r="L229" s="466">
        <v>0</v>
      </c>
      <c r="M229" s="467"/>
      <c r="N229" s="466">
        <f t="shared" si="4"/>
        <v>0</v>
      </c>
      <c r="O229" s="468"/>
      <c r="P229" s="468"/>
      <c r="Q229" s="467"/>
      <c r="R229" s="315"/>
      <c r="T229" s="316"/>
      <c r="U229" s="317"/>
      <c r="V229" s="318"/>
      <c r="W229" s="318"/>
      <c r="X229" s="318"/>
      <c r="Y229" s="318"/>
      <c r="Z229" s="318"/>
      <c r="AA229" s="319"/>
      <c r="AR229" s="223"/>
      <c r="AT229" s="223"/>
      <c r="AU229" s="223"/>
      <c r="AY229" s="223"/>
      <c r="BE229" s="320"/>
      <c r="BF229" s="320"/>
      <c r="BG229" s="320"/>
      <c r="BH229" s="320"/>
      <c r="BI229" s="320"/>
      <c r="BJ229" s="223"/>
      <c r="BK229" s="320"/>
      <c r="BL229" s="223"/>
      <c r="BM229" s="223"/>
    </row>
    <row r="230" spans="2:65" s="231" customFormat="1" ht="36" customHeight="1">
      <c r="B230" s="311"/>
      <c r="C230" s="305">
        <v>104</v>
      </c>
      <c r="D230" s="305" t="s">
        <v>65</v>
      </c>
      <c r="E230" s="306" t="s">
        <v>278</v>
      </c>
      <c r="F230" s="472" t="s">
        <v>279</v>
      </c>
      <c r="G230" s="470"/>
      <c r="H230" s="470"/>
      <c r="I230" s="470"/>
      <c r="J230" s="307" t="s">
        <v>989</v>
      </c>
      <c r="K230" s="308">
        <v>10</v>
      </c>
      <c r="L230" s="469">
        <v>0</v>
      </c>
      <c r="M230" s="470"/>
      <c r="N230" s="469">
        <f t="shared" si="4"/>
        <v>0</v>
      </c>
      <c r="O230" s="470"/>
      <c r="P230" s="470"/>
      <c r="Q230" s="470"/>
      <c r="R230" s="315"/>
      <c r="T230" s="316"/>
      <c r="U230" s="317"/>
      <c r="V230" s="318"/>
      <c r="W230" s="318"/>
      <c r="X230" s="318"/>
      <c r="Y230" s="318"/>
      <c r="Z230" s="318"/>
      <c r="AA230" s="319"/>
      <c r="AR230" s="223"/>
      <c r="AT230" s="223"/>
      <c r="AU230" s="223"/>
      <c r="AY230" s="223"/>
      <c r="BE230" s="320"/>
      <c r="BF230" s="320"/>
      <c r="BG230" s="320"/>
      <c r="BH230" s="320"/>
      <c r="BI230" s="320"/>
      <c r="BJ230" s="223"/>
      <c r="BK230" s="320"/>
      <c r="BL230" s="223"/>
      <c r="BM230" s="223"/>
    </row>
    <row r="231" spans="2:65" s="231" customFormat="1" ht="36" customHeight="1">
      <c r="B231" s="311"/>
      <c r="C231" s="326">
        <v>105</v>
      </c>
      <c r="D231" s="326" t="s">
        <v>84</v>
      </c>
      <c r="E231" s="327" t="s">
        <v>280</v>
      </c>
      <c r="F231" s="464" t="s">
        <v>281</v>
      </c>
      <c r="G231" s="465"/>
      <c r="H231" s="465"/>
      <c r="I231" s="465"/>
      <c r="J231" s="328" t="s">
        <v>989</v>
      </c>
      <c r="K231" s="329">
        <v>10</v>
      </c>
      <c r="L231" s="471">
        <v>0</v>
      </c>
      <c r="M231" s="465"/>
      <c r="N231" s="471">
        <f t="shared" si="4"/>
        <v>0</v>
      </c>
      <c r="O231" s="470"/>
      <c r="P231" s="470"/>
      <c r="Q231" s="470"/>
      <c r="R231" s="315"/>
      <c r="T231" s="316"/>
      <c r="U231" s="317"/>
      <c r="V231" s="318"/>
      <c r="W231" s="318"/>
      <c r="X231" s="318"/>
      <c r="Y231" s="318"/>
      <c r="Z231" s="318"/>
      <c r="AA231" s="319"/>
      <c r="AR231" s="223"/>
      <c r="AT231" s="223"/>
      <c r="AU231" s="223"/>
      <c r="AY231" s="223"/>
      <c r="BE231" s="320"/>
      <c r="BF231" s="320"/>
      <c r="BG231" s="320"/>
      <c r="BH231" s="320"/>
      <c r="BI231" s="320"/>
      <c r="BJ231" s="223"/>
      <c r="BK231" s="320"/>
      <c r="BL231" s="223"/>
      <c r="BM231" s="223"/>
    </row>
    <row r="232" spans="2:65" s="231" customFormat="1" ht="36" customHeight="1">
      <c r="B232" s="311"/>
      <c r="C232" s="305">
        <v>106</v>
      </c>
      <c r="D232" s="305" t="s">
        <v>65</v>
      </c>
      <c r="E232" s="306" t="s">
        <v>282</v>
      </c>
      <c r="F232" s="472" t="s">
        <v>283</v>
      </c>
      <c r="G232" s="470"/>
      <c r="H232" s="470"/>
      <c r="I232" s="470"/>
      <c r="J232" s="307" t="s">
        <v>284</v>
      </c>
      <c r="K232" s="308">
        <v>1</v>
      </c>
      <c r="L232" s="469">
        <v>0</v>
      </c>
      <c r="M232" s="470"/>
      <c r="N232" s="469">
        <f t="shared" si="4"/>
        <v>0</v>
      </c>
      <c r="O232" s="470"/>
      <c r="P232" s="470"/>
      <c r="Q232" s="470"/>
      <c r="R232" s="315"/>
      <c r="T232" s="330"/>
      <c r="U232" s="317"/>
      <c r="V232" s="318"/>
      <c r="W232" s="318"/>
      <c r="X232" s="318"/>
      <c r="Y232" s="318"/>
      <c r="Z232" s="318"/>
      <c r="AA232" s="319"/>
      <c r="AR232" s="223"/>
      <c r="AT232" s="223"/>
      <c r="AU232" s="223"/>
      <c r="AY232" s="223"/>
      <c r="BE232" s="320"/>
      <c r="BF232" s="320"/>
      <c r="BG232" s="320"/>
      <c r="BH232" s="320"/>
      <c r="BI232" s="320"/>
      <c r="BJ232" s="223"/>
      <c r="BK232" s="320"/>
      <c r="BL232" s="223"/>
      <c r="BM232" s="223"/>
    </row>
    <row r="233" spans="2:65" s="231" customFormat="1" ht="36" customHeight="1">
      <c r="B233" s="311"/>
      <c r="C233" s="305">
        <v>107</v>
      </c>
      <c r="D233" s="305" t="s">
        <v>65</v>
      </c>
      <c r="E233" s="306" t="s">
        <v>285</v>
      </c>
      <c r="F233" s="472" t="s">
        <v>286</v>
      </c>
      <c r="G233" s="470"/>
      <c r="H233" s="470"/>
      <c r="I233" s="470"/>
      <c r="J233" s="307" t="s">
        <v>284</v>
      </c>
      <c r="K233" s="308">
        <v>1</v>
      </c>
      <c r="L233" s="469">
        <v>0</v>
      </c>
      <c r="M233" s="470"/>
      <c r="N233" s="469">
        <f t="shared" si="4"/>
        <v>0</v>
      </c>
      <c r="O233" s="470"/>
      <c r="P233" s="470"/>
      <c r="Q233" s="470"/>
      <c r="R233" s="315"/>
      <c r="T233" s="330"/>
      <c r="U233" s="317"/>
      <c r="V233" s="318"/>
      <c r="W233" s="318"/>
      <c r="X233" s="318"/>
      <c r="Y233" s="318"/>
      <c r="Z233" s="318"/>
      <c r="AA233" s="319"/>
      <c r="AR233" s="223"/>
      <c r="AT233" s="223"/>
      <c r="AU233" s="223"/>
      <c r="AY233" s="223"/>
      <c r="BE233" s="320"/>
      <c r="BF233" s="320"/>
      <c r="BG233" s="320"/>
      <c r="BH233" s="320"/>
      <c r="BI233" s="320"/>
      <c r="BJ233" s="223"/>
      <c r="BK233" s="320"/>
      <c r="BL233" s="223"/>
      <c r="BM233" s="223"/>
    </row>
    <row r="234" spans="2:63" s="297" customFormat="1" ht="30" customHeight="1">
      <c r="B234" s="293"/>
      <c r="C234" s="294"/>
      <c r="D234" s="304" t="s">
        <v>44</v>
      </c>
      <c r="E234" s="304"/>
      <c r="F234" s="304"/>
      <c r="G234" s="304"/>
      <c r="H234" s="304"/>
      <c r="I234" s="304"/>
      <c r="J234" s="304"/>
      <c r="K234" s="304"/>
      <c r="L234" s="304"/>
      <c r="M234" s="304"/>
      <c r="N234" s="486">
        <f>SUM(N235:Q243)</f>
        <v>0</v>
      </c>
      <c r="O234" s="490"/>
      <c r="P234" s="490"/>
      <c r="Q234" s="490"/>
      <c r="R234" s="296"/>
      <c r="T234" s="298"/>
      <c r="U234" s="294"/>
      <c r="V234" s="294"/>
      <c r="W234" s="299">
        <f>SUM(W235:W236)</f>
        <v>0</v>
      </c>
      <c r="X234" s="294"/>
      <c r="Y234" s="299">
        <f>SUM(Y235:Y236)</f>
        <v>0</v>
      </c>
      <c r="Z234" s="294"/>
      <c r="AA234" s="300">
        <f>SUM(AA235:AA236)</f>
        <v>0</v>
      </c>
      <c r="AR234" s="301" t="s">
        <v>1081</v>
      </c>
      <c r="AT234" s="302" t="s">
        <v>60</v>
      </c>
      <c r="AU234" s="302" t="s">
        <v>64</v>
      </c>
      <c r="AY234" s="301" t="s">
        <v>62</v>
      </c>
      <c r="BK234" s="303">
        <f>SUM(BK235:BK236)</f>
        <v>0</v>
      </c>
    </row>
    <row r="235" spans="2:65" s="231" customFormat="1" ht="39.75" customHeight="1">
      <c r="B235" s="311"/>
      <c r="C235" s="312">
        <v>108</v>
      </c>
      <c r="D235" s="312" t="s">
        <v>65</v>
      </c>
      <c r="E235" s="321" t="s">
        <v>287</v>
      </c>
      <c r="F235" s="485" t="s">
        <v>288</v>
      </c>
      <c r="G235" s="479"/>
      <c r="H235" s="479"/>
      <c r="I235" s="479"/>
      <c r="J235" s="313" t="s">
        <v>989</v>
      </c>
      <c r="K235" s="314">
        <v>1</v>
      </c>
      <c r="L235" s="478">
        <v>0</v>
      </c>
      <c r="M235" s="479"/>
      <c r="N235" s="478">
        <f aca="true" t="shared" si="5" ref="N235:N243">ROUND(L235*K235,2)</f>
        <v>0</v>
      </c>
      <c r="O235" s="479"/>
      <c r="P235" s="479"/>
      <c r="Q235" s="479"/>
      <c r="R235" s="315"/>
      <c r="T235" s="316"/>
      <c r="U235" s="317"/>
      <c r="V235" s="318"/>
      <c r="W235" s="318"/>
      <c r="X235" s="318"/>
      <c r="Y235" s="318"/>
      <c r="Z235" s="318"/>
      <c r="AA235" s="319"/>
      <c r="AR235" s="223"/>
      <c r="AT235" s="223"/>
      <c r="AU235" s="223"/>
      <c r="AY235" s="223"/>
      <c r="BE235" s="320"/>
      <c r="BF235" s="320"/>
      <c r="BG235" s="320"/>
      <c r="BH235" s="320"/>
      <c r="BI235" s="320"/>
      <c r="BJ235" s="223"/>
      <c r="BK235" s="320"/>
      <c r="BL235" s="223"/>
      <c r="BM235" s="223"/>
    </row>
    <row r="236" spans="2:65" s="231" customFormat="1" ht="39.75" customHeight="1">
      <c r="B236" s="311"/>
      <c r="C236" s="322">
        <v>109</v>
      </c>
      <c r="D236" s="322" t="s">
        <v>84</v>
      </c>
      <c r="E236" s="323" t="s">
        <v>289</v>
      </c>
      <c r="F236" s="487" t="s">
        <v>288</v>
      </c>
      <c r="G236" s="477"/>
      <c r="H236" s="477"/>
      <c r="I236" s="477"/>
      <c r="J236" s="324" t="s">
        <v>82</v>
      </c>
      <c r="K236" s="325">
        <v>1</v>
      </c>
      <c r="L236" s="476">
        <v>0</v>
      </c>
      <c r="M236" s="477"/>
      <c r="N236" s="476">
        <f t="shared" si="5"/>
        <v>0</v>
      </c>
      <c r="O236" s="479"/>
      <c r="P236" s="479"/>
      <c r="Q236" s="479"/>
      <c r="R236" s="315"/>
      <c r="T236" s="316"/>
      <c r="U236" s="317"/>
      <c r="V236" s="318"/>
      <c r="W236" s="318"/>
      <c r="X236" s="318"/>
      <c r="Y236" s="318"/>
      <c r="Z236" s="318"/>
      <c r="AA236" s="319"/>
      <c r="AR236" s="223"/>
      <c r="AT236" s="223"/>
      <c r="AU236" s="223"/>
      <c r="AY236" s="223"/>
      <c r="BE236" s="320"/>
      <c r="BF236" s="320"/>
      <c r="BG236" s="320"/>
      <c r="BH236" s="320"/>
      <c r="BI236" s="320"/>
      <c r="BJ236" s="223"/>
      <c r="BK236" s="320"/>
      <c r="BL236" s="223"/>
      <c r="BM236" s="223"/>
    </row>
    <row r="237" spans="2:65" s="231" customFormat="1" ht="28.5" customHeight="1">
      <c r="B237" s="311"/>
      <c r="C237" s="312">
        <v>110</v>
      </c>
      <c r="D237" s="312" t="s">
        <v>65</v>
      </c>
      <c r="E237" s="321" t="s">
        <v>291</v>
      </c>
      <c r="F237" s="485" t="s">
        <v>292</v>
      </c>
      <c r="G237" s="479"/>
      <c r="H237" s="479"/>
      <c r="I237" s="479"/>
      <c r="J237" s="313" t="s">
        <v>284</v>
      </c>
      <c r="K237" s="314">
        <v>1</v>
      </c>
      <c r="L237" s="478">
        <v>0</v>
      </c>
      <c r="M237" s="479"/>
      <c r="N237" s="478">
        <f t="shared" si="5"/>
        <v>0</v>
      </c>
      <c r="O237" s="479"/>
      <c r="P237" s="479"/>
      <c r="Q237" s="479"/>
      <c r="R237" s="315"/>
      <c r="T237" s="330"/>
      <c r="U237" s="317"/>
      <c r="V237" s="318"/>
      <c r="W237" s="318"/>
      <c r="X237" s="318"/>
      <c r="Y237" s="318"/>
      <c r="Z237" s="318"/>
      <c r="AA237" s="319"/>
      <c r="AR237" s="223"/>
      <c r="AT237" s="223"/>
      <c r="AU237" s="223"/>
      <c r="AY237" s="223"/>
      <c r="BE237" s="320"/>
      <c r="BF237" s="320"/>
      <c r="BG237" s="320"/>
      <c r="BH237" s="320"/>
      <c r="BI237" s="320"/>
      <c r="BJ237" s="223"/>
      <c r="BK237" s="320"/>
      <c r="BL237" s="223"/>
      <c r="BM237" s="223"/>
    </row>
    <row r="238" spans="2:65" s="231" customFormat="1" ht="20.25" customHeight="1">
      <c r="B238" s="311"/>
      <c r="C238" s="312">
        <v>111</v>
      </c>
      <c r="D238" s="312" t="s">
        <v>65</v>
      </c>
      <c r="E238" s="321" t="s">
        <v>293</v>
      </c>
      <c r="F238" s="485" t="s">
        <v>294</v>
      </c>
      <c r="G238" s="479"/>
      <c r="H238" s="479"/>
      <c r="I238" s="479"/>
      <c r="J238" s="313" t="s">
        <v>284</v>
      </c>
      <c r="K238" s="314">
        <v>1</v>
      </c>
      <c r="L238" s="478">
        <v>0</v>
      </c>
      <c r="M238" s="479"/>
      <c r="N238" s="478">
        <f t="shared" si="5"/>
        <v>0</v>
      </c>
      <c r="O238" s="479"/>
      <c r="P238" s="479"/>
      <c r="Q238" s="479"/>
      <c r="R238" s="315"/>
      <c r="T238" s="316" t="s">
        <v>6</v>
      </c>
      <c r="U238" s="317" t="s">
        <v>17</v>
      </c>
      <c r="V238" s="318">
        <v>0</v>
      </c>
      <c r="W238" s="318">
        <f>V238*K238</f>
        <v>0</v>
      </c>
      <c r="X238" s="318">
        <v>0</v>
      </c>
      <c r="Y238" s="318">
        <f>X238*K238</f>
        <v>0</v>
      </c>
      <c r="Z238" s="318">
        <v>0</v>
      </c>
      <c r="AA238" s="319">
        <f>Z238*K238</f>
        <v>0</v>
      </c>
      <c r="AR238" s="223" t="s">
        <v>290</v>
      </c>
      <c r="AT238" s="223" t="s">
        <v>65</v>
      </c>
      <c r="AU238" s="223" t="s">
        <v>1081</v>
      </c>
      <c r="AY238" s="223" t="s">
        <v>62</v>
      </c>
      <c r="BE238" s="320">
        <f>IF(U238="základní",N238,0)</f>
        <v>0</v>
      </c>
      <c r="BF238" s="320">
        <f>IF(U238="snížená",N238,0)</f>
        <v>0</v>
      </c>
      <c r="BG238" s="320">
        <f>IF(U238="zákl. přenesená",N238,0)</f>
        <v>0</v>
      </c>
      <c r="BH238" s="320">
        <f>IF(U238="sníž. přenesená",N238,0)</f>
        <v>0</v>
      </c>
      <c r="BI238" s="320">
        <f>IF(U238="nulová",N238,0)</f>
        <v>0</v>
      </c>
      <c r="BJ238" s="223" t="s">
        <v>64</v>
      </c>
      <c r="BK238" s="320">
        <f>ROUND(L238*K238,2)</f>
        <v>0</v>
      </c>
      <c r="BL238" s="223" t="s">
        <v>290</v>
      </c>
      <c r="BM238" s="223" t="s">
        <v>295</v>
      </c>
    </row>
    <row r="239" spans="2:65" s="231" customFormat="1" ht="20.25" customHeight="1">
      <c r="B239" s="311"/>
      <c r="C239" s="312">
        <v>112</v>
      </c>
      <c r="D239" s="312" t="s">
        <v>65</v>
      </c>
      <c r="E239" s="321" t="s">
        <v>296</v>
      </c>
      <c r="F239" s="485" t="s">
        <v>297</v>
      </c>
      <c r="G239" s="479"/>
      <c r="H239" s="479"/>
      <c r="I239" s="479"/>
      <c r="J239" s="313" t="s">
        <v>284</v>
      </c>
      <c r="K239" s="314">
        <v>1</v>
      </c>
      <c r="L239" s="478">
        <v>0</v>
      </c>
      <c r="M239" s="479"/>
      <c r="N239" s="478">
        <f t="shared" si="5"/>
        <v>0</v>
      </c>
      <c r="O239" s="479"/>
      <c r="P239" s="479"/>
      <c r="Q239" s="479"/>
      <c r="R239" s="315"/>
      <c r="T239" s="316" t="s">
        <v>6</v>
      </c>
      <c r="U239" s="317" t="s">
        <v>17</v>
      </c>
      <c r="V239" s="318">
        <v>0</v>
      </c>
      <c r="W239" s="318">
        <f>V239*K239</f>
        <v>0</v>
      </c>
      <c r="X239" s="318">
        <v>0</v>
      </c>
      <c r="Y239" s="318">
        <f>X239*K239</f>
        <v>0</v>
      </c>
      <c r="Z239" s="318">
        <v>0</v>
      </c>
      <c r="AA239" s="319">
        <f>Z239*K239</f>
        <v>0</v>
      </c>
      <c r="AR239" s="223" t="s">
        <v>290</v>
      </c>
      <c r="AT239" s="223" t="s">
        <v>65</v>
      </c>
      <c r="AU239" s="223" t="s">
        <v>1081</v>
      </c>
      <c r="AY239" s="223" t="s">
        <v>62</v>
      </c>
      <c r="BE239" s="320">
        <f>IF(U239="základní",N239,0)</f>
        <v>0</v>
      </c>
      <c r="BF239" s="320">
        <f>IF(U239="snížená",N239,0)</f>
        <v>0</v>
      </c>
      <c r="BG239" s="320">
        <f>IF(U239="zákl. přenesená",N239,0)</f>
        <v>0</v>
      </c>
      <c r="BH239" s="320">
        <f>IF(U239="sníž. přenesená",N239,0)</f>
        <v>0</v>
      </c>
      <c r="BI239" s="320">
        <f>IF(U239="nulová",N239,0)</f>
        <v>0</v>
      </c>
      <c r="BJ239" s="223" t="s">
        <v>64</v>
      </c>
      <c r="BK239" s="320">
        <f>ROUND(L239*K239,2)</f>
        <v>0</v>
      </c>
      <c r="BL239" s="223" t="s">
        <v>290</v>
      </c>
      <c r="BM239" s="223" t="s">
        <v>298</v>
      </c>
    </row>
    <row r="240" spans="2:65" s="231" customFormat="1" ht="20.25" customHeight="1">
      <c r="B240" s="311"/>
      <c r="C240" s="312">
        <v>113</v>
      </c>
      <c r="D240" s="312" t="s">
        <v>65</v>
      </c>
      <c r="E240" s="321" t="s">
        <v>299</v>
      </c>
      <c r="F240" s="485" t="s">
        <v>300</v>
      </c>
      <c r="G240" s="479"/>
      <c r="H240" s="479"/>
      <c r="I240" s="479"/>
      <c r="J240" s="313" t="s">
        <v>1003</v>
      </c>
      <c r="K240" s="314">
        <v>80</v>
      </c>
      <c r="L240" s="478">
        <v>0</v>
      </c>
      <c r="M240" s="479"/>
      <c r="N240" s="478">
        <f t="shared" si="5"/>
        <v>0</v>
      </c>
      <c r="O240" s="479"/>
      <c r="P240" s="479"/>
      <c r="Q240" s="479"/>
      <c r="R240" s="315"/>
      <c r="T240" s="316"/>
      <c r="U240" s="317"/>
      <c r="V240" s="318"/>
      <c r="W240" s="318"/>
      <c r="X240" s="318"/>
      <c r="Y240" s="318"/>
      <c r="Z240" s="318"/>
      <c r="AA240" s="319"/>
      <c r="AR240" s="223"/>
      <c r="AT240" s="223"/>
      <c r="AU240" s="223"/>
      <c r="AY240" s="223"/>
      <c r="BE240" s="320"/>
      <c r="BF240" s="320"/>
      <c r="BG240" s="320"/>
      <c r="BH240" s="320"/>
      <c r="BI240" s="320"/>
      <c r="BJ240" s="223"/>
      <c r="BK240" s="320"/>
      <c r="BL240" s="223"/>
      <c r="BM240" s="223"/>
    </row>
    <row r="241" spans="2:65" s="231" customFormat="1" ht="30" customHeight="1">
      <c r="B241" s="311"/>
      <c r="C241" s="312">
        <v>114</v>
      </c>
      <c r="D241" s="312" t="s">
        <v>65</v>
      </c>
      <c r="E241" s="321" t="s">
        <v>301</v>
      </c>
      <c r="F241" s="485" t="s">
        <v>302</v>
      </c>
      <c r="G241" s="479"/>
      <c r="H241" s="479"/>
      <c r="I241" s="479"/>
      <c r="J241" s="313" t="s">
        <v>1003</v>
      </c>
      <c r="K241" s="314">
        <v>56</v>
      </c>
      <c r="L241" s="478">
        <v>0</v>
      </c>
      <c r="M241" s="479"/>
      <c r="N241" s="478">
        <f t="shared" si="5"/>
        <v>0</v>
      </c>
      <c r="O241" s="479"/>
      <c r="P241" s="479"/>
      <c r="Q241" s="479"/>
      <c r="R241" s="315"/>
      <c r="T241" s="316"/>
      <c r="U241" s="317"/>
      <c r="V241" s="318"/>
      <c r="W241" s="318"/>
      <c r="X241" s="318"/>
      <c r="Y241" s="318"/>
      <c r="Z241" s="318"/>
      <c r="AA241" s="319"/>
      <c r="AR241" s="223"/>
      <c r="AT241" s="223"/>
      <c r="AU241" s="223"/>
      <c r="AY241" s="223"/>
      <c r="BE241" s="320"/>
      <c r="BF241" s="320"/>
      <c r="BG241" s="320"/>
      <c r="BH241" s="320"/>
      <c r="BI241" s="320"/>
      <c r="BJ241" s="223"/>
      <c r="BK241" s="320"/>
      <c r="BL241" s="223"/>
      <c r="BM241" s="223"/>
    </row>
    <row r="242" spans="2:65" s="231" customFormat="1" ht="30" customHeight="1">
      <c r="B242" s="311"/>
      <c r="C242" s="312">
        <v>115</v>
      </c>
      <c r="D242" s="312" t="s">
        <v>65</v>
      </c>
      <c r="E242" s="321" t="s">
        <v>303</v>
      </c>
      <c r="F242" s="485" t="s">
        <v>304</v>
      </c>
      <c r="G242" s="479"/>
      <c r="H242" s="479"/>
      <c r="I242" s="479"/>
      <c r="J242" s="313" t="s">
        <v>1003</v>
      </c>
      <c r="K242" s="314">
        <v>10</v>
      </c>
      <c r="L242" s="478">
        <v>0</v>
      </c>
      <c r="M242" s="479"/>
      <c r="N242" s="478">
        <f t="shared" si="5"/>
        <v>0</v>
      </c>
      <c r="O242" s="479"/>
      <c r="P242" s="479"/>
      <c r="Q242" s="479"/>
      <c r="R242" s="315"/>
      <c r="T242" s="316"/>
      <c r="U242" s="317"/>
      <c r="V242" s="318"/>
      <c r="W242" s="318"/>
      <c r="X242" s="318"/>
      <c r="Y242" s="318"/>
      <c r="Z242" s="318"/>
      <c r="AA242" s="319"/>
      <c r="AR242" s="223"/>
      <c r="AT242" s="223"/>
      <c r="AU242" s="223"/>
      <c r="AY242" s="223"/>
      <c r="BE242" s="320"/>
      <c r="BF242" s="320"/>
      <c r="BG242" s="320"/>
      <c r="BH242" s="320"/>
      <c r="BI242" s="320"/>
      <c r="BJ242" s="223"/>
      <c r="BK242" s="320"/>
      <c r="BL242" s="223"/>
      <c r="BM242" s="223"/>
    </row>
    <row r="243" spans="2:65" s="231" customFormat="1" ht="20.25" customHeight="1">
      <c r="B243" s="311"/>
      <c r="C243" s="312">
        <v>116</v>
      </c>
      <c r="D243" s="312" t="s">
        <v>65</v>
      </c>
      <c r="E243" s="321" t="s">
        <v>305</v>
      </c>
      <c r="F243" s="491" t="s">
        <v>306</v>
      </c>
      <c r="G243" s="492"/>
      <c r="H243" s="492"/>
      <c r="I243" s="493"/>
      <c r="J243" s="313" t="s">
        <v>284</v>
      </c>
      <c r="K243" s="314">
        <v>1</v>
      </c>
      <c r="L243" s="494">
        <v>0</v>
      </c>
      <c r="M243" s="495"/>
      <c r="N243" s="494">
        <f t="shared" si="5"/>
        <v>0</v>
      </c>
      <c r="O243" s="496"/>
      <c r="P243" s="496"/>
      <c r="Q243" s="495"/>
      <c r="R243" s="315"/>
      <c r="T243" s="316"/>
      <c r="U243" s="317"/>
      <c r="V243" s="318"/>
      <c r="W243" s="318"/>
      <c r="X243" s="318"/>
      <c r="Y243" s="318"/>
      <c r="Z243" s="318"/>
      <c r="AA243" s="319"/>
      <c r="AR243" s="223"/>
      <c r="AT243" s="223"/>
      <c r="AU243" s="223"/>
      <c r="AY243" s="223"/>
      <c r="BE243" s="320"/>
      <c r="BF243" s="320"/>
      <c r="BG243" s="320"/>
      <c r="BH243" s="320"/>
      <c r="BI243" s="320"/>
      <c r="BJ243" s="223"/>
      <c r="BK243" s="320"/>
      <c r="BL243" s="223"/>
      <c r="BM243" s="223"/>
    </row>
    <row r="244" spans="2:18" s="231" customFormat="1" ht="6.75" customHeight="1">
      <c r="B244" s="260"/>
      <c r="C244" s="261"/>
      <c r="D244" s="261"/>
      <c r="E244" s="261"/>
      <c r="F244" s="261"/>
      <c r="G244" s="261"/>
      <c r="H244" s="261"/>
      <c r="I244" s="261"/>
      <c r="J244" s="261"/>
      <c r="K244" s="261"/>
      <c r="L244" s="261"/>
      <c r="M244" s="261"/>
      <c r="N244" s="261"/>
      <c r="O244" s="261"/>
      <c r="P244" s="261"/>
      <c r="Q244" s="261"/>
      <c r="R244" s="262"/>
    </row>
  </sheetData>
  <sheetProtection/>
  <mergeCells count="411">
    <mergeCell ref="F224:I224"/>
    <mergeCell ref="L224:M224"/>
    <mergeCell ref="N224:Q224"/>
    <mergeCell ref="F229:I229"/>
    <mergeCell ref="L229:M229"/>
    <mergeCell ref="N229:Q229"/>
    <mergeCell ref="N228:Q228"/>
    <mergeCell ref="L225:M225"/>
    <mergeCell ref="N225:Q225"/>
    <mergeCell ref="F227:I227"/>
    <mergeCell ref="N220:Q220"/>
    <mergeCell ref="L208:M208"/>
    <mergeCell ref="F216:I216"/>
    <mergeCell ref="N218:Q218"/>
    <mergeCell ref="N215:Q215"/>
    <mergeCell ref="L205:M205"/>
    <mergeCell ref="N205:Q205"/>
    <mergeCell ref="L200:M200"/>
    <mergeCell ref="F199:I199"/>
    <mergeCell ref="F202:I202"/>
    <mergeCell ref="L203:M203"/>
    <mergeCell ref="N203:Q203"/>
    <mergeCell ref="F208:I208"/>
    <mergeCell ref="N195:Q195"/>
    <mergeCell ref="F196:I196"/>
    <mergeCell ref="L196:M196"/>
    <mergeCell ref="N196:Q196"/>
    <mergeCell ref="L202:M202"/>
    <mergeCell ref="N202:Q202"/>
    <mergeCell ref="F198:I198"/>
    <mergeCell ref="F197:I197"/>
    <mergeCell ref="N200:Q200"/>
    <mergeCell ref="F200:I200"/>
    <mergeCell ref="N232:Q232"/>
    <mergeCell ref="F236:I236"/>
    <mergeCell ref="L236:M236"/>
    <mergeCell ref="N173:Q173"/>
    <mergeCell ref="L177:M177"/>
    <mergeCell ref="N211:Q211"/>
    <mergeCell ref="F185:I185"/>
    <mergeCell ref="L185:M185"/>
    <mergeCell ref="L179:M179"/>
    <mergeCell ref="F189:I189"/>
    <mergeCell ref="F186:I186"/>
    <mergeCell ref="F204:I204"/>
    <mergeCell ref="L204:M204"/>
    <mergeCell ref="N204:Q204"/>
    <mergeCell ref="L189:M189"/>
    <mergeCell ref="N189:Q189"/>
    <mergeCell ref="F190:I190"/>
    <mergeCell ref="F188:I188"/>
    <mergeCell ref="L188:M188"/>
    <mergeCell ref="F194:I194"/>
    <mergeCell ref="N241:Q241"/>
    <mergeCell ref="F233:I233"/>
    <mergeCell ref="L233:M233"/>
    <mergeCell ref="L240:M240"/>
    <mergeCell ref="N240:Q240"/>
    <mergeCell ref="F239:I239"/>
    <mergeCell ref="F235:I235"/>
    <mergeCell ref="L235:M235"/>
    <mergeCell ref="F237:I237"/>
    <mergeCell ref="L239:M239"/>
    <mergeCell ref="F165:I165"/>
    <mergeCell ref="F162:I162"/>
    <mergeCell ref="L162:M162"/>
    <mergeCell ref="F179:I179"/>
    <mergeCell ref="F241:I241"/>
    <mergeCell ref="L241:M241"/>
    <mergeCell ref="F230:I230"/>
    <mergeCell ref="L230:M230"/>
    <mergeCell ref="F232:I232"/>
    <mergeCell ref="L232:M232"/>
    <mergeCell ref="F152:I152"/>
    <mergeCell ref="L152:M152"/>
    <mergeCell ref="N152:Q152"/>
    <mergeCell ref="L150:M150"/>
    <mergeCell ref="F183:I183"/>
    <mergeCell ref="F180:I180"/>
    <mergeCell ref="F153:I153"/>
    <mergeCell ref="L153:M153"/>
    <mergeCell ref="F182:I182"/>
    <mergeCell ref="L182:M182"/>
    <mergeCell ref="N162:Q162"/>
    <mergeCell ref="F163:I163"/>
    <mergeCell ref="L163:M163"/>
    <mergeCell ref="N163:Q163"/>
    <mergeCell ref="F149:I149"/>
    <mergeCell ref="F156:I156"/>
    <mergeCell ref="L156:M156"/>
    <mergeCell ref="N156:Q156"/>
    <mergeCell ref="N153:Q153"/>
    <mergeCell ref="F150:I150"/>
    <mergeCell ref="H31:J31"/>
    <mergeCell ref="F175:I175"/>
    <mergeCell ref="F176:I176"/>
    <mergeCell ref="N176:Q176"/>
    <mergeCell ref="L175:M175"/>
    <mergeCell ref="L176:M176"/>
    <mergeCell ref="F167:I167"/>
    <mergeCell ref="L167:M167"/>
    <mergeCell ref="N167:Q167"/>
    <mergeCell ref="N168:Q168"/>
    <mergeCell ref="M29:P29"/>
    <mergeCell ref="N150:Q150"/>
    <mergeCell ref="F151:I151"/>
    <mergeCell ref="O10:P10"/>
    <mergeCell ref="O11:P11"/>
    <mergeCell ref="O19:P19"/>
    <mergeCell ref="O20:P20"/>
    <mergeCell ref="E23:L23"/>
    <mergeCell ref="M26:P26"/>
    <mergeCell ref="N149:Q149"/>
    <mergeCell ref="C2:Q2"/>
    <mergeCell ref="C4:Q4"/>
    <mergeCell ref="F6:P6"/>
    <mergeCell ref="O8:P8"/>
    <mergeCell ref="M31:P31"/>
    <mergeCell ref="O13:P13"/>
    <mergeCell ref="O14:P14"/>
    <mergeCell ref="O16:P16"/>
    <mergeCell ref="O17:P17"/>
    <mergeCell ref="M27:P27"/>
    <mergeCell ref="F78:P78"/>
    <mergeCell ref="M80:P80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L101:Q101"/>
    <mergeCell ref="C107:Q107"/>
    <mergeCell ref="N99:Q99"/>
    <mergeCell ref="N90:Q90"/>
    <mergeCell ref="C85:G85"/>
    <mergeCell ref="N85:Q85"/>
    <mergeCell ref="M82:Q82"/>
    <mergeCell ref="M83:Q83"/>
    <mergeCell ref="N117:Q117"/>
    <mergeCell ref="N118:Q118"/>
    <mergeCell ref="M113:Q113"/>
    <mergeCell ref="M114:Q114"/>
    <mergeCell ref="N97:Q97"/>
    <mergeCell ref="F109:P109"/>
    <mergeCell ref="M111:P111"/>
    <mergeCell ref="F116:I116"/>
    <mergeCell ref="L116:M116"/>
    <mergeCell ref="N116:Q116"/>
    <mergeCell ref="N87:Q87"/>
    <mergeCell ref="N89:Q89"/>
    <mergeCell ref="N95:Q95"/>
    <mergeCell ref="N96:Q96"/>
    <mergeCell ref="N91:Q91"/>
    <mergeCell ref="N92:Q92"/>
    <mergeCell ref="N93:Q93"/>
    <mergeCell ref="N88:Q88"/>
    <mergeCell ref="F128:I128"/>
    <mergeCell ref="L128:M128"/>
    <mergeCell ref="N128:Q128"/>
    <mergeCell ref="F124:I124"/>
    <mergeCell ref="N126:Q126"/>
    <mergeCell ref="N127:Q127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5:I135"/>
    <mergeCell ref="L135:M135"/>
    <mergeCell ref="N135:Q135"/>
    <mergeCell ref="N134:Q134"/>
    <mergeCell ref="L137:M137"/>
    <mergeCell ref="N137:Q137"/>
    <mergeCell ref="F136:I136"/>
    <mergeCell ref="F139:I139"/>
    <mergeCell ref="N136:Q136"/>
    <mergeCell ref="N138:Q138"/>
    <mergeCell ref="S2:AC2"/>
    <mergeCell ref="N213:Q213"/>
    <mergeCell ref="N119:Q119"/>
    <mergeCell ref="N129:Q129"/>
    <mergeCell ref="N146:Q146"/>
    <mergeCell ref="N147:Q147"/>
    <mergeCell ref="N139:Q139"/>
    <mergeCell ref="N140:Q140"/>
    <mergeCell ref="N161:Q161"/>
    <mergeCell ref="N166:Q166"/>
    <mergeCell ref="H1:K1"/>
    <mergeCell ref="L215:M215"/>
    <mergeCell ref="L238:M238"/>
    <mergeCell ref="L237:M237"/>
    <mergeCell ref="L161:M161"/>
    <mergeCell ref="F166:I166"/>
    <mergeCell ref="F177:I177"/>
    <mergeCell ref="F158:I158"/>
    <mergeCell ref="L139:M139"/>
    <mergeCell ref="L145:M145"/>
    <mergeCell ref="F243:I243"/>
    <mergeCell ref="L243:M243"/>
    <mergeCell ref="N243:Q243"/>
    <mergeCell ref="F215:I215"/>
    <mergeCell ref="L216:M216"/>
    <mergeCell ref="N216:Q216"/>
    <mergeCell ref="N234:Q234"/>
    <mergeCell ref="F238:I238"/>
    <mergeCell ref="N233:Q233"/>
    <mergeCell ref="F240:I240"/>
    <mergeCell ref="F159:I159"/>
    <mergeCell ref="L159:M159"/>
    <mergeCell ref="N159:Q159"/>
    <mergeCell ref="N94:Q94"/>
    <mergeCell ref="N198:Q198"/>
    <mergeCell ref="N237:Q237"/>
    <mergeCell ref="N175:Q175"/>
    <mergeCell ref="N201:Q201"/>
    <mergeCell ref="N157:Q157"/>
    <mergeCell ref="N154:Q154"/>
    <mergeCell ref="N238:Q238"/>
    <mergeCell ref="N179:Q179"/>
    <mergeCell ref="L166:M166"/>
    <mergeCell ref="N164:Q164"/>
    <mergeCell ref="L164:M164"/>
    <mergeCell ref="N235:Q235"/>
    <mergeCell ref="N183:Q183"/>
    <mergeCell ref="L197:M197"/>
    <mergeCell ref="L186:M186"/>
    <mergeCell ref="N230:Q230"/>
    <mergeCell ref="N151:Q151"/>
    <mergeCell ref="N148:Q148"/>
    <mergeCell ref="N141:Q141"/>
    <mergeCell ref="N145:Q145"/>
    <mergeCell ref="N143:Q143"/>
    <mergeCell ref="N144:Q144"/>
    <mergeCell ref="N142:Q142"/>
    <mergeCell ref="F144:I144"/>
    <mergeCell ref="F142:I142"/>
    <mergeCell ref="L142:M142"/>
    <mergeCell ref="L141:M141"/>
    <mergeCell ref="F141:I141"/>
    <mergeCell ref="F132:I132"/>
    <mergeCell ref="L132:M132"/>
    <mergeCell ref="F143:I143"/>
    <mergeCell ref="L143:M143"/>
    <mergeCell ref="L144:M144"/>
    <mergeCell ref="F121:I121"/>
    <mergeCell ref="L121:M121"/>
    <mergeCell ref="N121:Q121"/>
    <mergeCell ref="F120:I120"/>
    <mergeCell ref="F140:I140"/>
    <mergeCell ref="L140:M140"/>
    <mergeCell ref="L136:M136"/>
    <mergeCell ref="F138:I138"/>
    <mergeCell ref="L138:M138"/>
    <mergeCell ref="F137:I137"/>
    <mergeCell ref="F123:I123"/>
    <mergeCell ref="L123:M123"/>
    <mergeCell ref="N123:Q123"/>
    <mergeCell ref="L124:M124"/>
    <mergeCell ref="N124:Q124"/>
    <mergeCell ref="L120:M120"/>
    <mergeCell ref="N120:Q120"/>
    <mergeCell ref="F122:I122"/>
    <mergeCell ref="L122:M122"/>
    <mergeCell ref="N122:Q122"/>
    <mergeCell ref="N186:Q186"/>
    <mergeCell ref="L180:M180"/>
    <mergeCell ref="N180:Q180"/>
    <mergeCell ref="N190:Q190"/>
    <mergeCell ref="L191:M191"/>
    <mergeCell ref="N191:Q191"/>
    <mergeCell ref="N188:Q188"/>
    <mergeCell ref="N184:Q184"/>
    <mergeCell ref="N242:Q242"/>
    <mergeCell ref="F212:I212"/>
    <mergeCell ref="L212:M212"/>
    <mergeCell ref="N212:Q212"/>
    <mergeCell ref="F231:I231"/>
    <mergeCell ref="L231:M231"/>
    <mergeCell ref="L214:M214"/>
    <mergeCell ref="L218:M218"/>
    <mergeCell ref="N231:Q231"/>
    <mergeCell ref="N239:Q239"/>
    <mergeCell ref="N236:Q236"/>
    <mergeCell ref="F155:I155"/>
    <mergeCell ref="F157:I157"/>
    <mergeCell ref="L155:M155"/>
    <mergeCell ref="F242:I242"/>
    <mergeCell ref="L242:M242"/>
    <mergeCell ref="F209:I209"/>
    <mergeCell ref="F211:I211"/>
    <mergeCell ref="L211:M211"/>
    <mergeCell ref="F201:I201"/>
    <mergeCell ref="L209:M209"/>
    <mergeCell ref="F145:I145"/>
    <mergeCell ref="F148:I148"/>
    <mergeCell ref="L148:M148"/>
    <mergeCell ref="L146:M146"/>
    <mergeCell ref="F146:I146"/>
    <mergeCell ref="F147:I147"/>
    <mergeCell ref="L147:M147"/>
    <mergeCell ref="F193:I193"/>
    <mergeCell ref="F195:I195"/>
    <mergeCell ref="L206:M206"/>
    <mergeCell ref="L199:M199"/>
    <mergeCell ref="N199:Q199"/>
    <mergeCell ref="N206:Q206"/>
    <mergeCell ref="L190:M190"/>
    <mergeCell ref="L192:M192"/>
    <mergeCell ref="N193:Q193"/>
    <mergeCell ref="L194:M194"/>
    <mergeCell ref="N194:Q194"/>
    <mergeCell ref="L195:M195"/>
    <mergeCell ref="F174:I174"/>
    <mergeCell ref="N197:Q197"/>
    <mergeCell ref="N209:Q209"/>
    <mergeCell ref="F207:I207"/>
    <mergeCell ref="L207:M207"/>
    <mergeCell ref="N207:Q207"/>
    <mergeCell ref="N208:Q208"/>
    <mergeCell ref="F203:I203"/>
    <mergeCell ref="F191:I191"/>
    <mergeCell ref="F192:I192"/>
    <mergeCell ref="N165:Q165"/>
    <mergeCell ref="N182:Q182"/>
    <mergeCell ref="L183:M183"/>
    <mergeCell ref="N185:Q185"/>
    <mergeCell ref="L201:M201"/>
    <mergeCell ref="L172:M172"/>
    <mergeCell ref="N192:Q192"/>
    <mergeCell ref="L193:M193"/>
    <mergeCell ref="N178:Q178"/>
    <mergeCell ref="L198:M198"/>
    <mergeCell ref="N132:Q132"/>
    <mergeCell ref="L169:M169"/>
    <mergeCell ref="N169:Q169"/>
    <mergeCell ref="F168:I168"/>
    <mergeCell ref="L168:M168"/>
    <mergeCell ref="L157:M157"/>
    <mergeCell ref="L158:M158"/>
    <mergeCell ref="L149:M149"/>
    <mergeCell ref="F160:I160"/>
    <mergeCell ref="L160:M160"/>
    <mergeCell ref="L151:M151"/>
    <mergeCell ref="N155:Q155"/>
    <mergeCell ref="N172:Q172"/>
    <mergeCell ref="F169:I169"/>
    <mergeCell ref="N160:Q160"/>
    <mergeCell ref="F172:I172"/>
    <mergeCell ref="L165:M165"/>
    <mergeCell ref="F161:I161"/>
    <mergeCell ref="F164:I164"/>
    <mergeCell ref="N158:Q158"/>
    <mergeCell ref="F214:I214"/>
    <mergeCell ref="L174:M174"/>
    <mergeCell ref="N174:Q174"/>
    <mergeCell ref="N214:Q214"/>
    <mergeCell ref="F206:I206"/>
    <mergeCell ref="F217:I217"/>
    <mergeCell ref="F178:I178"/>
    <mergeCell ref="L178:M178"/>
    <mergeCell ref="N177:Q177"/>
    <mergeCell ref="F205:I205"/>
    <mergeCell ref="F222:I222"/>
    <mergeCell ref="L222:M222"/>
    <mergeCell ref="N222:Q222"/>
    <mergeCell ref="F223:I223"/>
    <mergeCell ref="L217:M217"/>
    <mergeCell ref="N217:Q217"/>
    <mergeCell ref="L223:M223"/>
    <mergeCell ref="N223:Q223"/>
    <mergeCell ref="F219:I219"/>
    <mergeCell ref="L219:M219"/>
    <mergeCell ref="F218:I218"/>
    <mergeCell ref="F221:I221"/>
    <mergeCell ref="L221:M221"/>
    <mergeCell ref="N221:Q221"/>
    <mergeCell ref="F228:I228"/>
    <mergeCell ref="L228:M228"/>
    <mergeCell ref="N219:Q219"/>
    <mergeCell ref="F220:I220"/>
    <mergeCell ref="L220:M220"/>
    <mergeCell ref="F225:I225"/>
    <mergeCell ref="L227:M227"/>
    <mergeCell ref="N227:Q227"/>
    <mergeCell ref="F170:I170"/>
    <mergeCell ref="L170:M170"/>
    <mergeCell ref="N170:Q170"/>
    <mergeCell ref="F171:I171"/>
    <mergeCell ref="L171:M171"/>
    <mergeCell ref="N171:Q171"/>
    <mergeCell ref="F181:I181"/>
    <mergeCell ref="L181:M181"/>
    <mergeCell ref="F226:I226"/>
    <mergeCell ref="L226:M226"/>
    <mergeCell ref="N226:Q226"/>
    <mergeCell ref="N181:Q181"/>
    <mergeCell ref="F187:I187"/>
    <mergeCell ref="L187:M187"/>
    <mergeCell ref="N187:Q187"/>
    <mergeCell ref="F210:I210"/>
    <mergeCell ref="L210:M210"/>
    <mergeCell ref="N210:Q210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G73"/>
  <sheetViews>
    <sheetView view="pageBreakPreview" zoomScaleSheetLayoutView="100" zoomScalePageLayoutView="0" workbookViewId="0" topLeftCell="A31">
      <selection activeCell="F74" sqref="F74"/>
    </sheetView>
  </sheetViews>
  <sheetFormatPr defaultColWidth="9.140625" defaultRowHeight="12.75"/>
  <cols>
    <col min="1" max="1" width="6.00390625" style="410" customWidth="1"/>
    <col min="2" max="2" width="11.7109375" style="411" customWidth="1"/>
    <col min="3" max="3" width="71.421875" style="410" customWidth="1"/>
    <col min="4" max="4" width="7.28125" style="410" customWidth="1"/>
    <col min="5" max="5" width="9.28125" style="410" bestFit="1" customWidth="1"/>
    <col min="6" max="6" width="11.7109375" style="410" customWidth="1"/>
    <col min="7" max="7" width="17.28125" style="410" customWidth="1"/>
    <col min="8" max="16384" width="9.140625" style="410" customWidth="1"/>
  </cols>
  <sheetData>
    <row r="1" spans="1:7" s="373" customFormat="1" ht="26.25" customHeight="1">
      <c r="A1" s="369"/>
      <c r="B1" s="370"/>
      <c r="C1" s="371" t="s">
        <v>575</v>
      </c>
      <c r="D1" s="370"/>
      <c r="E1" s="370"/>
      <c r="F1" s="370"/>
      <c r="G1" s="372"/>
    </row>
    <row r="2" spans="1:7" s="373" customFormat="1" ht="22.5" customHeight="1">
      <c r="A2" s="369"/>
      <c r="B2" s="370"/>
      <c r="C2" s="374" t="s">
        <v>579</v>
      </c>
      <c r="D2" s="370"/>
      <c r="E2" s="370"/>
      <c r="F2" s="370"/>
      <c r="G2" s="372"/>
    </row>
    <row r="3" spans="1:7" s="379" customFormat="1" ht="33" customHeight="1">
      <c r="A3" s="375" t="s">
        <v>414</v>
      </c>
      <c r="B3" s="376" t="s">
        <v>415</v>
      </c>
      <c r="C3" s="377" t="s">
        <v>997</v>
      </c>
      <c r="D3" s="377" t="s">
        <v>998</v>
      </c>
      <c r="E3" s="377" t="s">
        <v>310</v>
      </c>
      <c r="F3" s="377" t="s">
        <v>311</v>
      </c>
      <c r="G3" s="378" t="s">
        <v>312</v>
      </c>
    </row>
    <row r="4" spans="1:7" s="379" customFormat="1" ht="7.5" customHeight="1">
      <c r="A4" s="534"/>
      <c r="B4" s="535"/>
      <c r="C4" s="535"/>
      <c r="D4" s="535"/>
      <c r="E4" s="535"/>
      <c r="F4" s="535"/>
      <c r="G4" s="536"/>
    </row>
    <row r="5" spans="1:7" s="379" customFormat="1" ht="18.75" customHeight="1">
      <c r="A5" s="380"/>
      <c r="B5" s="381"/>
      <c r="C5" s="382" t="s">
        <v>313</v>
      </c>
      <c r="D5" s="383"/>
      <c r="E5" s="384"/>
      <c r="F5" s="385"/>
      <c r="G5" s="386">
        <f>G7+G20+G27+G34+G45+G60+G63+G66</f>
        <v>0</v>
      </c>
    </row>
    <row r="6" spans="1:7" s="379" customFormat="1" ht="15" customHeight="1">
      <c r="A6" s="387"/>
      <c r="B6" s="388"/>
      <c r="C6" s="389"/>
      <c r="D6" s="390"/>
      <c r="E6" s="391"/>
      <c r="F6" s="392"/>
      <c r="G6" s="393"/>
    </row>
    <row r="7" spans="1:7" s="379" customFormat="1" ht="23.25" customHeight="1">
      <c r="A7" s="394">
        <v>1</v>
      </c>
      <c r="B7" s="395"/>
      <c r="C7" s="396" t="s">
        <v>370</v>
      </c>
      <c r="D7" s="397"/>
      <c r="E7" s="398"/>
      <c r="F7" s="399"/>
      <c r="G7" s="400">
        <f>SUM(G8:G19)</f>
        <v>0</v>
      </c>
    </row>
    <row r="8" spans="1:7" s="379" customFormat="1" ht="63" customHeight="1">
      <c r="A8" s="401">
        <v>1</v>
      </c>
      <c r="B8" s="401" t="s">
        <v>416</v>
      </c>
      <c r="C8" s="402" t="s">
        <v>476</v>
      </c>
      <c r="D8" s="403" t="s">
        <v>989</v>
      </c>
      <c r="E8" s="404">
        <v>1</v>
      </c>
      <c r="F8" s="405">
        <v>0</v>
      </c>
      <c r="G8" s="406">
        <f aca="true" t="shared" si="0" ref="G8:G19">PRODUCT(F8,E8)</f>
        <v>0</v>
      </c>
    </row>
    <row r="9" spans="1:7" s="379" customFormat="1" ht="18.75" customHeight="1">
      <c r="A9" s="407">
        <v>2</v>
      </c>
      <c r="B9" s="408" t="s">
        <v>417</v>
      </c>
      <c r="C9" s="402" t="s">
        <v>418</v>
      </c>
      <c r="D9" s="403" t="s">
        <v>989</v>
      </c>
      <c r="E9" s="404">
        <v>1</v>
      </c>
      <c r="F9" s="405">
        <v>0</v>
      </c>
      <c r="G9" s="406">
        <f t="shared" si="0"/>
        <v>0</v>
      </c>
    </row>
    <row r="10" spans="1:7" s="379" customFormat="1" ht="18.75" customHeight="1">
      <c r="A10" s="401">
        <v>3</v>
      </c>
      <c r="B10" s="408" t="s">
        <v>419</v>
      </c>
      <c r="C10" s="402" t="s">
        <v>420</v>
      </c>
      <c r="D10" s="403" t="s">
        <v>989</v>
      </c>
      <c r="E10" s="404">
        <v>1</v>
      </c>
      <c r="F10" s="405">
        <v>0</v>
      </c>
      <c r="G10" s="406">
        <f t="shared" si="0"/>
        <v>0</v>
      </c>
    </row>
    <row r="11" spans="1:7" s="379" customFormat="1" ht="18.75" customHeight="1">
      <c r="A11" s="407">
        <v>4</v>
      </c>
      <c r="B11" s="408" t="s">
        <v>421</v>
      </c>
      <c r="C11" s="402" t="s">
        <v>422</v>
      </c>
      <c r="D11" s="403" t="s">
        <v>989</v>
      </c>
      <c r="E11" s="404">
        <v>2</v>
      </c>
      <c r="F11" s="405">
        <v>0</v>
      </c>
      <c r="G11" s="406">
        <f t="shared" si="0"/>
        <v>0</v>
      </c>
    </row>
    <row r="12" spans="1:7" s="379" customFormat="1" ht="18.75" customHeight="1">
      <c r="A12" s="401">
        <v>5</v>
      </c>
      <c r="B12" s="408" t="s">
        <v>423</v>
      </c>
      <c r="C12" s="402" t="s">
        <v>424</v>
      </c>
      <c r="D12" s="403" t="s">
        <v>989</v>
      </c>
      <c r="E12" s="404">
        <v>1</v>
      </c>
      <c r="F12" s="405">
        <v>0</v>
      </c>
      <c r="G12" s="406">
        <f t="shared" si="0"/>
        <v>0</v>
      </c>
    </row>
    <row r="13" spans="1:7" s="379" customFormat="1" ht="18.75" customHeight="1">
      <c r="A13" s="407">
        <v>6</v>
      </c>
      <c r="B13" s="408"/>
      <c r="C13" s="402" t="s">
        <v>425</v>
      </c>
      <c r="D13" s="403" t="s">
        <v>989</v>
      </c>
      <c r="E13" s="404">
        <v>4</v>
      </c>
      <c r="F13" s="405">
        <v>0</v>
      </c>
      <c r="G13" s="406">
        <f t="shared" si="0"/>
        <v>0</v>
      </c>
    </row>
    <row r="14" spans="1:7" s="379" customFormat="1" ht="26.25" customHeight="1">
      <c r="A14" s="401">
        <v>7</v>
      </c>
      <c r="B14" s="408" t="s">
        <v>426</v>
      </c>
      <c r="C14" s="402" t="s">
        <v>427</v>
      </c>
      <c r="D14" s="403" t="s">
        <v>82</v>
      </c>
      <c r="E14" s="404">
        <v>2</v>
      </c>
      <c r="F14" s="405">
        <v>0</v>
      </c>
      <c r="G14" s="406">
        <f t="shared" si="0"/>
        <v>0</v>
      </c>
    </row>
    <row r="15" spans="1:7" s="379" customFormat="1" ht="18.75" customHeight="1">
      <c r="A15" s="407">
        <v>8</v>
      </c>
      <c r="B15" s="408" t="s">
        <v>428</v>
      </c>
      <c r="C15" s="402" t="s">
        <v>429</v>
      </c>
      <c r="D15" s="403" t="s">
        <v>82</v>
      </c>
      <c r="E15" s="404">
        <v>2</v>
      </c>
      <c r="F15" s="405">
        <v>0</v>
      </c>
      <c r="G15" s="406">
        <f t="shared" si="0"/>
        <v>0</v>
      </c>
    </row>
    <row r="16" spans="1:7" s="379" customFormat="1" ht="22.5" customHeight="1">
      <c r="A16" s="401">
        <v>9</v>
      </c>
      <c r="B16" s="408"/>
      <c r="C16" s="402" t="s">
        <v>430</v>
      </c>
      <c r="D16" s="403" t="s">
        <v>989</v>
      </c>
      <c r="E16" s="404">
        <v>8</v>
      </c>
      <c r="F16" s="405">
        <v>0</v>
      </c>
      <c r="G16" s="406">
        <f t="shared" si="0"/>
        <v>0</v>
      </c>
    </row>
    <row r="17" spans="1:7" s="379" customFormat="1" ht="27.75" customHeight="1">
      <c r="A17" s="407">
        <v>10</v>
      </c>
      <c r="B17" s="408" t="s">
        <v>431</v>
      </c>
      <c r="C17" s="402" t="s">
        <v>432</v>
      </c>
      <c r="D17" s="403" t="s">
        <v>989</v>
      </c>
      <c r="E17" s="404">
        <v>1</v>
      </c>
      <c r="F17" s="405">
        <v>0</v>
      </c>
      <c r="G17" s="406">
        <f t="shared" si="0"/>
        <v>0</v>
      </c>
    </row>
    <row r="18" spans="1:7" s="379" customFormat="1" ht="22.5" customHeight="1">
      <c r="A18" s="401">
        <v>11</v>
      </c>
      <c r="B18" s="408"/>
      <c r="C18" s="402" t="s">
        <v>433</v>
      </c>
      <c r="D18" s="403" t="s">
        <v>989</v>
      </c>
      <c r="E18" s="404">
        <v>4</v>
      </c>
      <c r="F18" s="405">
        <v>0</v>
      </c>
      <c r="G18" s="406">
        <f t="shared" si="0"/>
        <v>0</v>
      </c>
    </row>
    <row r="19" spans="1:7" s="379" customFormat="1" ht="22.5" customHeight="1">
      <c r="A19" s="407">
        <v>12</v>
      </c>
      <c r="B19" s="408"/>
      <c r="C19" s="402" t="s">
        <v>434</v>
      </c>
      <c r="D19" s="403" t="s">
        <v>989</v>
      </c>
      <c r="E19" s="404">
        <v>1</v>
      </c>
      <c r="F19" s="405">
        <v>0</v>
      </c>
      <c r="G19" s="406">
        <f t="shared" si="0"/>
        <v>0</v>
      </c>
    </row>
    <row r="20" spans="1:7" s="379" customFormat="1" ht="18" customHeight="1">
      <c r="A20" s="394">
        <v>2</v>
      </c>
      <c r="B20" s="395"/>
      <c r="C20" s="396" t="s">
        <v>435</v>
      </c>
      <c r="D20" s="397"/>
      <c r="E20" s="398"/>
      <c r="F20" s="399"/>
      <c r="G20" s="400">
        <f>SUM(G21:G26)</f>
        <v>0</v>
      </c>
    </row>
    <row r="21" spans="1:7" s="379" customFormat="1" ht="30.75" customHeight="1">
      <c r="A21" s="401">
        <v>1</v>
      </c>
      <c r="B21" s="401"/>
      <c r="C21" s="402" t="s">
        <v>436</v>
      </c>
      <c r="D21" s="403" t="s">
        <v>437</v>
      </c>
      <c r="E21" s="404">
        <v>10</v>
      </c>
      <c r="F21" s="405">
        <v>0</v>
      </c>
      <c r="G21" s="406">
        <f aca="true" t="shared" si="1" ref="G21:G26">PRODUCT(F21,E21)</f>
        <v>0</v>
      </c>
    </row>
    <row r="22" spans="1:7" s="379" customFormat="1" ht="30.75" customHeight="1">
      <c r="A22" s="401">
        <v>2</v>
      </c>
      <c r="B22" s="401"/>
      <c r="C22" s="402" t="s">
        <v>438</v>
      </c>
      <c r="D22" s="403" t="s">
        <v>989</v>
      </c>
      <c r="E22" s="404">
        <v>4</v>
      </c>
      <c r="F22" s="405">
        <v>0</v>
      </c>
      <c r="G22" s="406">
        <f t="shared" si="1"/>
        <v>0</v>
      </c>
    </row>
    <row r="23" spans="1:7" s="379" customFormat="1" ht="21.75" customHeight="1">
      <c r="A23" s="401">
        <v>3</v>
      </c>
      <c r="B23" s="407"/>
      <c r="C23" s="402" t="s">
        <v>439</v>
      </c>
      <c r="D23" s="403" t="s">
        <v>989</v>
      </c>
      <c r="E23" s="404">
        <v>1</v>
      </c>
      <c r="F23" s="405">
        <v>0</v>
      </c>
      <c r="G23" s="406">
        <f t="shared" si="1"/>
        <v>0</v>
      </c>
    </row>
    <row r="24" spans="1:7" s="379" customFormat="1" ht="22.5" customHeight="1">
      <c r="A24" s="401">
        <v>4</v>
      </c>
      <c r="B24" s="407"/>
      <c r="C24" s="402" t="s">
        <v>440</v>
      </c>
      <c r="D24" s="403" t="s">
        <v>707</v>
      </c>
      <c r="E24" s="404">
        <v>35</v>
      </c>
      <c r="F24" s="405">
        <v>0</v>
      </c>
      <c r="G24" s="406">
        <f t="shared" si="1"/>
        <v>0</v>
      </c>
    </row>
    <row r="25" spans="1:7" s="379" customFormat="1" ht="21.75" customHeight="1">
      <c r="A25" s="401">
        <v>5</v>
      </c>
      <c r="B25" s="407"/>
      <c r="C25" s="402" t="s">
        <v>441</v>
      </c>
      <c r="D25" s="403" t="s">
        <v>989</v>
      </c>
      <c r="E25" s="404">
        <v>1</v>
      </c>
      <c r="F25" s="405">
        <v>0</v>
      </c>
      <c r="G25" s="406">
        <f t="shared" si="1"/>
        <v>0</v>
      </c>
    </row>
    <row r="26" spans="1:7" s="379" customFormat="1" ht="18.75" customHeight="1">
      <c r="A26" s="401">
        <v>6</v>
      </c>
      <c r="B26" s="407"/>
      <c r="C26" s="402" t="s">
        <v>442</v>
      </c>
      <c r="D26" s="403" t="s">
        <v>411</v>
      </c>
      <c r="E26" s="404">
        <v>15</v>
      </c>
      <c r="F26" s="405">
        <v>0</v>
      </c>
      <c r="G26" s="406">
        <f t="shared" si="1"/>
        <v>0</v>
      </c>
    </row>
    <row r="27" spans="1:7" s="379" customFormat="1" ht="30" customHeight="1">
      <c r="A27" s="394">
        <v>3</v>
      </c>
      <c r="B27" s="395"/>
      <c r="C27" s="396" t="s">
        <v>443</v>
      </c>
      <c r="D27" s="397"/>
      <c r="E27" s="398"/>
      <c r="F27" s="399"/>
      <c r="G27" s="400">
        <f>SUM(G28:G33)</f>
        <v>0</v>
      </c>
    </row>
    <row r="28" spans="1:7" s="379" customFormat="1" ht="30" customHeight="1">
      <c r="A28" s="401">
        <v>1</v>
      </c>
      <c r="B28" s="401"/>
      <c r="C28" s="402" t="s">
        <v>436</v>
      </c>
      <c r="D28" s="403" t="s">
        <v>437</v>
      </c>
      <c r="E28" s="404">
        <v>4</v>
      </c>
      <c r="F28" s="405">
        <v>0</v>
      </c>
      <c r="G28" s="406">
        <f aca="true" t="shared" si="2" ref="G28:G33">PRODUCT(F28,E28)</f>
        <v>0</v>
      </c>
    </row>
    <row r="29" spans="1:7" s="379" customFormat="1" ht="21.75" customHeight="1">
      <c r="A29" s="401">
        <v>2</v>
      </c>
      <c r="B29" s="407"/>
      <c r="C29" s="402" t="s">
        <v>444</v>
      </c>
      <c r="D29" s="403" t="s">
        <v>989</v>
      </c>
      <c r="E29" s="404">
        <v>1</v>
      </c>
      <c r="F29" s="405">
        <v>0</v>
      </c>
      <c r="G29" s="406">
        <f t="shared" si="2"/>
        <v>0</v>
      </c>
    </row>
    <row r="30" spans="1:7" s="379" customFormat="1" ht="20.25" customHeight="1">
      <c r="A30" s="401">
        <v>3</v>
      </c>
      <c r="B30" s="407"/>
      <c r="C30" s="402" t="s">
        <v>440</v>
      </c>
      <c r="D30" s="403" t="s">
        <v>707</v>
      </c>
      <c r="E30" s="404">
        <v>5</v>
      </c>
      <c r="F30" s="405">
        <v>0</v>
      </c>
      <c r="G30" s="406">
        <f t="shared" si="2"/>
        <v>0</v>
      </c>
    </row>
    <row r="31" spans="1:7" s="379" customFormat="1" ht="24" customHeight="1">
      <c r="A31" s="401">
        <v>4</v>
      </c>
      <c r="B31" s="407"/>
      <c r="C31" s="402" t="s">
        <v>445</v>
      </c>
      <c r="D31" s="403" t="s">
        <v>989</v>
      </c>
      <c r="E31" s="404">
        <v>1</v>
      </c>
      <c r="F31" s="405">
        <v>0</v>
      </c>
      <c r="G31" s="406">
        <f t="shared" si="2"/>
        <v>0</v>
      </c>
    </row>
    <row r="32" spans="1:7" s="379" customFormat="1" ht="24" customHeight="1">
      <c r="A32" s="401">
        <v>5</v>
      </c>
      <c r="B32" s="407"/>
      <c r="C32" s="402" t="s">
        <v>442</v>
      </c>
      <c r="D32" s="403" t="s">
        <v>411</v>
      </c>
      <c r="E32" s="404">
        <v>8</v>
      </c>
      <c r="F32" s="405">
        <v>0</v>
      </c>
      <c r="G32" s="406">
        <f t="shared" si="2"/>
        <v>0</v>
      </c>
    </row>
    <row r="33" spans="1:7" s="379" customFormat="1" ht="21.75" customHeight="1">
      <c r="A33" s="407">
        <v>6</v>
      </c>
      <c r="B33" s="407"/>
      <c r="C33" s="402" t="s">
        <v>441</v>
      </c>
      <c r="D33" s="403" t="s">
        <v>989</v>
      </c>
      <c r="E33" s="404">
        <v>1</v>
      </c>
      <c r="F33" s="405">
        <v>0</v>
      </c>
      <c r="G33" s="406">
        <f t="shared" si="2"/>
        <v>0</v>
      </c>
    </row>
    <row r="34" spans="1:7" s="379" customFormat="1" ht="30" customHeight="1">
      <c r="A34" s="394">
        <v>4</v>
      </c>
      <c r="B34" s="395"/>
      <c r="C34" s="396" t="s">
        <v>446</v>
      </c>
      <c r="D34" s="397"/>
      <c r="E34" s="398"/>
      <c r="F34" s="399"/>
      <c r="G34" s="400">
        <f>SUM(G35:G44)</f>
        <v>0</v>
      </c>
    </row>
    <row r="35" spans="1:7" s="379" customFormat="1" ht="30" customHeight="1">
      <c r="A35" s="401">
        <v>1</v>
      </c>
      <c r="B35" s="401"/>
      <c r="C35" s="402" t="s">
        <v>447</v>
      </c>
      <c r="D35" s="403" t="s">
        <v>437</v>
      </c>
      <c r="E35" s="404">
        <v>8</v>
      </c>
      <c r="F35" s="405">
        <v>0</v>
      </c>
      <c r="G35" s="406">
        <f aca="true" t="shared" si="3" ref="G35:G44">PRODUCT(F35,E35)</f>
        <v>0</v>
      </c>
    </row>
    <row r="36" spans="1:7" s="379" customFormat="1" ht="30" customHeight="1">
      <c r="A36" s="401">
        <v>2</v>
      </c>
      <c r="B36" s="401"/>
      <c r="C36" s="402" t="s">
        <v>448</v>
      </c>
      <c r="D36" s="403" t="s">
        <v>437</v>
      </c>
      <c r="E36" s="404">
        <v>14</v>
      </c>
      <c r="F36" s="405">
        <v>0</v>
      </c>
      <c r="G36" s="406">
        <f t="shared" si="3"/>
        <v>0</v>
      </c>
    </row>
    <row r="37" spans="1:7" s="379" customFormat="1" ht="30" customHeight="1">
      <c r="A37" s="401">
        <v>3</v>
      </c>
      <c r="B37" s="401"/>
      <c r="C37" s="402" t="s">
        <v>449</v>
      </c>
      <c r="D37" s="403" t="s">
        <v>437</v>
      </c>
      <c r="E37" s="404">
        <v>11</v>
      </c>
      <c r="F37" s="405">
        <v>0</v>
      </c>
      <c r="G37" s="406">
        <f t="shared" si="3"/>
        <v>0</v>
      </c>
    </row>
    <row r="38" spans="1:7" s="379" customFormat="1" ht="21.75" customHeight="1">
      <c r="A38" s="401">
        <v>4</v>
      </c>
      <c r="B38" s="407"/>
      <c r="C38" s="402" t="s">
        <v>450</v>
      </c>
      <c r="D38" s="403" t="s">
        <v>989</v>
      </c>
      <c r="E38" s="404">
        <v>4</v>
      </c>
      <c r="F38" s="405">
        <v>0</v>
      </c>
      <c r="G38" s="406">
        <f t="shared" si="3"/>
        <v>0</v>
      </c>
    </row>
    <row r="39" spans="1:7" s="379" customFormat="1" ht="21.75" customHeight="1">
      <c r="A39" s="401">
        <v>5</v>
      </c>
      <c r="B39" s="407"/>
      <c r="C39" s="402" t="s">
        <v>451</v>
      </c>
      <c r="D39" s="403" t="s">
        <v>989</v>
      </c>
      <c r="E39" s="404">
        <v>2</v>
      </c>
      <c r="F39" s="405">
        <v>0</v>
      </c>
      <c r="G39" s="406">
        <f t="shared" si="3"/>
        <v>0</v>
      </c>
    </row>
    <row r="40" spans="1:7" s="379" customFormat="1" ht="24.75" customHeight="1">
      <c r="A40" s="401">
        <v>6</v>
      </c>
      <c r="B40" s="407"/>
      <c r="C40" s="402" t="s">
        <v>452</v>
      </c>
      <c r="D40" s="403" t="s">
        <v>707</v>
      </c>
      <c r="E40" s="404">
        <v>35</v>
      </c>
      <c r="F40" s="405">
        <v>0</v>
      </c>
      <c r="G40" s="406">
        <f t="shared" si="3"/>
        <v>0</v>
      </c>
    </row>
    <row r="41" spans="1:7" s="379" customFormat="1" ht="27.75" customHeight="1">
      <c r="A41" s="401">
        <v>7</v>
      </c>
      <c r="B41" s="407"/>
      <c r="C41" s="402" t="s">
        <v>453</v>
      </c>
      <c r="D41" s="403" t="s">
        <v>989</v>
      </c>
      <c r="E41" s="404">
        <v>5</v>
      </c>
      <c r="F41" s="405">
        <v>0</v>
      </c>
      <c r="G41" s="406">
        <f t="shared" si="3"/>
        <v>0</v>
      </c>
    </row>
    <row r="42" spans="1:7" s="379" customFormat="1" ht="27.75" customHeight="1">
      <c r="A42" s="401">
        <v>8</v>
      </c>
      <c r="B42" s="407"/>
      <c r="C42" s="402" t="s">
        <v>454</v>
      </c>
      <c r="D42" s="403" t="s">
        <v>989</v>
      </c>
      <c r="E42" s="404">
        <v>2</v>
      </c>
      <c r="F42" s="405">
        <v>0</v>
      </c>
      <c r="G42" s="406">
        <f t="shared" si="3"/>
        <v>0</v>
      </c>
    </row>
    <row r="43" spans="1:7" s="379" customFormat="1" ht="22.5" customHeight="1">
      <c r="A43" s="401">
        <v>9</v>
      </c>
      <c r="B43" s="407"/>
      <c r="C43" s="402" t="s">
        <v>455</v>
      </c>
      <c r="D43" s="403" t="s">
        <v>82</v>
      </c>
      <c r="E43" s="404">
        <v>6</v>
      </c>
      <c r="F43" s="405">
        <v>0</v>
      </c>
      <c r="G43" s="406">
        <f t="shared" si="3"/>
        <v>0</v>
      </c>
    </row>
    <row r="44" spans="1:7" s="379" customFormat="1" ht="27.75" customHeight="1">
      <c r="A44" s="401">
        <v>10</v>
      </c>
      <c r="B44" s="407"/>
      <c r="C44" s="402" t="s">
        <v>441</v>
      </c>
      <c r="D44" s="403" t="s">
        <v>989</v>
      </c>
      <c r="E44" s="404">
        <v>1</v>
      </c>
      <c r="F44" s="405">
        <v>0</v>
      </c>
      <c r="G44" s="406">
        <f t="shared" si="3"/>
        <v>0</v>
      </c>
    </row>
    <row r="45" spans="1:7" s="379" customFormat="1" ht="30" customHeight="1">
      <c r="A45" s="394">
        <v>5</v>
      </c>
      <c r="B45" s="395"/>
      <c r="C45" s="396" t="s">
        <v>456</v>
      </c>
      <c r="D45" s="397"/>
      <c r="E45" s="398"/>
      <c r="F45" s="399"/>
      <c r="G45" s="400">
        <f>SUM(G46:G59)</f>
        <v>0</v>
      </c>
    </row>
    <row r="46" spans="1:7" s="379" customFormat="1" ht="30" customHeight="1">
      <c r="A46" s="401">
        <v>1</v>
      </c>
      <c r="B46" s="401"/>
      <c r="C46" s="402" t="s">
        <v>447</v>
      </c>
      <c r="D46" s="403" t="s">
        <v>437</v>
      </c>
      <c r="E46" s="404">
        <v>10</v>
      </c>
      <c r="F46" s="405">
        <v>0</v>
      </c>
      <c r="G46" s="406">
        <f aca="true" t="shared" si="4" ref="G46:G59">PRODUCT(F46,E46)</f>
        <v>0</v>
      </c>
    </row>
    <row r="47" spans="1:7" s="379" customFormat="1" ht="30" customHeight="1">
      <c r="A47" s="401">
        <v>2</v>
      </c>
      <c r="B47" s="401"/>
      <c r="C47" s="402" t="s">
        <v>448</v>
      </c>
      <c r="D47" s="403" t="s">
        <v>437</v>
      </c>
      <c r="E47" s="404">
        <v>5</v>
      </c>
      <c r="F47" s="405">
        <v>0</v>
      </c>
      <c r="G47" s="406">
        <f t="shared" si="4"/>
        <v>0</v>
      </c>
    </row>
    <row r="48" spans="1:7" s="379" customFormat="1" ht="30" customHeight="1">
      <c r="A48" s="401">
        <v>3</v>
      </c>
      <c r="B48" s="401"/>
      <c r="C48" s="402" t="s">
        <v>436</v>
      </c>
      <c r="D48" s="403" t="s">
        <v>437</v>
      </c>
      <c r="E48" s="404">
        <v>4</v>
      </c>
      <c r="F48" s="405">
        <v>0</v>
      </c>
      <c r="G48" s="406">
        <f t="shared" si="4"/>
        <v>0</v>
      </c>
    </row>
    <row r="49" spans="1:7" s="379" customFormat="1" ht="30" customHeight="1">
      <c r="A49" s="401">
        <v>4</v>
      </c>
      <c r="B49" s="401"/>
      <c r="C49" s="402" t="s">
        <v>449</v>
      </c>
      <c r="D49" s="403" t="s">
        <v>437</v>
      </c>
      <c r="E49" s="404">
        <v>10</v>
      </c>
      <c r="F49" s="405">
        <v>0</v>
      </c>
      <c r="G49" s="406">
        <f t="shared" si="4"/>
        <v>0</v>
      </c>
    </row>
    <row r="50" spans="1:7" s="379" customFormat="1" ht="30" customHeight="1">
      <c r="A50" s="401">
        <v>5</v>
      </c>
      <c r="B50" s="407"/>
      <c r="C50" s="402" t="s">
        <v>457</v>
      </c>
      <c r="D50" s="403" t="s">
        <v>437</v>
      </c>
      <c r="E50" s="404">
        <v>10</v>
      </c>
      <c r="F50" s="405">
        <v>0</v>
      </c>
      <c r="G50" s="406">
        <f t="shared" si="4"/>
        <v>0</v>
      </c>
    </row>
    <row r="51" spans="1:7" s="379" customFormat="1" ht="30" customHeight="1">
      <c r="A51" s="401">
        <v>6</v>
      </c>
      <c r="B51" s="407"/>
      <c r="C51" s="402" t="s">
        <v>458</v>
      </c>
      <c r="D51" s="403" t="s">
        <v>437</v>
      </c>
      <c r="E51" s="404">
        <v>12</v>
      </c>
      <c r="F51" s="405">
        <v>0</v>
      </c>
      <c r="G51" s="406">
        <f t="shared" si="4"/>
        <v>0</v>
      </c>
    </row>
    <row r="52" spans="1:7" s="379" customFormat="1" ht="30" customHeight="1">
      <c r="A52" s="401">
        <v>7</v>
      </c>
      <c r="B52" s="407"/>
      <c r="C52" s="402" t="s">
        <v>459</v>
      </c>
      <c r="D52" s="403" t="s">
        <v>437</v>
      </c>
      <c r="E52" s="404">
        <v>15</v>
      </c>
      <c r="F52" s="405">
        <v>0</v>
      </c>
      <c r="G52" s="406">
        <f t="shared" si="4"/>
        <v>0</v>
      </c>
    </row>
    <row r="53" spans="1:7" s="379" customFormat="1" ht="24" customHeight="1">
      <c r="A53" s="401">
        <v>8</v>
      </c>
      <c r="B53" s="407"/>
      <c r="C53" s="402" t="s">
        <v>460</v>
      </c>
      <c r="D53" s="403" t="s">
        <v>989</v>
      </c>
      <c r="E53" s="404">
        <v>4</v>
      </c>
      <c r="F53" s="405">
        <v>0</v>
      </c>
      <c r="G53" s="406">
        <f t="shared" si="4"/>
        <v>0</v>
      </c>
    </row>
    <row r="54" spans="1:7" s="379" customFormat="1" ht="24" customHeight="1">
      <c r="A54" s="401">
        <v>9</v>
      </c>
      <c r="B54" s="407"/>
      <c r="C54" s="402" t="s">
        <v>461</v>
      </c>
      <c r="D54" s="403" t="s">
        <v>989</v>
      </c>
      <c r="E54" s="404">
        <v>2</v>
      </c>
      <c r="F54" s="405">
        <v>0</v>
      </c>
      <c r="G54" s="406">
        <f t="shared" si="4"/>
        <v>0</v>
      </c>
    </row>
    <row r="55" spans="1:7" s="379" customFormat="1" ht="24" customHeight="1">
      <c r="A55" s="401">
        <v>10</v>
      </c>
      <c r="B55" s="407"/>
      <c r="C55" s="402" t="s">
        <v>452</v>
      </c>
      <c r="D55" s="403" t="s">
        <v>707</v>
      </c>
      <c r="E55" s="404">
        <v>45</v>
      </c>
      <c r="F55" s="405">
        <v>0</v>
      </c>
      <c r="G55" s="406">
        <f t="shared" si="4"/>
        <v>0</v>
      </c>
    </row>
    <row r="56" spans="1:7" s="379" customFormat="1" ht="21.75" customHeight="1">
      <c r="A56" s="401">
        <v>11</v>
      </c>
      <c r="B56" s="407"/>
      <c r="C56" s="402" t="s">
        <v>454</v>
      </c>
      <c r="D56" s="403" t="s">
        <v>989</v>
      </c>
      <c r="E56" s="404">
        <v>4</v>
      </c>
      <c r="F56" s="405">
        <v>0</v>
      </c>
      <c r="G56" s="406">
        <f t="shared" si="4"/>
        <v>0</v>
      </c>
    </row>
    <row r="57" spans="1:7" s="379" customFormat="1" ht="21.75" customHeight="1">
      <c r="A57" s="401">
        <v>12</v>
      </c>
      <c r="B57" s="407"/>
      <c r="C57" s="402" t="s">
        <v>462</v>
      </c>
      <c r="D57" s="403" t="s">
        <v>989</v>
      </c>
      <c r="E57" s="404">
        <v>5</v>
      </c>
      <c r="F57" s="405">
        <v>0</v>
      </c>
      <c r="G57" s="406">
        <f t="shared" si="4"/>
        <v>0</v>
      </c>
    </row>
    <row r="58" spans="1:7" s="379" customFormat="1" ht="21.75" customHeight="1">
      <c r="A58" s="401">
        <v>13</v>
      </c>
      <c r="B58" s="407"/>
      <c r="C58" s="402" t="s">
        <v>455</v>
      </c>
      <c r="D58" s="403" t="s">
        <v>82</v>
      </c>
      <c r="E58" s="404">
        <v>8</v>
      </c>
      <c r="F58" s="405">
        <v>0</v>
      </c>
      <c r="G58" s="406">
        <f t="shared" si="4"/>
        <v>0</v>
      </c>
    </row>
    <row r="59" spans="1:7" s="379" customFormat="1" ht="21.75" customHeight="1">
      <c r="A59" s="401">
        <v>14</v>
      </c>
      <c r="B59" s="407"/>
      <c r="C59" s="402" t="s">
        <v>441</v>
      </c>
      <c r="D59" s="403" t="s">
        <v>989</v>
      </c>
      <c r="E59" s="404">
        <v>1</v>
      </c>
      <c r="F59" s="405">
        <v>0</v>
      </c>
      <c r="G59" s="406">
        <f t="shared" si="4"/>
        <v>0</v>
      </c>
    </row>
    <row r="60" spans="1:7" s="379" customFormat="1" ht="30" customHeight="1">
      <c r="A60" s="394">
        <v>6</v>
      </c>
      <c r="B60" s="395"/>
      <c r="C60" s="396" t="s">
        <v>463</v>
      </c>
      <c r="D60" s="397"/>
      <c r="E60" s="398"/>
      <c r="F60" s="399"/>
      <c r="G60" s="400">
        <f>SUM(G61:G62)</f>
        <v>0</v>
      </c>
    </row>
    <row r="61" spans="1:7" s="379" customFormat="1" ht="27" customHeight="1">
      <c r="A61" s="407">
        <v>1</v>
      </c>
      <c r="B61" s="409"/>
      <c r="C61" s="402" t="s">
        <v>464</v>
      </c>
      <c r="D61" s="403" t="s">
        <v>411</v>
      </c>
      <c r="E61" s="404">
        <v>850</v>
      </c>
      <c r="F61" s="405">
        <v>0</v>
      </c>
      <c r="G61" s="406">
        <f>PRODUCT(F61,E61)</f>
        <v>0</v>
      </c>
    </row>
    <row r="62" spans="1:7" s="379" customFormat="1" ht="27" customHeight="1">
      <c r="A62" s="407">
        <v>3</v>
      </c>
      <c r="B62" s="409"/>
      <c r="C62" s="402" t="s">
        <v>465</v>
      </c>
      <c r="D62" s="403" t="s">
        <v>82</v>
      </c>
      <c r="E62" s="404">
        <v>3</v>
      </c>
      <c r="F62" s="405">
        <v>0</v>
      </c>
      <c r="G62" s="406">
        <f>PRODUCT(F62,E62)</f>
        <v>0</v>
      </c>
    </row>
    <row r="63" spans="1:7" s="379" customFormat="1" ht="30" customHeight="1">
      <c r="A63" s="394">
        <v>7</v>
      </c>
      <c r="B63" s="395"/>
      <c r="C63" s="396" t="s">
        <v>466</v>
      </c>
      <c r="D63" s="397"/>
      <c r="E63" s="398"/>
      <c r="F63" s="399"/>
      <c r="G63" s="400">
        <f>SUM(G64:G65)</f>
        <v>0</v>
      </c>
    </row>
    <row r="64" spans="1:7" s="379" customFormat="1" ht="22.5" customHeight="1">
      <c r="A64" s="401">
        <v>1</v>
      </c>
      <c r="B64" s="401"/>
      <c r="C64" s="402" t="s">
        <v>467</v>
      </c>
      <c r="D64" s="403" t="s">
        <v>897</v>
      </c>
      <c r="E64" s="404">
        <v>76</v>
      </c>
      <c r="F64" s="405">
        <v>0</v>
      </c>
      <c r="G64" s="406">
        <f>PRODUCT(F64,E64)</f>
        <v>0</v>
      </c>
    </row>
    <row r="65" spans="1:7" s="379" customFormat="1" ht="22.5" customHeight="1">
      <c r="A65" s="401">
        <v>2</v>
      </c>
      <c r="B65" s="401"/>
      <c r="C65" s="402" t="s">
        <v>468</v>
      </c>
      <c r="D65" s="403" t="s">
        <v>897</v>
      </c>
      <c r="E65" s="404">
        <v>76</v>
      </c>
      <c r="F65" s="405">
        <v>0</v>
      </c>
      <c r="G65" s="406">
        <f>PRODUCT(F65,E65)</f>
        <v>0</v>
      </c>
    </row>
    <row r="66" spans="1:7" s="373" customFormat="1" ht="30.75" customHeight="1">
      <c r="A66" s="394">
        <v>8</v>
      </c>
      <c r="B66" s="395"/>
      <c r="C66" s="396" t="s">
        <v>357</v>
      </c>
      <c r="D66" s="397"/>
      <c r="E66" s="398"/>
      <c r="F66" s="399"/>
      <c r="G66" s="400">
        <f>SUM(G67:G73)</f>
        <v>0</v>
      </c>
    </row>
    <row r="67" spans="1:7" s="373" customFormat="1" ht="14.25">
      <c r="A67" s="407">
        <v>1</v>
      </c>
      <c r="B67" s="409"/>
      <c r="C67" s="402" t="s">
        <v>469</v>
      </c>
      <c r="D67" s="403" t="s">
        <v>411</v>
      </c>
      <c r="E67" s="404">
        <v>150</v>
      </c>
      <c r="F67" s="405">
        <v>0</v>
      </c>
      <c r="G67" s="406">
        <f aca="true" t="shared" si="5" ref="G67:G73">PRODUCT(F67,E67)</f>
        <v>0</v>
      </c>
    </row>
    <row r="68" spans="1:7" s="373" customFormat="1" ht="14.25">
      <c r="A68" s="407">
        <v>2</v>
      </c>
      <c r="B68" s="409"/>
      <c r="C68" s="402" t="s">
        <v>470</v>
      </c>
      <c r="D68" s="403" t="s">
        <v>367</v>
      </c>
      <c r="E68" s="404">
        <v>3500</v>
      </c>
      <c r="F68" s="405">
        <v>0</v>
      </c>
      <c r="G68" s="406">
        <f t="shared" si="5"/>
        <v>0</v>
      </c>
    </row>
    <row r="69" spans="1:7" s="373" customFormat="1" ht="14.25">
      <c r="A69" s="407">
        <v>3</v>
      </c>
      <c r="B69" s="409"/>
      <c r="C69" s="402" t="s">
        <v>471</v>
      </c>
      <c r="D69" s="403" t="s">
        <v>897</v>
      </c>
      <c r="E69" s="404">
        <v>95</v>
      </c>
      <c r="F69" s="405">
        <v>0</v>
      </c>
      <c r="G69" s="406">
        <f t="shared" si="5"/>
        <v>0</v>
      </c>
    </row>
    <row r="70" spans="1:7" s="373" customFormat="1" ht="14.25">
      <c r="A70" s="407">
        <v>4</v>
      </c>
      <c r="B70" s="409"/>
      <c r="C70" s="402" t="s">
        <v>472</v>
      </c>
      <c r="D70" s="403" t="s">
        <v>82</v>
      </c>
      <c r="E70" s="404">
        <v>10</v>
      </c>
      <c r="F70" s="405">
        <v>0</v>
      </c>
      <c r="G70" s="406">
        <f t="shared" si="5"/>
        <v>0</v>
      </c>
    </row>
    <row r="71" spans="1:7" s="373" customFormat="1" ht="14.25">
      <c r="A71" s="407">
        <v>5</v>
      </c>
      <c r="B71" s="409"/>
      <c r="C71" s="402" t="s">
        <v>473</v>
      </c>
      <c r="D71" s="403" t="s">
        <v>411</v>
      </c>
      <c r="E71" s="404">
        <v>75</v>
      </c>
      <c r="F71" s="405">
        <v>0</v>
      </c>
      <c r="G71" s="406">
        <f t="shared" si="5"/>
        <v>0</v>
      </c>
    </row>
    <row r="72" spans="1:7" s="373" customFormat="1" ht="14.25">
      <c r="A72" s="407">
        <v>6</v>
      </c>
      <c r="B72" s="409"/>
      <c r="C72" s="402" t="s">
        <v>474</v>
      </c>
      <c r="D72" s="403" t="s">
        <v>82</v>
      </c>
      <c r="E72" s="404">
        <v>1</v>
      </c>
      <c r="F72" s="405">
        <v>0</v>
      </c>
      <c r="G72" s="406">
        <f t="shared" si="5"/>
        <v>0</v>
      </c>
    </row>
    <row r="73" spans="1:7" s="373" customFormat="1" ht="14.25">
      <c r="A73" s="407">
        <v>7</v>
      </c>
      <c r="B73" s="409"/>
      <c r="C73" s="402" t="s">
        <v>475</v>
      </c>
      <c r="D73" s="403" t="s">
        <v>988</v>
      </c>
      <c r="E73" s="404">
        <v>1.6</v>
      </c>
      <c r="F73" s="405">
        <v>0</v>
      </c>
      <c r="G73" s="406">
        <f t="shared" si="5"/>
        <v>0</v>
      </c>
    </row>
  </sheetData>
  <sheetProtection/>
  <mergeCells count="1">
    <mergeCell ref="A4:G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najman</dc:creator>
  <cp:keywords/>
  <dc:description/>
  <cp:lastModifiedBy>Petr Soukup</cp:lastModifiedBy>
  <cp:lastPrinted>2022-10-05T05:52:12Z</cp:lastPrinted>
  <dcterms:created xsi:type="dcterms:W3CDTF">2010-04-26T11:42:24Z</dcterms:created>
  <dcterms:modified xsi:type="dcterms:W3CDTF">2024-02-01T11:52:31Z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