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filterPrivacy="1" defaultThemeVersion="124226"/>
  <bookViews>
    <workbookView xWindow="18852" yWindow="0" windowWidth="26652" windowHeight="25920" activeTab="0"/>
  </bookViews>
  <sheets>
    <sheet name="Rekapitulace výkazu vým - celku" sheetId="23" r:id="rId1"/>
    <sheet name="5.100 - Technologie chlazení" sheetId="35" r:id="rId2"/>
    <sheet name="Měření a Regulace" sheetId="36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BPK1" localSheetId="0">#REF!</definedName>
    <definedName name="____BPK1">#REF!</definedName>
    <definedName name="____BPK2" localSheetId="0">#REF!</definedName>
    <definedName name="____BPK2">#REF!</definedName>
    <definedName name="____BPK3" localSheetId="0">#REF!</definedName>
    <definedName name="____BPK3">#REF!</definedName>
    <definedName name="____dph1" localSheetId="0">#REF!</definedName>
    <definedName name="____dph1">#REF!</definedName>
    <definedName name="____dph2" localSheetId="0">#REF!</definedName>
    <definedName name="____dph2">#REF!</definedName>
    <definedName name="____dph3" localSheetId="0">#REF!</definedName>
    <definedName name="____dph3">#REF!</definedName>
    <definedName name="____END1" localSheetId="0">#REF!</definedName>
    <definedName name="____END1">#REF!</definedName>
    <definedName name="____END2" localSheetId="0">#REF!</definedName>
    <definedName name="____END2">#REF!</definedName>
    <definedName name="____pol1" localSheetId="0">#REF!</definedName>
    <definedName name="____pol1">#REF!</definedName>
    <definedName name="____pol2" localSheetId="0">#REF!</definedName>
    <definedName name="____pol2">#REF!</definedName>
    <definedName name="____pol3" localSheetId="0">#REF!</definedName>
    <definedName name="____pol3">#REF!</definedName>
    <definedName name="___BPK1" localSheetId="0">#REF!</definedName>
    <definedName name="___BPK1">#REF!</definedName>
    <definedName name="___BPK2" localSheetId="0">#REF!</definedName>
    <definedName name="___BPK2">#REF!</definedName>
    <definedName name="___BPK3" localSheetId="0">#REF!</definedName>
    <definedName name="___BPK3">#REF!</definedName>
    <definedName name="___dph1" localSheetId="0">#REF!</definedName>
    <definedName name="___dph1">#REF!</definedName>
    <definedName name="___dph2" localSheetId="0">#REF!</definedName>
    <definedName name="___dph2">#REF!</definedName>
    <definedName name="___dph3" localSheetId="0">#REF!</definedName>
    <definedName name="___dph3">#REF!</definedName>
    <definedName name="___END1" localSheetId="0">#REF!</definedName>
    <definedName name="___END1">#REF!</definedName>
    <definedName name="___END2" localSheetId="0">#REF!</definedName>
    <definedName name="___END2">#REF!</definedName>
    <definedName name="___pol1" localSheetId="0">#REF!</definedName>
    <definedName name="___pol1">#REF!</definedName>
    <definedName name="___pol2" localSheetId="0">#REF!</definedName>
    <definedName name="___pol2">#REF!</definedName>
    <definedName name="___pol3" localSheetId="0">#REF!</definedName>
    <definedName name="___pol3">#REF!</definedName>
    <definedName name="__BPK1" localSheetId="0">#REF!</definedName>
    <definedName name="__BPK1">#REF!</definedName>
    <definedName name="__BPK2" localSheetId="0">#REF!</definedName>
    <definedName name="__BPK2">#REF!</definedName>
    <definedName name="__BPK3" localSheetId="0">#REF!</definedName>
    <definedName name="__BPK3">#REF!</definedName>
    <definedName name="__dph1" localSheetId="0">#REF!</definedName>
    <definedName name="__dph1">#REF!</definedName>
    <definedName name="__dph2" localSheetId="0">#REF!</definedName>
    <definedName name="__dph2">#REF!</definedName>
    <definedName name="__dph3" localSheetId="0">#REF!</definedName>
    <definedName name="__dph3">#REF!</definedName>
    <definedName name="__END1" localSheetId="0">#REF!</definedName>
    <definedName name="__END1">#REF!</definedName>
    <definedName name="__END2" localSheetId="0">#REF!</definedName>
    <definedName name="__END2">#REF!</definedName>
    <definedName name="__pol1" localSheetId="0">#REF!</definedName>
    <definedName name="__pol1">#REF!</definedName>
    <definedName name="__pol2" localSheetId="0">#REF!</definedName>
    <definedName name="__pol2">#REF!</definedName>
    <definedName name="__pol3" localSheetId="0">#REF!</definedName>
    <definedName name="__pol3">#REF!</definedName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_dph1" localSheetId="0">#REF!</definedName>
    <definedName name="_dph1">#REF!</definedName>
    <definedName name="_dph2" localSheetId="0">#REF!</definedName>
    <definedName name="_dph2">#REF!</definedName>
    <definedName name="_dph3" localSheetId="0">#REF!</definedName>
    <definedName name="_dph3">#REF!</definedName>
    <definedName name="_END1" localSheetId="0">#REF!</definedName>
    <definedName name="_END1">#REF!</definedName>
    <definedName name="_END2" localSheetId="0">#REF!</definedName>
    <definedName name="_END2">#REF!</definedName>
    <definedName name="_pol1" localSheetId="0">#REF!</definedName>
    <definedName name="_pol1">#REF!</definedName>
    <definedName name="_pol2" localSheetId="0">#REF!</definedName>
    <definedName name="_pol2">#REF!</definedName>
    <definedName name="_pol3" localSheetId="0">#REF!</definedName>
    <definedName name="_pol3">#REF!</definedName>
    <definedName name="ADKM" localSheetId="0">#REF!</definedName>
    <definedName name="ADKM">#REF!</definedName>
    <definedName name="afterdetail_rkap" localSheetId="0">#REF!</definedName>
    <definedName name="afterdetail_rkap">#REF!</definedName>
    <definedName name="afterdetail_rozpocty" localSheetId="0">#REF!</definedName>
    <definedName name="afterdetail_rozpocty">#REF!</definedName>
    <definedName name="Analog" localSheetId="0">#REF!</definedName>
    <definedName name="Analog">#REF!</definedName>
    <definedName name="before_rkap" localSheetId="0">#REF!</definedName>
    <definedName name="before_rkap">#REF!</definedName>
    <definedName name="before_rozpocty" localSheetId="0">#REF!</definedName>
    <definedName name="before_rozpocty">#REF!</definedName>
    <definedName name="beforeafterdetail_rozpocty.Poznamka2.1" localSheetId="0">#REF!</definedName>
    <definedName name="beforeafterdetail_rozpocty.Poznamka2.1">#REF!</definedName>
    <definedName name="beforedetail_rozpocty" localSheetId="0">#REF!</definedName>
    <definedName name="beforedetail_rozpocty">#REF!</definedName>
    <definedName name="beforepata" localSheetId="0">#REF!</definedName>
    <definedName name="beforepata">#REF!</definedName>
    <definedName name="body_hlavy" localSheetId="0">#REF!</definedName>
    <definedName name="body_hlavy">#REF!</definedName>
    <definedName name="body_memrekapdph" localSheetId="0">#REF!</definedName>
    <definedName name="body_memrekapdph">#REF!</definedName>
    <definedName name="body_phlavy" localSheetId="0">#REF!</definedName>
    <definedName name="body_phlavy">#REF!</definedName>
    <definedName name="body_prekap" localSheetId="0">#REF!</definedName>
    <definedName name="body_prekap">#REF!</definedName>
    <definedName name="body_rkap" localSheetId="0">#REF!</definedName>
    <definedName name="body_rkap">#REF!</definedName>
    <definedName name="body_rozpocty" localSheetId="0">#REF!</definedName>
    <definedName name="body_rozpocty">#REF!</definedName>
    <definedName name="body_rozpočty" localSheetId="0">#REF!</definedName>
    <definedName name="body_rozpočty">#REF!</definedName>
    <definedName name="body_rpolozky" localSheetId="0">#REF!</definedName>
    <definedName name="body_rpolozky">#REF!</definedName>
    <definedName name="body_rpolozky.Poznamka2" localSheetId="0">#REF!</definedName>
    <definedName name="body_rpolozky.Poznamka2">#REF!</definedName>
    <definedName name="celkembezdph" localSheetId="0">#REF!</definedName>
    <definedName name="celkembezdph">#REF!</definedName>
    <definedName name="celkemsdph" localSheetId="0">#REF!</definedName>
    <definedName name="celkemsdph">#REF!</definedName>
    <definedName name="celkemsdph.Poznamka2" localSheetId="0">#REF!</definedName>
    <definedName name="celkemsdph.Poznamka2">#REF!</definedName>
    <definedName name="celkemsdph.Poznamka2.1" localSheetId="0">#REF!</definedName>
    <definedName name="celkemsdph.Poznamka2.1">#REF!</definedName>
    <definedName name="celklemsdph" localSheetId="0">#REF!</definedName>
    <definedName name="celklemsdph">#REF!</definedName>
    <definedName name="CENA_CELKEM" localSheetId="0">#REF!</definedName>
    <definedName name="CENA_CELKEM">#REF!</definedName>
    <definedName name="CENA_CELKEM_FIX" localSheetId="0">#REF!</definedName>
    <definedName name="CENA_CELKEM_FIX">#REF!</definedName>
    <definedName name="CENA_FIX_WIEN" localSheetId="0">#REF!</definedName>
    <definedName name="CENA_FIX_WIEN">#REF!</definedName>
    <definedName name="CenaCelkem" localSheetId="0">'[1]Krycí list - 1.000'!$G$29</definedName>
    <definedName name="CenaCelkem">#REF!</definedName>
    <definedName name="CenaCelkemBezDPH">#REF!</definedName>
    <definedName name="cisloobjektu">#REF!</definedName>
    <definedName name="CisloRozpoctu">'[2]Krycí list'!$C$2</definedName>
    <definedName name="cislostavby">'[2]Krycí list'!$A$7</definedName>
    <definedName name="CisloStavebnihoRozpoctu">#REF!</definedName>
    <definedName name="connex" localSheetId="0">#REF!</definedName>
    <definedName name="connex">#REF!</definedName>
    <definedName name="časová_rezerva" localSheetId="0">#REF!</definedName>
    <definedName name="časová_rezerva">#REF!</definedName>
    <definedName name="dadresa">#REF!</definedName>
    <definedName name="Datum" localSheetId="0">#REF!</definedName>
    <definedName name="Datum">#REF!</definedName>
    <definedName name="Dil" localSheetId="0">#REF!</definedName>
    <definedName name="Dil">#REF!</definedName>
    <definedName name="dmisto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DPHSni">#REF!</definedName>
    <definedName name="DPHZakl" localSheetId="0">'[1]Krycí list - 1.000'!$G$26</definedName>
    <definedName name="DPHZakl">#REF!</definedName>
    <definedName name="end_rozpocty" localSheetId="0">#REF!</definedName>
    <definedName name="end_rozpocty">#REF!</definedName>
    <definedName name="EURO">'[3]převody'!$B$5</definedName>
    <definedName name="Excel_BuiltIn_Print_Area" localSheetId="1">'5.100 - Technologie chlazení'!$A$1:$O$355</definedName>
    <definedName name="Excel_BuiltIn_Print_Area_1">NA()</definedName>
    <definedName name="Excel_BuiltIn_Print_Area_2_1">"$#REF!.$A$1:$N$358"</definedName>
    <definedName name="Excel_BuiltIn_Print_Area_2_1_1">"$#REF!.$J$2:$Y$258"</definedName>
    <definedName name="Excel_BuiltIn_Print_Area_3_1">"$#REF!.$J$2:$T$258"</definedName>
    <definedName name="firmy_rozpocty_pozn.Poznamka2" localSheetId="0">#REF!</definedName>
    <definedName name="firmy_rozpocty_pozn.Poznamka2">#REF!</definedName>
    <definedName name="footer" localSheetId="0">#REF!</definedName>
    <definedName name="footer">#REF!</definedName>
    <definedName name="footer2" localSheetId="0">#REF!</definedName>
    <definedName name="footer2">#REF!</definedName>
    <definedName name="head1" localSheetId="0">#REF!</definedName>
    <definedName name="head1">#REF!</definedName>
    <definedName name="Header" localSheetId="0">#REF!</definedName>
    <definedName name="Header">#REF!</definedName>
    <definedName name="Header2" localSheetId="0">#REF!</definedName>
    <definedName name="Header2">#REF!</definedName>
    <definedName name="Hlava1" localSheetId="0">#REF!</definedName>
    <definedName name="Hlava1">#REF!</definedName>
    <definedName name="Hlava2" localSheetId="0">#REF!</definedName>
    <definedName name="Hlava2">#REF!</definedName>
    <definedName name="Hlava3" localSheetId="0">#REF!</definedName>
    <definedName name="Hlava3">#REF!</definedName>
    <definedName name="Hlava4" localSheetId="0">#REF!</definedName>
    <definedName name="Hlava4">#REF!</definedName>
    <definedName name="hr" localSheetId="0">#REF!</definedName>
    <definedName name="hr">#REF!</definedName>
    <definedName name="hr_HSV" localSheetId="0">#REF!</definedName>
    <definedName name="hr_HSV">#REF!</definedName>
    <definedName name="hr_PSV" localSheetId="0">#REF!</definedName>
    <definedName name="hr_PSV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_HSV" localSheetId="0">#REF!</definedName>
    <definedName name="hzs_HSV">#REF!</definedName>
    <definedName name="hzs_PSV" localSheetId="0">#REF!</definedName>
    <definedName name="hzs_PSV">#REF!</definedName>
    <definedName name="HZS0" localSheetId="0">#REF!</definedName>
    <definedName name="HZS0">#REF!</definedName>
    <definedName name="I" localSheetId="0">#REF!</definedName>
    <definedName name="I">#REF!</definedName>
    <definedName name="inflace" localSheetId="0">#REF!</definedName>
    <definedName name="inflace">#REF!</definedName>
    <definedName name="IntegralC" localSheetId="0">#REF!,#REF!</definedName>
    <definedName name="IntegralC">#REF!,#REF!</definedName>
    <definedName name="interier" localSheetId="0">#REF!</definedName>
    <definedName name="interier">#REF!</definedName>
    <definedName name="JKSO" localSheetId="0">#REF!</definedName>
    <definedName name="JKSO">#REF!</definedName>
    <definedName name="kování" localSheetId="0">#REF!</definedName>
    <definedName name="kování">#REF!</definedName>
    <definedName name="MDKM" localSheetId="0">#REF!</definedName>
    <definedName name="MDKM">#REF!</definedName>
    <definedName name="Mena" localSheetId="0">'[1]Krycí list - 1.000'!$J$29</definedName>
    <definedName name="Mena">#REF!</definedName>
    <definedName name="MistoStavby">#REF!</definedName>
    <definedName name="MJ" localSheetId="0">#REF!</definedName>
    <definedName name="MJ">#REF!</definedName>
    <definedName name="mmm">'[4]EZS'!$H$2</definedName>
    <definedName name="Monolog" localSheetId="0">#REF!</definedName>
    <definedName name="Monolog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mzda" localSheetId="0">#REF!</definedName>
    <definedName name="mzda">#REF!</definedName>
    <definedName name="mzda_pomocná" localSheetId="0">#REF!</definedName>
    <definedName name="mzda_pomocná">#REF!</definedName>
    <definedName name="mzda_PSV" localSheetId="0">#REF!</definedName>
    <definedName name="mzda_PSV">#REF!</definedName>
    <definedName name="nátěr" localSheetId="0">#REF!</definedName>
    <definedName name="nátěr">#REF!</definedName>
    <definedName name="nátěr_replika" localSheetId="0">#REF!</definedName>
    <definedName name="nátěr_replika">#REF!</definedName>
    <definedName name="NazevDilu" localSheetId="0">#REF!</definedName>
    <definedName name="NazevDilu">#REF!</definedName>
    <definedName name="nazevobjektu">#REF!</definedName>
    <definedName name="NazevRozpoctu">'[2]Krycí list'!$D$2</definedName>
    <definedName name="nazevstavby">'[2]Krycí list'!$C$7</definedName>
    <definedName name="NazevStavebnihoRozpoctu">#REF!</definedName>
    <definedName name="oadresa">#REF!</definedName>
    <definedName name="Objednatel" localSheetId="0">#REF!</definedName>
    <definedName name="Objednatel">#REF!</definedName>
    <definedName name="_xlnm.Print_Area" localSheetId="1">'5.100 - Technologie chlazení'!$A$1:$O$355</definedName>
    <definedName name="ocel" localSheetId="0">#REF!</definedName>
    <definedName name="ocel">#REF!</definedName>
    <definedName name="odvoz" localSheetId="0">#REF!</definedName>
    <definedName name="odvoz">#REF!</definedName>
    <definedName name="okno_kování_replika" localSheetId="0">#REF!</definedName>
    <definedName name="okno_kování_replika">#REF!</definedName>
    <definedName name="okno_replika" localSheetId="0">#REF!</definedName>
    <definedName name="okno_replika">#REF!</definedName>
    <definedName name="padresa">#REF!</definedName>
    <definedName name="pata" localSheetId="0">#REF!</definedName>
    <definedName name="pata">#REF!</definedName>
    <definedName name="pdic">#REF!</definedName>
    <definedName name="pico">#REF!</definedName>
    <definedName name="PM">#REF!</definedName>
    <definedName name="pmisto">#REF!</definedName>
    <definedName name="Pocet_Integral" localSheetId="0">#REF!,#REF!</definedName>
    <definedName name="Pocet_Integral">#REF!,#REF!</definedName>
    <definedName name="PocetMJ" localSheetId="0">#REF!</definedName>
    <definedName name="PocetMJ">#REF!</definedName>
    <definedName name="pojistné" localSheetId="0">#REF!</definedName>
    <definedName name="pojistné">#REF!</definedName>
    <definedName name="polbezcen1" localSheetId="0">#REF!</definedName>
    <definedName name="polbezcen1">#REF!</definedName>
    <definedName name="polcen2" localSheetId="0">#REF!</definedName>
    <definedName name="polcen2">#REF!</definedName>
    <definedName name="polcen3" localSheetId="0">#REF!</definedName>
    <definedName name="polcen3">#REF!</definedName>
    <definedName name="PoptavkaID">#REF!</definedName>
    <definedName name="Poznamka" localSheetId="0">#REF!</definedName>
    <definedName name="Poznamka">#REF!</definedName>
    <definedName name="pPSC">#REF!</definedName>
    <definedName name="prdel" localSheetId="0">#REF!</definedName>
    <definedName name="prdel">#REF!</definedName>
    <definedName name="Projektant">#REF!</definedName>
    <definedName name="přesčasy" localSheetId="0">#REF!</definedName>
    <definedName name="přesčasy">#REF!</definedName>
    <definedName name="PSV" localSheetId="0">#REF!</definedName>
    <definedName name="PSV">#REF!</definedName>
    <definedName name="PSV0" localSheetId="0">#REF!</definedName>
    <definedName name="PSV0">#REF!</definedName>
    <definedName name="rám" localSheetId="0">#REF!</definedName>
    <definedName name="rám">#REF!</definedName>
    <definedName name="rám_connex" localSheetId="0">#REF!</definedName>
    <definedName name="rám_connex">#REF!</definedName>
    <definedName name="Restricted" localSheetId="0">#REF!</definedName>
    <definedName name="Restricted">#REF!</definedName>
    <definedName name="SazbaDPH1">'[2]Krycí list'!$C$30</definedName>
    <definedName name="SazbaDPH2">'[2]Krycí list'!$C$32</definedName>
    <definedName name="sklo" localSheetId="0">#REF!</definedName>
    <definedName name="sklo">#REF!</definedName>
    <definedName name="sklo_požární" localSheetId="0">#REF!</definedName>
    <definedName name="sklo_požární">#REF!</definedName>
    <definedName name="sleva">'[3]převody'!$C$4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RT" localSheetId="0">#REF!</definedName>
    <definedName name="SORT">#REF!</definedName>
    <definedName name="sum_memrekapdph" localSheetId="0">#REF!</definedName>
    <definedName name="sum_memrekapdph">#REF!</definedName>
    <definedName name="sum_prekap" localSheetId="0">#REF!</definedName>
    <definedName name="sum_prekap">#REF!</definedName>
    <definedName name="špaleta" localSheetId="0">#REF!</definedName>
    <definedName name="špaleta">#REF!</definedName>
    <definedName name="Tlacitka_EX" localSheetId="0">#REF!,#REF!</definedName>
    <definedName name="Tlacitka_EX">#REF!,#REF!</definedName>
    <definedName name="top_memrekapdph" localSheetId="0">#REF!</definedName>
    <definedName name="top_memrekapdph">#REF!</definedName>
    <definedName name="top_phlavy" localSheetId="0">#REF!</definedName>
    <definedName name="top_phlavy">#REF!</definedName>
    <definedName name="top_rkap" localSheetId="0">#REF!</definedName>
    <definedName name="top_rkap">#REF!</definedName>
    <definedName name="top_rozpocty" localSheetId="0">#REF!</definedName>
    <definedName name="top_rozpocty">#REF!</definedName>
    <definedName name="top_rpolozky" localSheetId="0">#REF!</definedName>
    <definedName name="top_rpolozky">#REF!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Vypracoval">#REF!</definedName>
    <definedName name="xx">'[6]Krycí list'!$A$8</definedName>
    <definedName name="Zakazka" localSheetId="0">#REF!</definedName>
    <definedName name="Zakazka">#REF!</definedName>
    <definedName name="ZakHead" localSheetId="0">#REF!</definedName>
    <definedName name="ZakHead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akladDPHSni">#REF!</definedName>
    <definedName name="ZakladDPHZakl" localSheetId="0">'[1]Krycí list - 1.000'!$G$25</definedName>
    <definedName name="ZakladDPHZakl">#REF!</definedName>
    <definedName name="Zaokrouhleni">#REF!</definedName>
    <definedName name="Zhotovitel">#REF!</definedName>
    <definedName name="zisk">'[7]EZS'!$H$2</definedName>
  </definedNames>
  <calcPr calcId="191029"/>
</workbook>
</file>

<file path=xl/sharedStrings.xml><?xml version="1.0" encoding="utf-8"?>
<sst xmlns="http://schemas.openxmlformats.org/spreadsheetml/2006/main" count="684" uniqueCount="472">
  <si>
    <t>Zakázka:</t>
  </si>
  <si>
    <t>Rozpočet:</t>
  </si>
  <si>
    <t>Objednatel:</t>
  </si>
  <si>
    <t>IČ:</t>
  </si>
  <si>
    <t>DIČ:</t>
  </si>
  <si>
    <t>Projektant:</t>
  </si>
  <si>
    <t>CODE spol. s r.o.</t>
  </si>
  <si>
    <t>Na Vrtálně 84</t>
  </si>
  <si>
    <t>CZ49286960</t>
  </si>
  <si>
    <t>Pardubice</t>
  </si>
  <si>
    <t>Vypracoval:</t>
  </si>
  <si>
    <t>Bc. Richard Hradský</t>
  </si>
  <si>
    <t>Misto</t>
  </si>
  <si>
    <t>Zhotovitel:</t>
  </si>
  <si>
    <t>Rozpis nákladů z rozpočtů</t>
  </si>
  <si>
    <t>Celkem bez DPH</t>
  </si>
  <si>
    <t>Celkem s DPH</t>
  </si>
  <si>
    <t>Nová Paka</t>
  </si>
  <si>
    <t>5.100 - Technologie chlazení</t>
  </si>
  <si>
    <t>Měření a Regulace - chlazení</t>
  </si>
  <si>
    <t>Investor:</t>
  </si>
  <si>
    <t>SO 01 STROJOVNA CHLAZENÍ A ledová plocha</t>
  </si>
  <si>
    <t xml:space="preserve">PS 01: Chlazení </t>
  </si>
  <si>
    <t>N.č.</t>
  </si>
  <si>
    <t>Z.č.</t>
  </si>
  <si>
    <t>Celkové investiční náklady D+M bez DPH</t>
  </si>
  <si>
    <t>Č.pol.</t>
  </si>
  <si>
    <t>Název – Popis - Technické Parametry</t>
  </si>
  <si>
    <t>Počet – Jednotka</t>
  </si>
  <si>
    <t xml:space="preserve"> Jednotková/ Plocha / Objem / Hmotnost </t>
  </si>
  <si>
    <t xml:space="preserve"> Celková /Plocha / Objem / Hmotnost</t>
  </si>
  <si>
    <t>Dodávka</t>
  </si>
  <si>
    <t>Montáž</t>
  </si>
  <si>
    <t xml:space="preserve">    Dodávka       Celkem</t>
  </si>
  <si>
    <t xml:space="preserve">        Montáž          Celkem</t>
  </si>
  <si>
    <t>x  [ks/m ]</t>
  </si>
  <si>
    <t>[m2/m _ l/m _  kg/m –kg/l kg/ks]</t>
  </si>
  <si>
    <t>[m2- l-kg]</t>
  </si>
  <si>
    <t>[ Kč/1ks ]</t>
  </si>
  <si>
    <t>[ Kč/Celkem ]</t>
  </si>
  <si>
    <t>[Kč/Celkem]</t>
  </si>
  <si>
    <t>01.00 Přípravné práce</t>
  </si>
  <si>
    <t>01.01 Přípravné práce pro demontáž zařízení a potrubí</t>
  </si>
  <si>
    <t>Příprava</t>
  </si>
  <si>
    <t>01.01-01</t>
  </si>
  <si>
    <t>Odstavení zařízení z provozu, odsátí čpavku z kondenzační strany, zavzdušnění systému a odvětrání</t>
  </si>
  <si>
    <t>01.01-02</t>
  </si>
  <si>
    <t>Příprava na demontáž potrubí – odizolování části potrubí</t>
  </si>
  <si>
    <t>01.01-03</t>
  </si>
  <si>
    <t>Vypuštění jímky kondenzátoru</t>
  </si>
  <si>
    <t>01.01-04</t>
  </si>
  <si>
    <t>Vypuštění sněžné jámy</t>
  </si>
  <si>
    <t>01.01-05</t>
  </si>
  <si>
    <t>Vypuštění okruhu vytápění sněžné jámy</t>
  </si>
  <si>
    <t>01.01-06</t>
  </si>
  <si>
    <t>Odčerpání glykolu z okruhu chlazení ledové plochy</t>
  </si>
  <si>
    <t>01.01-07</t>
  </si>
  <si>
    <t>Likvidace starého glykolu vč, dopravy</t>
  </si>
  <si>
    <t>01.01-08</t>
  </si>
  <si>
    <t>Vypuštění okruhu chlazení kompresorů</t>
  </si>
  <si>
    <t>01.01 Přípravné práce pro demontáž – Celkem</t>
  </si>
  <si>
    <t>02.00 Demontáže</t>
  </si>
  <si>
    <t>02.01 Demontáž zařízení</t>
  </si>
  <si>
    <t>Kondenzační strana</t>
  </si>
  <si>
    <t>02.01-01</t>
  </si>
  <si>
    <t>Odpařovací kondenzátor</t>
  </si>
  <si>
    <t>02.01-02</t>
  </si>
  <si>
    <t>Jeřábové práce vč. Nájezdu</t>
  </si>
  <si>
    <t>02.01-03</t>
  </si>
  <si>
    <t>Ocelové konstrukce</t>
  </si>
  <si>
    <t>02.01-04</t>
  </si>
  <si>
    <t>Potrubí a armatury</t>
  </si>
  <si>
    <t>Ostatní práce</t>
  </si>
  <si>
    <t>02.01-05</t>
  </si>
  <si>
    <t xml:space="preserve">Lešení pro demontáž potrubí  </t>
  </si>
  <si>
    <t>02.01-06</t>
  </si>
  <si>
    <t>Likvidace železného odpadu</t>
  </si>
  <si>
    <t>02.01-07</t>
  </si>
  <si>
    <t>Doprava – odvoz demontovaného materiálu</t>
  </si>
  <si>
    <t>Vyhřívání sněžné jámy</t>
  </si>
  <si>
    <t>02.01-08</t>
  </si>
  <si>
    <t>02.01-09</t>
  </si>
  <si>
    <t>Izolace</t>
  </si>
  <si>
    <t>02.01-10</t>
  </si>
  <si>
    <t>02.01-11</t>
  </si>
  <si>
    <t>02.01-12</t>
  </si>
  <si>
    <t>02.01-13</t>
  </si>
  <si>
    <t>Likvidace izolací</t>
  </si>
  <si>
    <t>02.01-14</t>
  </si>
  <si>
    <t>Sprchování sněžné jámy</t>
  </si>
  <si>
    <t>02.01-15</t>
  </si>
  <si>
    <t>Čerpadlo – pro sprchování</t>
  </si>
  <si>
    <t>02.01-16</t>
  </si>
  <si>
    <t>02.01-17</t>
  </si>
  <si>
    <t>02.01-18</t>
  </si>
  <si>
    <t>02.01-19</t>
  </si>
  <si>
    <t>Potrubí a armatury – chlazení kompresorů</t>
  </si>
  <si>
    <t>02.01-20</t>
  </si>
  <si>
    <t>02.01-21</t>
  </si>
  <si>
    <t>02.01-22</t>
  </si>
  <si>
    <t>02.01-23</t>
  </si>
  <si>
    <t>02.00 Demontáže - Celkem</t>
  </si>
  <si>
    <t xml:space="preserve">03.00 Dodávka a Montáže </t>
  </si>
  <si>
    <t>03.01 Zařízení</t>
  </si>
  <si>
    <t>KONDENZAČNÍ STRANA</t>
  </si>
  <si>
    <t>03.01-01</t>
  </si>
  <si>
    <t>Technické parametry</t>
  </si>
  <si>
    <t>Technická zpráva</t>
  </si>
  <si>
    <t>03.01-02</t>
  </si>
  <si>
    <t>03.01-03</t>
  </si>
  <si>
    <t>Vzduchový kondenzátor</t>
  </si>
  <si>
    <t xml:space="preserve">PŘÍSLUŠENSTVÍ  </t>
  </si>
  <si>
    <t>Tlumiče chvění</t>
  </si>
  <si>
    <t>Systém EC pojistné skříně vč. Řízení chodu kondenzátoru</t>
  </si>
  <si>
    <t>Tlakové čidlo</t>
  </si>
  <si>
    <t>Montáž a propojení ventilátorů</t>
  </si>
  <si>
    <t>EC ventilátory s GMM GMM next EC/08</t>
  </si>
  <si>
    <t>03.01-04</t>
  </si>
  <si>
    <t>Doprava</t>
  </si>
  <si>
    <t>03.01-05</t>
  </si>
  <si>
    <t>03.01-06</t>
  </si>
  <si>
    <t>Odstředivé čerpadlo – chladící voda pro odpařovací kondenzátor</t>
  </si>
  <si>
    <t>Poznámka: Pouze dodávka bez montáže</t>
  </si>
  <si>
    <t>03.01-07</t>
  </si>
  <si>
    <t>Odstředivé čerpadlo – chlazení ledové plochy</t>
  </si>
  <si>
    <t>03.01-08</t>
  </si>
  <si>
    <t>Odstředivé čerpadlo – doplňovací</t>
  </si>
  <si>
    <t>03.01-09</t>
  </si>
  <si>
    <t>Odstředivé čerpadlo – vyhřívání sněžné jámy</t>
  </si>
  <si>
    <t>03.01-10</t>
  </si>
  <si>
    <t>Odstředivé čerpadlo – chlazení kompresorů</t>
  </si>
  <si>
    <t>03.01-11</t>
  </si>
  <si>
    <t>Ponorné čerpadlo – sprchování sněžné jámy</t>
  </si>
  <si>
    <t>03.01-12</t>
  </si>
  <si>
    <t>Úpravna sprchové vody pro kondenzátor montáž a uvedení do provozu, zaškolení</t>
  </si>
  <si>
    <t>Manipulační technika pro montáž</t>
  </si>
  <si>
    <t>03.01-13</t>
  </si>
  <si>
    <t>Úpravna kompresoru do automatického provozu</t>
  </si>
  <si>
    <t>03.01 Zařízení – Celkem</t>
  </si>
  <si>
    <t>04.01 Armatury, potrubní díly a OK</t>
  </si>
  <si>
    <t>04.01-01</t>
  </si>
  <si>
    <t>Nerezový rohový uzavírací ventil sedlový přivařovací</t>
  </si>
  <si>
    <t>DN80</t>
  </si>
  <si>
    <t>DN65</t>
  </si>
  <si>
    <t>DN50</t>
  </si>
  <si>
    <t>DN32</t>
  </si>
  <si>
    <t>Nerezový přímý regulační ventil přivařovací B</t>
  </si>
  <si>
    <t>DN10</t>
  </si>
  <si>
    <t>DN15</t>
  </si>
  <si>
    <t>Odolejovací ventil s pákou a hadicovým nádstavcem</t>
  </si>
  <si>
    <t>Nerezový kulový ventil třídílný přivařovací s vrtanou koulí</t>
  </si>
  <si>
    <t>Nerezový manometrický ventil s odvzdušněním</t>
  </si>
  <si>
    <t>Střídací ventil DSV25</t>
  </si>
  <si>
    <t>Pojišťovací ventil SFT 20 16 bar</t>
  </si>
  <si>
    <t>Průhledítko DN25</t>
  </si>
  <si>
    <t>OK pro uložení potrubí</t>
  </si>
  <si>
    <t>Profil L 45 x 4 – zinkovaný</t>
  </si>
  <si>
    <t>Chemická výplň polyesterová - tuba 300 ml</t>
  </si>
  <si>
    <t>Sněžná jáma</t>
  </si>
  <si>
    <t>Nerezové přívodní potrubí sněžné jámy – předizolované</t>
  </si>
  <si>
    <t xml:space="preserve">DN 50 Trubka pr.60,1x2,0 mm </t>
  </si>
  <si>
    <t xml:space="preserve">Koleno 90° pr.60,x2,0 mm  </t>
  </si>
  <si>
    <t>Objímky nerez pro potrubí DN 50</t>
  </si>
  <si>
    <t>Drobný montážní materiál – nerez</t>
  </si>
  <si>
    <t>Profil UPE 40 – zinkovaný</t>
  </si>
  <si>
    <t>závitová tyč M10 – zinkovaný</t>
  </si>
  <si>
    <t>Matice M 10 – zinkovaný</t>
  </si>
  <si>
    <t>Hmoždinky M10 – 100 mm – zinkovaný</t>
  </si>
  <si>
    <t>Nerezové potrubí pro vyhřívání sněžné jámy</t>
  </si>
  <si>
    <t xml:space="preserve">Koleno 90° pr.60,1x2,0 mm  </t>
  </si>
  <si>
    <t>Nerezové potrubí pro sprchování sněžné jámy</t>
  </si>
  <si>
    <t xml:space="preserve">DN 100 Trubka pr.114,3x2,0 mm </t>
  </si>
  <si>
    <t xml:space="preserve">Koleno 90° pr.114,3,x2,0 mm  </t>
  </si>
  <si>
    <t xml:space="preserve">Redukce centrická DN100/DN80 </t>
  </si>
  <si>
    <t>DNO DN100</t>
  </si>
  <si>
    <t>DN 100 Nerezové příruby + lemový kroužek</t>
  </si>
  <si>
    <t>Mufna 1“</t>
  </si>
  <si>
    <t>Trysky s vnějším závitem 1“ umělohmotné</t>
  </si>
  <si>
    <t>Šrouby + matice + podložky M16 – 80 Nerez</t>
  </si>
  <si>
    <t xml:space="preserve">DN 80 Trubka pr.88,9x2,0 mm </t>
  </si>
  <si>
    <t xml:space="preserve">Koleno 90° pr.88,9x2,0 mm  </t>
  </si>
  <si>
    <t xml:space="preserve">Redukce centrická DN80/DN65 </t>
  </si>
  <si>
    <t>Nippel 2 ½“</t>
  </si>
  <si>
    <t>Šoupě nerezové 2 ½“</t>
  </si>
  <si>
    <t>Šoupě nerezové 1 ½“</t>
  </si>
  <si>
    <t xml:space="preserve">DN 40 Trubka pr.48,3x2,0 mm </t>
  </si>
  <si>
    <t xml:space="preserve">Koleno 90° pr.48,3x2,0 mm  </t>
  </si>
  <si>
    <t>Nippel 1½“</t>
  </si>
  <si>
    <t>Hasická přípojky v provedení AL</t>
  </si>
  <si>
    <t xml:space="preserve">OK sněžné jámy </t>
  </si>
  <si>
    <t>OK + hmoždinky, objímky a spojovací materiál – vše nerez viz výkresová dokumentace</t>
  </si>
  <si>
    <t>Úpravna vody – připojení</t>
  </si>
  <si>
    <t xml:space="preserve">Nerezové přívodní potrubí </t>
  </si>
  <si>
    <t xml:space="preserve">DN 25 Trubka pr.33,7x2,0 mm </t>
  </si>
  <si>
    <t>Objímky nerez pro potrubí DN 25</t>
  </si>
  <si>
    <t>Chlazení kompresorů – připojení</t>
  </si>
  <si>
    <t>Kulový kohour nerezový s vnitřními závity DN25</t>
  </si>
  <si>
    <t>Filtr nerezový s vnitřními závity DN25</t>
  </si>
  <si>
    <t>Otevřená expanzní nádoba 20 l</t>
  </si>
  <si>
    <t>OK venkovního vzduchového chladiče – žárově zinkovaná</t>
  </si>
  <si>
    <t>Kondenzační strana – propojovací potrubí – nerezové</t>
  </si>
  <si>
    <t>Horké páry NH3 – výtlak</t>
  </si>
  <si>
    <t xml:space="preserve">Koleno 90° pr.88,9,x2,0 mm  </t>
  </si>
  <si>
    <t>Redukce exentrická 80/50</t>
  </si>
  <si>
    <t>Redukce exentrická 100/80</t>
  </si>
  <si>
    <t>Redukce exentrická 125/80</t>
  </si>
  <si>
    <t>T kus DN125</t>
  </si>
  <si>
    <t>DNO 125</t>
  </si>
  <si>
    <t xml:space="preserve">Koleno 90° pr.60,1,x2,0 mm  </t>
  </si>
  <si>
    <t>Redukce exentrická 50/40</t>
  </si>
  <si>
    <t xml:space="preserve">Koleno 90° pr.48,3,x2,0 mm  </t>
  </si>
  <si>
    <t>Redukce centrická DN40/32</t>
  </si>
  <si>
    <t xml:space="preserve">DN 32 Trubka pr.42,4x2,0 mm </t>
  </si>
  <si>
    <t xml:space="preserve">Koleno 90° pr.42,4,x2,0 mm  </t>
  </si>
  <si>
    <t xml:space="preserve">Koleno 90° pr.33,7,x2,0 mm  </t>
  </si>
  <si>
    <t>T-kus 25</t>
  </si>
  <si>
    <t>Objímky nerez pro potrubí DN 80</t>
  </si>
  <si>
    <t>Ostrá kapalina</t>
  </si>
  <si>
    <t xml:space="preserve">DN 250 Trubka pr.273,0x3,0 mm </t>
  </si>
  <si>
    <t>T kus 250 – 273,0 x 3,0</t>
  </si>
  <si>
    <t>DNO 250</t>
  </si>
  <si>
    <t xml:space="preserve">DN 50 Trubka pr.60,1,0x2,0 mm </t>
  </si>
  <si>
    <t>DNO 65</t>
  </si>
  <si>
    <t>T kus 65 – 76,1 x 2,0</t>
  </si>
  <si>
    <t>Redukce centrická 65/50</t>
  </si>
  <si>
    <t>Redukce centrická 65/32</t>
  </si>
  <si>
    <t xml:space="preserve">DN 32 Trubka pr.42,4 x2,0 mm </t>
  </si>
  <si>
    <t>T kus 80</t>
  </si>
  <si>
    <t>DNO 80</t>
  </si>
  <si>
    <t>Redukkce ecntrická 80/32</t>
  </si>
  <si>
    <t>T kus 100</t>
  </si>
  <si>
    <t>DNO 100</t>
  </si>
  <si>
    <t>Mufna ½“</t>
  </si>
  <si>
    <t>Objímky nerez pro potrubí DN 65</t>
  </si>
  <si>
    <t>Tlakové vyrovnání</t>
  </si>
  <si>
    <t xml:space="preserve">DN 32 Trubka pr.33,7x2,0 mm </t>
  </si>
  <si>
    <t>Odvzdušnění</t>
  </si>
  <si>
    <t xml:space="preserve">DN 10 Trubka pr.17,2x2,0 mm </t>
  </si>
  <si>
    <t xml:space="preserve">Koleno 90° pr.17,2,x2,0 mm  </t>
  </si>
  <si>
    <t>T-kus17,2x2,0</t>
  </si>
  <si>
    <t>Objímky nerez pro potrubí DN 10</t>
  </si>
  <si>
    <t>OK pro kondenzátory</t>
  </si>
  <si>
    <t>OK + hmoždinky, objímky a spojovací materiál – vše žárově zinkováno viz výkresová dokumentace</t>
  </si>
  <si>
    <t>04.01 Armatury, potrubní díly a OK – Celkem</t>
  </si>
  <si>
    <t>07.01 Úprava povrchu potrubí a OK</t>
  </si>
  <si>
    <t>Příprava povrchu k nátěru</t>
  </si>
  <si>
    <t>Nátěr OK z materiálu U60 až U240, I120 apod.</t>
  </si>
  <si>
    <t>07.01-01</t>
  </si>
  <si>
    <t>Kartáčování – odstranění staré barvy</t>
  </si>
  <si>
    <r>
      <rPr>
        <b/>
        <sz val="8"/>
        <rFont val="Arial CE"/>
        <family val="2"/>
      </rPr>
      <t xml:space="preserve"> [m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</t>
    </r>
  </si>
  <si>
    <t>07.01-02</t>
  </si>
  <si>
    <t>Omytí</t>
  </si>
  <si>
    <t>07.01-03</t>
  </si>
  <si>
    <t>Odmaštění</t>
  </si>
  <si>
    <t>Nátěry dvojnásobné</t>
  </si>
  <si>
    <t>07.01-04</t>
  </si>
  <si>
    <t xml:space="preserve">Barva základní dvojnásobný nátěr - epoxidový základ Hempel Hempadur 1763 </t>
  </si>
  <si>
    <t>Barva vrchni – jednonásobný nátěr - vrchní polyuretanový Hempel  Hempathane 5561 RAL 7000</t>
  </si>
  <si>
    <t>07.01-05</t>
  </si>
  <si>
    <t>Ředidlo</t>
  </si>
  <si>
    <t xml:space="preserve"> [kg]</t>
  </si>
  <si>
    <t>07.01 Úprava povrchu potrubí – Celkem</t>
  </si>
  <si>
    <t>08.01 Stavebnicový systém – uložení potrubí, objímky a konstrukce</t>
  </si>
  <si>
    <t>Materiál žárově zinkovaný</t>
  </si>
  <si>
    <t>08.01-01</t>
  </si>
  <si>
    <t>08.01-02</t>
  </si>
  <si>
    <t>08.01-05</t>
  </si>
  <si>
    <t>Ostatní OK blíže nespecifikované</t>
  </si>
  <si>
    <t>08.01 Stavebnicový systém – Celkem</t>
  </si>
  <si>
    <t>10.01 Ostatní nutné náklady spojené s montáží</t>
  </si>
  <si>
    <t>Ostatní</t>
  </si>
  <si>
    <t>10.01-01</t>
  </si>
  <si>
    <t>Drobný montážní materiál neobsažen ve specifikaci</t>
  </si>
  <si>
    <t>10.01-02</t>
  </si>
  <si>
    <t>Pomocný mat pro OK_Profily pro uložení potrubí</t>
  </si>
  <si>
    <t>U60</t>
  </si>
  <si>
    <t>L 40x40 -3</t>
  </si>
  <si>
    <t>10.01-03</t>
  </si>
  <si>
    <t>Spotřební materiál, elektrody a plyny</t>
  </si>
  <si>
    <t>10.01-04</t>
  </si>
  <si>
    <t>Režijní náklady – nocležné, stravné, atd.</t>
  </si>
  <si>
    <t>10.01-05</t>
  </si>
  <si>
    <t>Tlaková zkouška chladícího roštu ledové plochy, potrubí sněžné jámy</t>
  </si>
  <si>
    <t>Tlaková zkouška NH3 potrubí – kondenzační strany</t>
  </si>
  <si>
    <t>10.01-06</t>
  </si>
  <si>
    <t>Těsnostní zkouška čpavkem -  NH3 potrubí – kondenzační strany</t>
  </si>
  <si>
    <t>10.01-07</t>
  </si>
  <si>
    <t>Vakuování potrubí potrubí -  NH3 potrubí – kondenzační strany</t>
  </si>
  <si>
    <t>10.01-08</t>
  </si>
  <si>
    <t>RTG zkoušky svarů v počtu 5% pro potrubí NH3</t>
  </si>
  <si>
    <t>10.01-09</t>
  </si>
  <si>
    <t>Uvedení do provozu vč. Provozních zkoušek.</t>
  </si>
  <si>
    <t>10.01-10</t>
  </si>
  <si>
    <t>Úklid staveniště a jeho předání</t>
  </si>
  <si>
    <t>10.01-11</t>
  </si>
  <si>
    <t>Zařízení staveniště</t>
  </si>
  <si>
    <t>10.01-12</t>
  </si>
  <si>
    <t>10.01-13</t>
  </si>
  <si>
    <t>Doprava materiálu</t>
  </si>
  <si>
    <t>10.01-14</t>
  </si>
  <si>
    <t>Dokument TUV o kompletnosti dodávky</t>
  </si>
  <si>
    <t>10.01-15</t>
  </si>
  <si>
    <t>Prováděcí projektová dokumentace a dokumentace skutečného provedení</t>
  </si>
  <si>
    <t>Technický dozor</t>
  </si>
  <si>
    <t>10.01-16</t>
  </si>
  <si>
    <t xml:space="preserve">Nedefinované práce a nepředpokládané činnost </t>
  </si>
  <si>
    <t>10.01Ostatní nutné náklady spojené s montáží-Celkem</t>
  </si>
  <si>
    <t>Elektro + MaR – technologie chlazení</t>
  </si>
  <si>
    <t>VV – 20210305</t>
  </si>
  <si>
    <t>Dokumentace pro výběr zhotovitele</t>
  </si>
  <si>
    <t>Výkaz výměr</t>
  </si>
  <si>
    <t>typ</t>
  </si>
  <si>
    <t>popis</t>
  </si>
  <si>
    <t>mj</t>
  </si>
  <si>
    <t>počet</t>
  </si>
  <si>
    <t>materiál</t>
  </si>
  <si>
    <t>Materiál celkem</t>
  </si>
  <si>
    <t>Montáž celkem</t>
  </si>
  <si>
    <t>Součet</t>
  </si>
  <si>
    <t>1.Regulace – Řídící systém – PLC</t>
  </si>
  <si>
    <t>Řídicí systém 24DI, 24DO, 22AI 4-20mA,  4AO 4-20mA, Ethernet</t>
  </si>
  <si>
    <t>kpl</t>
  </si>
  <si>
    <t>Příslušenství k řídícímu systému (značení, svorky, backplane...)</t>
  </si>
  <si>
    <t>7 palcový dotykový panel</t>
  </si>
  <si>
    <t>ks</t>
  </si>
  <si>
    <t>Klávesnice na ovládání kompresoru</t>
  </si>
  <si>
    <t>Průmyslový Ethernet Switch 5xETH, na DIN, 24VDC</t>
  </si>
  <si>
    <t xml:space="preserve"> Mezisoučet – Regulace – Řídící systém – PLC</t>
  </si>
  <si>
    <t>2.Snímače neelektrických veličin</t>
  </si>
  <si>
    <t>Kabelové teplotní čidlo Pt1000, průměr 6x60mm, nerez, délka kabelu 5m, voděodolné</t>
  </si>
  <si>
    <t>TIC 5101,5102,5103,5104</t>
  </si>
  <si>
    <t>Převodník RTD/4,20mA, v krabičce</t>
  </si>
  <si>
    <t>Snímač tlaku -1..20bar / 4...20mA/ 1/4 NPT/ čpavek</t>
  </si>
  <si>
    <t>PIC5201,5202,5203,5204</t>
  </si>
  <si>
    <t>Snímač teploty 0…150°C / 4...20mA/ jímka L 100mm nerez/ G1/2</t>
  </si>
  <si>
    <t>TIC5106,5107</t>
  </si>
  <si>
    <t>Ponorná sonda výšky hladiny  0-2,5m / 4...20mA/ PVC kabel 5m</t>
  </si>
  <si>
    <t>LIC5301</t>
  </si>
  <si>
    <t>Kabelové teplotní čidlo Pt1000, průměr 6x60mm, nerez, délka kabelu 10m, voděodolné</t>
  </si>
  <si>
    <t>TIC5105</t>
  </si>
  <si>
    <t>Převodník RTD/4,20mA, montáž DIN lišta</t>
  </si>
  <si>
    <t>Snímač tlaku 0-0,1bar / 4...20mA/ G1/2 glykol</t>
  </si>
  <si>
    <t>LIC5302</t>
  </si>
  <si>
    <t>Snímač teploty -30-60°C / 4...20mA/ jímka L 100mm nerez/ G1/2</t>
  </si>
  <si>
    <t>na kompresoru</t>
  </si>
  <si>
    <t>Snímač teploty 0-200°C / 4...20mA/ jímka L 100mm nerez/ G1/2</t>
  </si>
  <si>
    <t>Snímač teploty 0-100°C / 4...20mA/ jímka L 100mm nerez/ G1/2</t>
  </si>
  <si>
    <t>Snímač tlaku 0..16bar / 4...20mA/ 1/4 NPT/ čpavek</t>
  </si>
  <si>
    <t>Presostat vysokých tlaků 8-32bar, 1 m trubka s M10×0.75</t>
  </si>
  <si>
    <t>Spínač průtoku kapalin, NPN, L65 mm, 24V DC, G1/2</t>
  </si>
  <si>
    <t xml:space="preserve"> Mezisoučet – Regulace – Snímače neelektrických veličin</t>
  </si>
  <si>
    <t>3.Pohony, motory, Frekvenční měniče</t>
  </si>
  <si>
    <t>Softstartér IP00, 90kW, s vnitřním bypassem</t>
  </si>
  <si>
    <t>Motor asynchronní s kotvou nakrátko 90kW, 50Hz, 400/690V (D/Y), PTC, 960 ot/min</t>
  </si>
  <si>
    <t>Strojní montáž motoru na kompresor</t>
  </si>
  <si>
    <t xml:space="preserve">Vzduchový chladič </t>
  </si>
  <si>
    <t>Dodávka technologie</t>
  </si>
  <si>
    <t>Čerpadlo glykolu chlazení hlav</t>
  </si>
  <si>
    <t>Solenoidový ventil na kompresoru</t>
  </si>
  <si>
    <t xml:space="preserve"> Mezisoučet – Regulace – Pohony, motory, Frekvenční měniče</t>
  </si>
  <si>
    <t>5.Rozvaděče</t>
  </si>
  <si>
    <t xml:space="preserve">Skříňový MaR DT1 2000x600x300 (VxŠxH) - </t>
  </si>
  <si>
    <t>místnost obsluhy</t>
  </si>
  <si>
    <t>Oceloplechový rozvaděč IP54/20 vč. montážního panelu</t>
  </si>
  <si>
    <t>2000x800x300</t>
  </si>
  <si>
    <t>- připojení hlavního přívodu 40A</t>
  </si>
  <si>
    <t xml:space="preserve">- jištěný vývod pro napojení 11kW </t>
  </si>
  <si>
    <t>- jištěný, spínaný vývod 400V/0,5kW</t>
  </si>
  <si>
    <t>- jištěný, spínaný vývod 230V/0,5kW</t>
  </si>
  <si>
    <t>- jištěný, vývod 230V/16A</t>
  </si>
  <si>
    <t>- přepěťová ochrana s integrovaným odrušovacím vf filtrem</t>
  </si>
  <si>
    <t>- zdroj 230V AC / 24V DC / 5A</t>
  </si>
  <si>
    <t xml:space="preserve">- jištění napájecího zdroje 24V DC </t>
  </si>
  <si>
    <t>- jištění napájení ventilů - 4ks</t>
  </si>
  <si>
    <t>- relé digitálních výstupů 20ks</t>
  </si>
  <si>
    <t>- svorky, DIN lišty, průchodky</t>
  </si>
  <si>
    <t xml:space="preserve">- rozvaděčové lišty </t>
  </si>
  <si>
    <t>- prodrátování</t>
  </si>
  <si>
    <t>Skříňový rozvaděč RS2.pole 1800x800x400 (VxŠxH)</t>
  </si>
  <si>
    <t>- oceloplechový rozvaděč IP54/20</t>
  </si>
  <si>
    <t>1800x800x400</t>
  </si>
  <si>
    <t>- připojení hlavního přívodu 90kW</t>
  </si>
  <si>
    <t>- stykač odpojení 90kW</t>
  </si>
  <si>
    <t xml:space="preserve">- jištění a spínání ventilace rozvaděče </t>
  </si>
  <si>
    <t>Panel obsluhy kompresoru 400x300x100 (VxŠxH)</t>
  </si>
  <si>
    <t>- 7 palcový panel</t>
  </si>
  <si>
    <t>- klávesnice</t>
  </si>
  <si>
    <t>Úprava pole HR2</t>
  </si>
  <si>
    <t>v rozvodně</t>
  </si>
  <si>
    <t>- jištěný vývod 200A</t>
  </si>
  <si>
    <t>- demontáže stávajícího vývodu 160A</t>
  </si>
  <si>
    <t>Úprava pole HR3</t>
  </si>
  <si>
    <t>- jištěný vývod 40A</t>
  </si>
  <si>
    <t xml:space="preserve"> Mezisoučet – Rozvaděče</t>
  </si>
  <si>
    <t>6.Montážní materiál, kabely ,trasy</t>
  </si>
  <si>
    <t>Silový kabel s PVC izolací,</t>
  </si>
  <si>
    <t>1-CYKY 3x120+70</t>
  </si>
  <si>
    <t>m</t>
  </si>
  <si>
    <t>JB-750 4x95</t>
  </si>
  <si>
    <t>CYKY-J 3x1,5</t>
  </si>
  <si>
    <t>CYKY- J 3x2,5</t>
  </si>
  <si>
    <t>CYKY- J 4x2,5</t>
  </si>
  <si>
    <t>CYKY- J 5x6</t>
  </si>
  <si>
    <t>CYKY- J 5x16</t>
  </si>
  <si>
    <t>CYKY- O 2x1,5</t>
  </si>
  <si>
    <t>CYKY- O 4x1,5</t>
  </si>
  <si>
    <t>Ovládací kabel, stíněný</t>
  </si>
  <si>
    <t>JY(st)Y 2x2x0,8</t>
  </si>
  <si>
    <t>JY(st)Y 4x2x0,8</t>
  </si>
  <si>
    <t>Ovládací kabel, stíněný, UV odolný</t>
  </si>
  <si>
    <t>JQTQ 4x0,8</t>
  </si>
  <si>
    <t>Komunikační kabel, stíněný</t>
  </si>
  <si>
    <t>FTP cat 5e</t>
  </si>
  <si>
    <t>Ohebný jednožilový vodič </t>
  </si>
  <si>
    <t>6mm2 zelenožlutý</t>
  </si>
  <si>
    <t>10mm2 zelenožlutý</t>
  </si>
  <si>
    <t>Kabelový žlab drátěný, pozinkovaný  včetně přílušenství a upevnění, galvanický zinek</t>
  </si>
  <si>
    <t>100x50</t>
  </si>
  <si>
    <t>Kabelový žlab drátěný, pozinkovaný  včetně přílušenství a upevnění, žárový zinek</t>
  </si>
  <si>
    <t>Kabelový žlab drátěný, pozinkovaný včetně přílušenstvía upevnění, galvanický zinek</t>
  </si>
  <si>
    <t>50x50</t>
  </si>
  <si>
    <t>Trubka elektriinstalační, vč. příslušenství</t>
  </si>
  <si>
    <t>D25</t>
  </si>
  <si>
    <t>D32</t>
  </si>
  <si>
    <t>Kabelová flexibilní chránička PVC</t>
  </si>
  <si>
    <t>D20</t>
  </si>
  <si>
    <t>Lišta vkládací</t>
  </si>
  <si>
    <t>40x40</t>
  </si>
  <si>
    <t>Pomocné práce</t>
  </si>
  <si>
    <t>hod</t>
  </si>
  <si>
    <t>Ostatní nosný materiál</t>
  </si>
  <si>
    <t xml:space="preserve"> Mezisoučet – Montážní materiál, kabely ,trasy</t>
  </si>
  <si>
    <t>6.Software</t>
  </si>
  <si>
    <t>Příprava software, koordinační práce</t>
  </si>
  <si>
    <t xml:space="preserve">Aplikační software PLC </t>
  </si>
  <si>
    <t>db</t>
  </si>
  <si>
    <t>Aplikační software – místní ovládání – touchpanel</t>
  </si>
  <si>
    <t>na rozvaděči DT1</t>
  </si>
  <si>
    <t>Úprava a návaznosti na stávající systém řízení</t>
  </si>
  <si>
    <t>Zaškolení obsluhy a vypracování návodů</t>
  </si>
  <si>
    <t xml:space="preserve"> Mezisoučet – Software</t>
  </si>
  <si>
    <t>7.Přesuny na pracoviště</t>
  </si>
  <si>
    <t>Přesuny na pracoviště, ubytování, VRN</t>
  </si>
  <si>
    <t xml:space="preserve"> Mezisoučet – Přesuny na pracoviště</t>
  </si>
  <si>
    <t>8.Revizní a projekční činnost</t>
  </si>
  <si>
    <t>Revize elektro</t>
  </si>
  <si>
    <t>Zkoušky, revize, schváleni od autorizovanou osoby</t>
  </si>
  <si>
    <t>Vypracování prováděcí dokumentace a dokumentace skutečného provedení</t>
  </si>
  <si>
    <t xml:space="preserve"> Mezisoučet – Revizní a projekční činnost</t>
  </si>
  <si>
    <t>9.Požární ucpávky, průrazy a demontáže</t>
  </si>
  <si>
    <t>Průraz otvoru pro kabelový žlab  100x100mm</t>
  </si>
  <si>
    <t>Požární ucpávky</t>
  </si>
  <si>
    <t>m2</t>
  </si>
  <si>
    <t xml:space="preserve">Demontáž stávající motor kompresoru 75kW </t>
  </si>
  <si>
    <t>Demontáž rozvaděč silový</t>
  </si>
  <si>
    <t>RM24 místnost obsluhy</t>
  </si>
  <si>
    <t>Demontáže zrušených zařízení a kabeláže</t>
  </si>
  <si>
    <t xml:space="preserve"> Mezisoučet – Požární ucpávky, průrazy a demontáže</t>
  </si>
  <si>
    <t xml:space="preserve">Celkem </t>
  </si>
  <si>
    <t>Rekapitulace výkazu - celková</t>
  </si>
  <si>
    <t>Bruslařský klub Nová Paka, z. s.</t>
  </si>
  <si>
    <t xml:space="preserve">Projekční ROZPOČET – Rekonstrukce technologie chlazení </t>
  </si>
  <si>
    <r>
      <t>Název</t>
    </r>
    <r>
      <rPr>
        <b/>
        <sz val="8"/>
        <rFont val="Arial CE"/>
        <family val="2"/>
      </rPr>
      <t>:        Rekonstrukce technologie chlazení</t>
    </r>
  </si>
  <si>
    <t>Dodavatel vyplní žlutě označená pole</t>
  </si>
  <si>
    <t>Rekonstrukce technologie chlazení</t>
  </si>
  <si>
    <t>47474335</t>
  </si>
  <si>
    <t>CZ47474335</t>
  </si>
  <si>
    <t>509 01</t>
  </si>
  <si>
    <t>Havlova 1795</t>
  </si>
  <si>
    <t>Celkové náklady (Dodávka + Montáž)</t>
  </si>
  <si>
    <t>Celkové náklady</t>
  </si>
  <si>
    <t>Značení zařízení a potrubí dle výkresové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</si>
</sst>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5">
    <numFmt numFmtId="6" formatCode="#,##0\ &quot;Kč&quot;;[Red]\-#,##0\ &quot;Kč&quot;"/>
    <numFmt numFmtId="8" formatCode="#,##0.00\ &quot;Kč&quot;;[Red]\-#,##0.00\ &quot;Kč&quot;"/>
    <numFmt numFmtId="41" formatCode="_-* #,##0_-;\-* #,##0_-;_-* &quot;-&quot;_-;_-@_-"/>
    <numFmt numFmtId="43" formatCode="_-* #,##0.00_-;\-* #,##0.00_-;_-* &quot;-&quot;??_-;_-@_-"/>
    <numFmt numFmtId="164" formatCode="#,##0.00\ "/>
    <numFmt numFmtId="165" formatCode="#,##0\ "/>
    <numFmt numFmtId="166" formatCode="#,##0&quot; Kč&quot;;[Red]\-#,##0&quot; Kč&quot;"/>
    <numFmt numFmtId="167" formatCode="#,##0.00&quot; Kč&quot;;[Red]\-#,##0.00&quot; Kč&quot;"/>
    <numFmt numFmtId="168" formatCode="0_)"/>
    <numFmt numFmtId="169" formatCode="_-* #,##0.00\ _T_L_-;\-* #,##0.00\ _T_L_-;_-* \-??\ _T_L_-;_-@_-"/>
    <numFmt numFmtId="170" formatCode="#,##0.0_);[Red]\(#,##0.0\)"/>
    <numFmt numFmtId="171" formatCode="&quot;$&quot;#,##0.00"/>
    <numFmt numFmtId="172" formatCode="#,##0.00&quot; Kč&quot;"/>
    <numFmt numFmtId="173" formatCode="#,##0_);[Red]\(#,##0_)"/>
    <numFmt numFmtId="174" formatCode="_-* #,##0.00\ _K_č_-;\-* #,##0.00\ _K_č_-;_-* \-??\ _K_č_-;_-@_-"/>
    <numFmt numFmtId="175" formatCode="&quot;$&quot;#,##0_);[Red]\(&quot;$&quot;#,##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 Kč&quot;_-;\-* #,##0&quot; Kč&quot;_-;_-* &quot;- Kč&quot;_-;_-@_-"/>
    <numFmt numFmtId="180" formatCode="d\-mmm\-yy\ \ \ h:mm"/>
    <numFmt numFmtId="181" formatCode="#,##0.0_);\(#,##0.0\)"/>
    <numFmt numFmtId="182" formatCode="#,##0.000_);\(#,##0.000\)"/>
    <numFmt numFmtId="183" formatCode="_-* #,##0_-;\-* #,##0_-;_-* \-_-;_-@_-"/>
    <numFmt numFmtId="184" formatCode="_-* #,##0.00_-;\-* #,##0.00_-;_-* \-??_-;_-@_-"/>
    <numFmt numFmtId="185" formatCode="_-* #,##0.00\ [$€-1]_-;\-* #,##0.00\ [$€-1]_-;_-* \-??\ [$€-1]_-"/>
    <numFmt numFmtId="186" formatCode="0.0%"/>
    <numFmt numFmtId="187" formatCode="_-* #,##0.00&quot; Kč&quot;_-;\-* #,##0.00&quot; Kč&quot;_-;_-* \-??&quot; Kč&quot;_-;_-@_-"/>
    <numFmt numFmtId="188" formatCode="_(* #,##0_);_(* \(#,##0\);_(* \-_);_(@_)"/>
    <numFmt numFmtId="189" formatCode="_(* #,##0.00_);_(* \(#,##0.00\);_(* \-??_);_(@_)"/>
    <numFmt numFmtId="190" formatCode="_(\$* #,##0_);_(\$* \(#,##0\);_(\$* \-_);_(@_)"/>
    <numFmt numFmtId="191" formatCode="_(\$* #,##0.00_);_(\$* \(#,##0.00\);_(\$* \-??_);_(@_)"/>
    <numFmt numFmtId="192" formatCode="mmm\-yy_)"/>
    <numFmt numFmtId="193" formatCode="#,##0.\-\ "/>
    <numFmt numFmtId="194" formatCode="#,##0\£_);[Red]\(#,##0&quot;£)&quot;"/>
    <numFmt numFmtId="195" formatCode="_-\£* #,##0_-;&quot;-£&quot;* #,##0_-;_-\£* \-_-;_-@_-"/>
    <numFmt numFmtId="196" formatCode="_-\£* #,##0.00_-;&quot;-£&quot;* #,##0.00_-;_-\£* \-??_-;_-@_-"/>
    <numFmt numFmtId="197" formatCode="0.0%;\(0.0%\)"/>
    <numFmt numFmtId="198" formatCode="0%_);[Red]\(0%\)"/>
    <numFmt numFmtId="199" formatCode="0.0%_);[Red]\(0.0%\)"/>
    <numFmt numFmtId="200" formatCode="0.0%;[Red]\-0.0%"/>
    <numFmt numFmtId="201" formatCode="0.00%;[Red]\-0.00%"/>
    <numFmt numFmtId="202" formatCode="00##"/>
    <numFmt numFmtId="203" formatCode="#,##0.000"/>
    <numFmt numFmtId="204" formatCode="#,##0\ _S_k"/>
    <numFmt numFmtId="205" formatCode="###,###,_);[Red]\(###,###,\)"/>
    <numFmt numFmtId="206" formatCode="###,###.0,_);[Red]\(###,###.0,\)"/>
    <numFmt numFmtId="207" formatCode="_-\Ł* #,##0_-;&quot;-Ł&quot;* #,##0_-;_-\Ł* \-_-;_-@_-"/>
    <numFmt numFmtId="208" formatCode="_-\Ł* #,##0.00_-;&quot;-Ł&quot;* #,##0.00_-;_-\Ł* \-??_-;_-@_-"/>
    <numFmt numFmtId="209" formatCode="_-&quot;Ł&quot;* #,##0_-;\-&quot;Ł&quot;* #,##0_-;_-&quot;Ł&quot;* &quot;-&quot;_-;_-@_-"/>
    <numFmt numFmtId="210" formatCode="_-&quot;Ł&quot;* #,##0.00_-;\-&quot;Ł&quot;* #,##0.00_-;_-&quot;Ł&quot;* &quot;-&quot;??_-;_-@_-"/>
    <numFmt numFmtId="211" formatCode="###0_)"/>
    <numFmt numFmtId="213" formatCode="#,##0.00\ [$Kč-405];[Red]\-#,##0.00\ [$Kč-405]"/>
    <numFmt numFmtId="214" formatCode="#,##0\ [$Kč-405];[Red]\-#,##0\ [$Kč-405]"/>
    <numFmt numFmtId="215" formatCode="#,##0.00&quot; [ sada ]&quot;"/>
    <numFmt numFmtId="216" formatCode="0.000"/>
    <numFmt numFmtId="217" formatCode="#,##0.00\ [$kg-405];[Red]\-#,##0.00\ [$Kg-405]"/>
    <numFmt numFmtId="218" formatCode="#,##0.00&quot; [ l ]&quot;"/>
    <numFmt numFmtId="219" formatCode="#,##0.00&quot; [ ks]&quot;"/>
    <numFmt numFmtId="220" formatCode="#,##0.00&quot; [ hod.]&quot;"/>
    <numFmt numFmtId="221" formatCode="#,##0.00\ [$kg-405];[Red]\-#,##0.00\ [$kg-405]"/>
    <numFmt numFmtId="222" formatCode="#,##0.00\ [$l-405];[Red]\-#,##0.00\ [$l-405]"/>
    <numFmt numFmtId="223" formatCode="#,##0.00&quot; [ m ]&quot;"/>
    <numFmt numFmtId="224" formatCode="#,##0.00\ [$[ m ]\];[Red]\-#,##0.000\ [$[ m ]&quot;-45]&quot;"/>
    <numFmt numFmtId="226" formatCode="#,##0.00\ &quot;Kč&quot;"/>
  </numFmts>
  <fonts count="15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0"/>
      <name val="Helv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8"/>
      <color indexed="8"/>
      <name val="Arial CE"/>
      <family val="2"/>
    </font>
    <font>
      <sz val="10"/>
      <name val="Courier New CE"/>
      <family val="3"/>
    </font>
    <font>
      <b/>
      <sz val="11"/>
      <name val="Arial"/>
      <family val="2"/>
    </font>
    <font>
      <b/>
      <sz val="11"/>
      <color indexed="60"/>
      <name val="Calibri"/>
      <family val="2"/>
    </font>
    <font>
      <sz val="8"/>
      <name val="Arial"/>
      <family val="2"/>
    </font>
    <font>
      <b/>
      <sz val="10"/>
      <name val="Univers CE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9"/>
      <name val="Arial"/>
      <family val="2"/>
    </font>
    <font>
      <sz val="8"/>
      <name val="CG Times (E1)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24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sz val="8"/>
      <color indexed="12"/>
      <name val="Times New Roman"/>
      <family val="1"/>
    </font>
    <font>
      <sz val="11"/>
      <color indexed="62"/>
      <name val="Calibri"/>
      <family val="2"/>
    </font>
    <font>
      <b/>
      <sz val="12"/>
      <name val="MS Sans Serif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1"/>
      <color indexed="60"/>
      <name val="Calibri"/>
      <family val="2"/>
    </font>
    <font>
      <sz val="10"/>
      <name val="Univers (WN)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i/>
      <sz val="10"/>
      <color indexed="9"/>
      <name val="Albertus Medium"/>
      <family val="2"/>
    </font>
    <font>
      <b/>
      <sz val="12"/>
      <name val="Courier New CE"/>
      <family val="3"/>
    </font>
    <font>
      <b/>
      <i/>
      <u val="single"/>
      <sz val="14"/>
      <name val="Arial CE"/>
      <family val="2"/>
    </font>
    <font>
      <b/>
      <u val="single"/>
      <sz val="12"/>
      <name val="Courier New CE"/>
      <family val="3"/>
    </font>
    <font>
      <b/>
      <i/>
      <u val="single"/>
      <sz val="14"/>
      <name val="Courier New CE"/>
      <family val="3"/>
    </font>
    <font>
      <b/>
      <sz val="18"/>
      <color indexed="48"/>
      <name val="Cambria"/>
      <family val="2"/>
    </font>
    <font>
      <b/>
      <sz val="18"/>
      <color indexed="62"/>
      <name val="Cambria"/>
      <family val="2"/>
    </font>
    <font>
      <sz val="11"/>
      <color indexed="59"/>
      <name val="Calibri"/>
      <family val="2"/>
    </font>
    <font>
      <sz val="10"/>
      <color indexed="59"/>
      <name val="Arial"/>
      <family val="2"/>
    </font>
    <font>
      <sz val="11"/>
      <name val="Arial"/>
      <family val="2"/>
    </font>
    <font>
      <sz val="10"/>
      <color indexed="8"/>
      <name val="Geneva"/>
      <family val="2"/>
    </font>
    <font>
      <sz val="8"/>
      <name val="MS Sans Serif"/>
      <family val="2"/>
    </font>
    <font>
      <sz val="9"/>
      <name val="Tahoma"/>
      <family val="2"/>
    </font>
    <font>
      <sz val="12"/>
      <name val="Arial"/>
      <family val="2"/>
    </font>
    <font>
      <sz val="12"/>
      <name val="Times New Roman CE"/>
      <family val="1"/>
    </font>
    <font>
      <sz val="10"/>
      <name val="Arial PL"/>
      <family val="2"/>
    </font>
    <font>
      <b/>
      <sz val="11"/>
      <color indexed="63"/>
      <name val="Calibri"/>
      <family val="2"/>
    </font>
    <font>
      <sz val="10"/>
      <name val="Univers (E1)"/>
      <family val="2"/>
    </font>
    <font>
      <b/>
      <i/>
      <sz val="10"/>
      <name val="Arial CE"/>
      <family val="2"/>
    </font>
    <font>
      <sz val="14"/>
      <name val="Tahoma"/>
      <family val="2"/>
    </font>
    <font>
      <b/>
      <sz val="10"/>
      <color indexed="8"/>
      <name val="Arial CE"/>
      <family val="2"/>
    </font>
    <font>
      <sz val="10"/>
      <color indexed="60"/>
      <name val="Arial"/>
      <family val="2"/>
    </font>
    <font>
      <b/>
      <sz val="8"/>
      <name val="Arial"/>
      <family val="2"/>
    </font>
    <font>
      <b/>
      <u val="single"/>
      <sz val="12"/>
      <color indexed="10"/>
      <name val="Arial CE"/>
      <family val="2"/>
    </font>
    <font>
      <sz val="10"/>
      <color indexed="17"/>
      <name val="Arial"/>
      <family val="2"/>
    </font>
    <font>
      <i/>
      <sz val="10"/>
      <name val="Times New Roman"/>
      <family val="1"/>
    </font>
    <font>
      <u val="single"/>
      <sz val="10"/>
      <name val="Courier New CE"/>
      <family val="3"/>
    </font>
    <font>
      <i/>
      <u val="single"/>
      <sz val="10"/>
      <name val="Courier New CE"/>
      <family val="3"/>
    </font>
    <font>
      <b/>
      <sz val="10"/>
      <name val="Courier New CE"/>
      <family val="3"/>
    </font>
    <font>
      <b/>
      <u val="single"/>
      <sz val="10"/>
      <name val="Courier New CE"/>
      <family val="3"/>
    </font>
    <font>
      <b/>
      <sz val="12"/>
      <name val="Univers (WN)"/>
      <family val="2"/>
    </font>
    <font>
      <b/>
      <sz val="10"/>
      <name val="Univers (WN)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9"/>
      <name val="Arial Black"/>
      <family val="2"/>
    </font>
    <font>
      <b/>
      <sz val="14"/>
      <color indexed="9"/>
      <name val="Cambria"/>
      <family val="2"/>
    </font>
    <font>
      <b/>
      <sz val="20"/>
      <name val="Arial"/>
      <family val="2"/>
    </font>
    <font>
      <sz val="8"/>
      <color indexed="10"/>
      <name val="Arial Narrow"/>
      <family val="2"/>
    </font>
    <font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3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8"/>
      <color indexed="9"/>
      <name val="Arial CE"/>
      <family val="2"/>
    </font>
    <font>
      <b/>
      <sz val="8"/>
      <name val="Arial Black"/>
      <family val="2"/>
    </font>
    <font>
      <b/>
      <sz val="10"/>
      <color indexed="9"/>
      <name val="Arial CE"/>
      <family val="2"/>
    </font>
    <font>
      <b/>
      <sz val="8"/>
      <color indexed="9"/>
      <name val="Arial CE"/>
      <family val="2"/>
    </font>
    <font>
      <i/>
      <sz val="8"/>
      <color indexed="9"/>
      <name val="Arial CE"/>
      <family val="2"/>
    </font>
    <font>
      <b/>
      <i/>
      <sz val="8"/>
      <color indexed="9"/>
      <name val="Arial CE"/>
      <family val="2"/>
    </font>
    <font>
      <b/>
      <sz val="9"/>
      <color indexed="9"/>
      <name val="Arial CE"/>
      <family val="2"/>
    </font>
    <font>
      <b/>
      <sz val="9"/>
      <name val="Arial CE"/>
      <family val="2"/>
    </font>
    <font>
      <b/>
      <sz val="8"/>
      <color indexed="9"/>
      <name val="Arial"/>
      <family val="2"/>
    </font>
    <font>
      <b/>
      <i/>
      <sz val="10"/>
      <color indexed="9"/>
      <name val="Arial CE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53"/>
      <name val="Arial CE"/>
      <family val="2"/>
    </font>
    <font>
      <b/>
      <vertAlign val="superscript"/>
      <sz val="8"/>
      <name val="Arial CE"/>
      <family val="2"/>
    </font>
    <font>
      <b/>
      <sz val="8"/>
      <color indexed="10"/>
      <name val="Arial"/>
      <family val="2"/>
    </font>
    <font>
      <b/>
      <sz val="7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i/>
      <sz val="10"/>
      <color indexed="23"/>
      <name val="Arial CE"/>
      <family val="2"/>
    </font>
    <font>
      <sz val="10"/>
      <color indexed="5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i/>
      <sz val="8"/>
      <color indexed="10"/>
      <name val="Arial CE"/>
      <family val="2"/>
    </font>
    <font>
      <i/>
      <sz val="8"/>
      <color indexed="53"/>
      <name val="Arial CE"/>
      <family val="2"/>
    </font>
    <font>
      <i/>
      <sz val="8"/>
      <color indexed="8"/>
      <name val="Arial CE"/>
      <family val="2"/>
    </font>
    <font>
      <sz val="10"/>
      <color indexed="16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9"/>
      <color theme="0"/>
      <name val="Arial CE"/>
      <family val="2"/>
    </font>
    <font>
      <b/>
      <sz val="9"/>
      <color theme="0"/>
      <name val="Arial CE"/>
      <family val="2"/>
    </font>
    <font>
      <b/>
      <sz val="9"/>
      <color theme="0"/>
      <name val="Arial"/>
      <family val="2"/>
    </font>
    <font>
      <i/>
      <sz val="9"/>
      <color theme="0"/>
      <name val="Arial CE"/>
      <family val="2"/>
    </font>
    <font>
      <b/>
      <i/>
      <sz val="9"/>
      <color theme="0"/>
      <name val="Arial CE"/>
      <family val="2"/>
    </font>
    <font>
      <b/>
      <i/>
      <sz val="10"/>
      <color theme="0"/>
      <name val="Arial CE"/>
      <family val="2"/>
    </font>
    <font>
      <sz val="10"/>
      <color theme="0"/>
      <name val="Arial CE"/>
      <family val="2"/>
    </font>
    <font>
      <b/>
      <sz val="8"/>
      <color theme="0"/>
      <name val="Arial CE"/>
      <family val="2"/>
    </font>
    <font>
      <b/>
      <sz val="8"/>
      <color theme="0"/>
      <name val="Arial"/>
      <family val="2"/>
    </font>
    <font>
      <sz val="8"/>
      <color theme="0"/>
      <name val="Arial CE"/>
      <family val="2"/>
    </font>
    <font>
      <i/>
      <sz val="8"/>
      <color theme="0"/>
      <name val="Arial CE"/>
      <family val="2"/>
    </font>
    <font>
      <b/>
      <i/>
      <sz val="8"/>
      <color theme="0"/>
      <name val="Arial CE"/>
      <family val="2"/>
    </font>
    <font>
      <b/>
      <sz val="9"/>
      <color indexed="9"/>
      <name val="Arial"/>
      <family val="2"/>
    </font>
    <font>
      <b/>
      <sz val="8"/>
      <color rgb="FFFF0000"/>
      <name val="Arial CE"/>
      <family val="2"/>
    </font>
    <font>
      <b/>
      <sz val="11"/>
      <color rgb="FFFF0000"/>
      <name val="Arial CE"/>
      <family val="2"/>
    </font>
    <font>
      <b/>
      <sz val="8"/>
      <color indexed="8"/>
      <name val="Arial CE"/>
      <family val="2"/>
    </font>
    <font>
      <sz val="8"/>
      <color indexed="9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18"/>
      </top>
      <bottom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/>
      <bottom style="double">
        <color indexed="60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>
        <color indexed="55"/>
      </top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1" fillId="2" borderId="1">
      <alignment horizontal="right"/>
      <protection hidden="1"/>
    </xf>
    <xf numFmtId="165" fontId="1" fillId="0" borderId="1">
      <alignment/>
      <protection hidden="1"/>
    </xf>
    <xf numFmtId="0" fontId="2" fillId="2" borderId="1">
      <alignment horizont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 applyProtection="0">
      <alignment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49" fontId="12" fillId="0" borderId="0">
      <alignment/>
      <protection/>
    </xf>
    <xf numFmtId="49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 applyProtection="0">
      <alignment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Protection="0">
      <alignment/>
    </xf>
    <xf numFmtId="0" fontId="13" fillId="4" borderId="0" applyProtection="0">
      <alignment/>
    </xf>
    <xf numFmtId="0" fontId="13" fillId="4" borderId="0" applyProtection="0">
      <alignment/>
    </xf>
    <xf numFmtId="0" fontId="13" fillId="4" borderId="0" applyProtection="0">
      <alignment/>
    </xf>
    <xf numFmtId="0" fontId="13" fillId="4" borderId="0" applyProtection="0">
      <alignment/>
    </xf>
    <xf numFmtId="0" fontId="13" fillId="4" borderId="0" applyProtection="0">
      <alignment/>
    </xf>
    <xf numFmtId="6" fontId="14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8" fontId="14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" fillId="0" borderId="2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49" fontId="2" fillId="0" borderId="3">
      <alignment/>
      <protection/>
    </xf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9" fillId="7" borderId="0" applyNumberFormat="0" applyBorder="0" applyAlignment="0" applyProtection="0"/>
    <xf numFmtId="168" fontId="2" fillId="0" borderId="0">
      <alignment/>
      <protection/>
    </xf>
    <xf numFmtId="169" fontId="2" fillId="0" borderId="0" applyFill="0" applyBorder="0" applyAlignment="0" applyProtection="0"/>
    <xf numFmtId="0" fontId="20" fillId="0" borderId="0" applyNumberFormat="0" applyFill="0" applyBorder="0" applyAlignment="0">
      <protection/>
    </xf>
    <xf numFmtId="0" fontId="21" fillId="0" borderId="0">
      <alignment horizontal="right"/>
      <protection/>
    </xf>
    <xf numFmtId="0" fontId="22" fillId="0" borderId="0" applyNumberFormat="0" applyFill="0" applyBorder="0" applyAlignment="0">
      <protection/>
    </xf>
    <xf numFmtId="0" fontId="23" fillId="14" borderId="4" applyNumberFormat="0" applyAlignment="0" applyProtection="0"/>
    <xf numFmtId="1" fontId="24" fillId="0" borderId="5">
      <alignment/>
      <protection/>
    </xf>
    <xf numFmtId="0" fontId="25" fillId="26" borderId="6" applyNumberFormat="0" applyFont="0" applyFill="0" applyBorder="0">
      <alignment/>
      <protection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3" fontId="2" fillId="0" borderId="0" applyFont="0" applyFill="0" applyBorder="0" applyAlignment="0" applyProtection="0"/>
    <xf numFmtId="172" fontId="28" fillId="0" borderId="9">
      <alignment/>
      <protection/>
    </xf>
    <xf numFmtId="4" fontId="2" fillId="0" borderId="0" applyBorder="0" applyProtection="0">
      <alignment/>
    </xf>
    <xf numFmtId="0" fontId="2" fillId="0" borderId="10" applyNumberFormat="0" applyAlignment="0" applyProtection="0"/>
    <xf numFmtId="0" fontId="2" fillId="0" borderId="10" applyNumberFormat="0" applyAlignment="0" applyProtection="0"/>
    <xf numFmtId="0" fontId="2" fillId="0" borderId="10" applyNumberFormat="0" applyAlignment="0" applyProtection="0"/>
    <xf numFmtId="0" fontId="29" fillId="0" borderId="11">
      <alignment horizontal="left"/>
      <protection/>
    </xf>
    <xf numFmtId="0" fontId="29" fillId="0" borderId="11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49" fontId="1" fillId="0" borderId="3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41" fontId="1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1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9" fontId="2" fillId="0" borderId="0" applyFill="0" applyBorder="0" applyAlignment="0" applyProtection="0"/>
    <xf numFmtId="3" fontId="7" fillId="0" borderId="0" applyFill="0" applyBorder="0">
      <alignment vertical="center"/>
      <protection/>
    </xf>
    <xf numFmtId="4" fontId="30" fillId="0" borderId="0">
      <alignment/>
      <protection/>
    </xf>
    <xf numFmtId="15" fontId="14" fillId="0" borderId="0" applyFont="0" applyFill="0" applyBorder="0" applyProtection="0">
      <alignment/>
    </xf>
    <xf numFmtId="0" fontId="31" fillId="0" borderId="12" applyProtection="0">
      <alignment horizontal="center" vertical="top" wrapText="1"/>
    </xf>
    <xf numFmtId="180" fontId="14" fillId="0" borderId="0" applyFont="0" applyFill="0" applyBorder="0" applyProtection="0">
      <alignment horizontal="left"/>
    </xf>
    <xf numFmtId="181" fontId="32" fillId="0" borderId="0" applyFont="0" applyFill="0" applyBorder="0" applyAlignment="0">
      <protection locked="0"/>
    </xf>
    <xf numFmtId="39" fontId="11" fillId="0" borderId="0" applyFont="0" applyFill="0" applyBorder="0" applyAlignment="0" applyProtection="0"/>
    <xf numFmtId="182" fontId="33" fillId="0" borderId="0" applyFont="0" applyFill="0" applyBorder="0" applyAlignment="0">
      <protection/>
    </xf>
    <xf numFmtId="183" fontId="2" fillId="0" borderId="0" applyFill="0" applyBorder="0" applyAlignment="0" applyProtection="0"/>
    <xf numFmtId="184" fontId="2" fillId="0" borderId="0" applyFill="0" applyBorder="0" applyAlignment="0" applyProtection="0"/>
    <xf numFmtId="0" fontId="34" fillId="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0" fontId="15" fillId="0" borderId="0">
      <alignment/>
      <protection/>
    </xf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4" fillId="9" borderId="0" applyNumberFormat="0" applyBorder="0" applyAlignment="0" applyProtection="0"/>
    <xf numFmtId="0" fontId="24" fillId="14" borderId="0" applyNumberFormat="0" applyBorder="0" applyAlignment="0" applyProtection="0"/>
    <xf numFmtId="4" fontId="2" fillId="0" borderId="0" applyFont="0" applyFill="0" applyBorder="0" applyAlignment="0" applyProtection="0"/>
    <xf numFmtId="0" fontId="36" fillId="0" borderId="13" applyNumberFormat="0" applyAlignment="0" applyProtection="0"/>
    <xf numFmtId="0" fontId="36" fillId="0" borderId="14">
      <alignment horizontal="left" vertical="center"/>
      <protection/>
    </xf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27" borderId="18" applyNumberFormat="0" applyAlignment="0" applyProtection="0"/>
    <xf numFmtId="0" fontId="19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37" fontId="44" fillId="0" borderId="0" applyFill="0" applyBorder="0" applyAlignment="0">
      <protection locked="0"/>
    </xf>
    <xf numFmtId="186" fontId="44" fillId="0" borderId="19" applyFill="0" applyBorder="0">
      <alignment/>
      <protection locked="0"/>
    </xf>
    <xf numFmtId="0" fontId="24" fillId="10" borderId="0" applyNumberFormat="0" applyBorder="0" applyAlignment="0" applyProtection="0"/>
    <xf numFmtId="181" fontId="44" fillId="0" borderId="0" applyFill="0" applyBorder="0" applyAlignment="0">
      <protection locked="0"/>
    </xf>
    <xf numFmtId="182" fontId="44" fillId="0" borderId="0" applyFill="0" applyBorder="0" applyAlignment="0">
      <protection locked="0"/>
    </xf>
    <xf numFmtId="0" fontId="45" fillId="6" borderId="4" applyNumberFormat="0" applyAlignment="0" applyProtection="0"/>
    <xf numFmtId="0" fontId="46" fillId="0" borderId="0">
      <alignment/>
      <protection/>
    </xf>
    <xf numFmtId="3" fontId="47" fillId="0" borderId="0">
      <alignment/>
      <protection/>
    </xf>
    <xf numFmtId="0" fontId="42" fillId="27" borderId="18" applyNumberFormat="0" applyAlignment="0" applyProtection="0"/>
    <xf numFmtId="0" fontId="42" fillId="27" borderId="18" applyNumberFormat="0" applyAlignment="0" applyProtection="0"/>
    <xf numFmtId="0" fontId="48" fillId="27" borderId="18" applyNumberFormat="0" applyAlignment="0" applyProtection="0"/>
    <xf numFmtId="0" fontId="48" fillId="27" borderId="18" applyNumberFormat="0" applyAlignment="0" applyProtection="0"/>
    <xf numFmtId="0" fontId="2" fillId="0" borderId="10" applyNumberFormat="0" applyFill="0" applyAlignment="0" applyProtection="0"/>
    <xf numFmtId="0" fontId="49" fillId="0" borderId="20" applyNumberFormat="0" applyFill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0" fontId="21" fillId="0" borderId="0">
      <alignment horizontal="center"/>
      <protection/>
    </xf>
    <xf numFmtId="190" fontId="2" fillId="0" borderId="0" applyFill="0" applyBorder="0" applyAlignment="0" applyProtection="0"/>
    <xf numFmtId="191" fontId="2" fillId="0" borderId="0" applyFill="0" applyBorder="0" applyAlignment="0" applyProtection="0"/>
    <xf numFmtId="192" fontId="50" fillId="0" borderId="0" applyFont="0" applyFill="0" applyBorder="0" applyAlignment="0" applyProtection="0"/>
    <xf numFmtId="0" fontId="2" fillId="0" borderId="3" applyNumberFormat="0">
      <alignment vertical="center" wrapText="1"/>
      <protection/>
    </xf>
    <xf numFmtId="0" fontId="37" fillId="0" borderId="15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38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39" fillId="0" borderId="17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3" fontId="54" fillId="28" borderId="23">
      <alignment/>
      <protection/>
    </xf>
    <xf numFmtId="4" fontId="55" fillId="0" borderId="0" applyFill="0" applyBorder="0" applyProtection="0">
      <alignment horizontal="right"/>
    </xf>
    <xf numFmtId="4" fontId="56" fillId="0" borderId="0" applyFill="0" applyBorder="0" applyProtection="0">
      <alignment/>
    </xf>
    <xf numFmtId="4" fontId="57" fillId="0" borderId="0" applyFill="0" applyBorder="0" applyProtection="0">
      <alignment/>
    </xf>
    <xf numFmtId="4" fontId="58" fillId="0" borderId="0" applyFill="0" applyBorder="0" applyProtection="0">
      <alignment/>
    </xf>
    <xf numFmtId="0" fontId="12" fillId="0" borderId="0" applyBorder="0" applyAlignment="0"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2" fillId="0" borderId="0" applyNumberFormat="0" applyFill="0" applyBorder="0" applyAlignment="0" applyProtection="0"/>
    <xf numFmtId="194" fontId="24" fillId="0" borderId="0">
      <alignment/>
      <protection/>
    </xf>
    <xf numFmtId="194" fontId="24" fillId="0" borderId="0">
      <alignment/>
      <protection/>
    </xf>
    <xf numFmtId="170" fontId="63" fillId="0" borderId="0" applyFill="0" applyBorder="0" applyAlignment="0"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65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Border="0">
      <alignment/>
      <protection/>
    </xf>
    <xf numFmtId="0" fontId="65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8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65" fillId="0" borderId="0" applyAlignment="0">
      <protection locked="0"/>
    </xf>
    <xf numFmtId="0" fontId="1" fillId="0" borderId="0">
      <alignment/>
      <protection/>
    </xf>
    <xf numFmtId="0" fontId="21" fillId="0" borderId="0" applyProtection="0">
      <alignment/>
    </xf>
    <xf numFmtId="0" fontId="2" fillId="0" borderId="0">
      <alignment/>
      <protection/>
    </xf>
    <xf numFmtId="0" fontId="2" fillId="10" borderId="24" applyNumberFormat="0" applyAlignment="0" applyProtection="0"/>
    <xf numFmtId="40" fontId="69" fillId="0" borderId="11">
      <alignment horizontal="left" vertical="top" wrapText="1"/>
      <protection/>
    </xf>
    <xf numFmtId="0" fontId="70" fillId="14" borderId="25" applyNumberFormat="0" applyAlignment="0" applyProtection="0"/>
    <xf numFmtId="195" fontId="2" fillId="0" borderId="0" applyFill="0" applyBorder="0" applyAlignment="0" applyProtection="0"/>
    <xf numFmtId="196" fontId="2" fillId="0" borderId="0" applyFill="0" applyBorder="0" applyAlignment="0" applyProtection="0"/>
    <xf numFmtId="197" fontId="33" fillId="0" borderId="26" applyFont="0" applyFill="0" applyBorder="0" applyProtection="0">
      <alignment/>
    </xf>
    <xf numFmtId="197" fontId="2" fillId="0" borderId="0" applyFill="0" applyBorder="0" applyAlignment="0" applyProtection="0"/>
    <xf numFmtId="197" fontId="2" fillId="0" borderId="0" applyFill="0" applyBorder="0" applyAlignment="0" applyProtection="0"/>
    <xf numFmtId="197" fontId="2" fillId="0" borderId="0" applyFill="0" applyBorder="0" applyAlignment="0" applyProtection="0"/>
    <xf numFmtId="197" fontId="2" fillId="0" borderId="0" applyFill="0" applyBorder="0" applyAlignment="0" applyProtection="0"/>
    <xf numFmtId="197" fontId="2" fillId="0" borderId="0" applyFill="0" applyBorder="0" applyAlignment="0" applyProtection="0"/>
    <xf numFmtId="198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200" fontId="71" fillId="0" borderId="0" applyFont="0" applyFill="0" applyBorder="0" applyAlignment="0" applyProtection="0"/>
    <xf numFmtId="201" fontId="71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6" fillId="0" borderId="0" applyBorder="0">
      <alignment horizontal="left" vertical="center"/>
      <protection/>
    </xf>
    <xf numFmtId="0" fontId="72" fillId="0" borderId="27">
      <alignment/>
      <protection/>
    </xf>
    <xf numFmtId="0" fontId="73" fillId="0" borderId="0">
      <alignment/>
      <protection/>
    </xf>
    <xf numFmtId="0" fontId="74" fillId="0" borderId="28" applyNumberFormat="0" applyFont="0" applyFill="0" applyAlignment="0" applyProtection="0"/>
    <xf numFmtId="0" fontId="7" fillId="0" borderId="0" applyFont="0">
      <alignment/>
      <protection/>
    </xf>
    <xf numFmtId="202" fontId="21" fillId="0" borderId="0" applyProtection="0">
      <alignment horizontal="left"/>
    </xf>
    <xf numFmtId="0" fontId="2" fillId="10" borderId="24" applyNumberFormat="0" applyAlignment="0" applyProtection="0"/>
    <xf numFmtId="0" fontId="2" fillId="10" borderId="24" applyNumberFormat="0" applyAlignment="0" applyProtection="0"/>
    <xf numFmtId="0" fontId="2" fillId="10" borderId="24" applyNumberFormat="0" applyAlignment="0" applyProtection="0"/>
    <xf numFmtId="0" fontId="2" fillId="10" borderId="24" applyNumberFormat="0" applyAlignment="0" applyProtection="0"/>
    <xf numFmtId="0" fontId="2" fillId="10" borderId="24" applyNumberFormat="0" applyAlignment="0" applyProtection="0"/>
    <xf numFmtId="0" fontId="2" fillId="10" borderId="24" applyNumberFormat="0" applyAlignment="0" applyProtection="0"/>
    <xf numFmtId="0" fontId="2" fillId="10" borderId="24" applyNumberFormat="0" applyAlignment="0" applyProtection="0"/>
    <xf numFmtId="0" fontId="49" fillId="0" borderId="20" applyNumberFormat="0" applyFill="0" applyAlignment="0" applyProtection="0"/>
    <xf numFmtId="9" fontId="2" fillId="0" borderId="0" applyFill="0" applyBorder="0" applyAlignment="0" applyProtection="0"/>
    <xf numFmtId="0" fontId="49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24" fillId="0" borderId="3">
      <alignment horizontal="left" vertical="center" wrapText="1" indent="1"/>
      <protection/>
    </xf>
    <xf numFmtId="0" fontId="24" fillId="0" borderId="3">
      <alignment horizontal="left" vertical="center" wrapText="1" indent="1"/>
      <protection/>
    </xf>
    <xf numFmtId="0" fontId="76" fillId="0" borderId="3">
      <alignment horizontal="left" vertical="center" wrapText="1"/>
      <protection/>
    </xf>
    <xf numFmtId="0" fontId="2" fillId="0" borderId="11" applyProtection="0">
      <alignment horizontal="center"/>
    </xf>
    <xf numFmtId="0" fontId="2" fillId="0" borderId="0" applyProtection="0">
      <alignment/>
    </xf>
    <xf numFmtId="4" fontId="2" fillId="0" borderId="29" applyProtection="0">
      <alignment/>
    </xf>
    <xf numFmtId="203" fontId="2" fillId="0" borderId="29">
      <alignment/>
      <protection/>
    </xf>
    <xf numFmtId="0" fontId="77" fillId="0" borderId="0" applyNumberFormat="0" applyFill="0" applyBorder="0" applyAlignment="0" applyProtection="0"/>
    <xf numFmtId="0" fontId="14" fillId="29" borderId="0" applyNumberFormat="0" applyFont="0" applyBorder="0" applyAlignment="0" applyProtection="0"/>
    <xf numFmtId="0" fontId="7" fillId="0" borderId="0">
      <alignment/>
      <protection/>
    </xf>
    <xf numFmtId="1" fontId="2" fillId="0" borderId="0">
      <alignment horizontal="center" vertical="center"/>
      <protection locked="0"/>
    </xf>
    <xf numFmtId="0" fontId="2" fillId="0" borderId="0">
      <alignment horizontal="center" vertical="center"/>
      <protection locked="0"/>
    </xf>
    <xf numFmtId="0" fontId="2" fillId="0" borderId="0">
      <alignment horizontal="center" vertical="center"/>
      <protection locked="0"/>
    </xf>
    <xf numFmtId="0" fontId="26" fillId="0" borderId="7" applyNumberFormat="0" applyFill="0" applyAlignment="0" applyProtection="0"/>
    <xf numFmtId="0" fontId="34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9" fillId="0" borderId="0">
      <alignment/>
      <protection/>
    </xf>
    <xf numFmtId="0" fontId="14" fillId="0" borderId="0">
      <alignment/>
      <protection/>
    </xf>
    <xf numFmtId="4" fontId="68" fillId="0" borderId="0" applyFill="0" applyBorder="0" applyProtection="0">
      <alignment horizontal="left"/>
    </xf>
    <xf numFmtId="4" fontId="80" fillId="0" borderId="0" applyFill="0" applyBorder="0" applyProtection="0">
      <alignment/>
    </xf>
    <xf numFmtId="4" fontId="81" fillId="0" borderId="0" applyFill="0" applyBorder="0" applyProtection="0">
      <alignment/>
    </xf>
    <xf numFmtId="4" fontId="82" fillId="0" borderId="0" applyFill="0" applyProtection="0">
      <alignment/>
    </xf>
    <xf numFmtId="4" fontId="83" fillId="0" borderId="0" applyFill="0" applyBorder="0" applyProtection="0">
      <alignment/>
    </xf>
    <xf numFmtId="4" fontId="82" fillId="0" borderId="0" applyFill="0" applyBorder="0" applyProtection="0">
      <alignment/>
    </xf>
    <xf numFmtId="0" fontId="7" fillId="12" borderId="0">
      <alignment horizontal="left"/>
      <protection/>
    </xf>
    <xf numFmtId="0" fontId="3" fillId="12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" fillId="0" borderId="0" applyProtection="0">
      <alignment/>
    </xf>
    <xf numFmtId="49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1" fillId="0" borderId="0">
      <alignment vertical="top" wrapText="1"/>
      <protection/>
    </xf>
    <xf numFmtId="3" fontId="1" fillId="0" borderId="0">
      <alignment vertical="top" wrapText="1"/>
      <protection/>
    </xf>
    <xf numFmtId="38" fontId="84" fillId="0" borderId="0" applyFill="0" applyBorder="0" applyAlignment="0" applyProtection="0"/>
    <xf numFmtId="200" fontId="85" fillId="0" borderId="0" applyFill="0" applyBorder="0" applyAlignment="0" applyProtection="0"/>
    <xf numFmtId="0" fontId="1" fillId="0" borderId="0">
      <alignment/>
      <protection/>
    </xf>
    <xf numFmtId="0" fontId="2" fillId="0" borderId="0" applyProtection="0">
      <alignment/>
    </xf>
    <xf numFmtId="0" fontId="1" fillId="0" borderId="0">
      <alignment/>
      <protection/>
    </xf>
    <xf numFmtId="0" fontId="86" fillId="0" borderId="11" applyNumberFormat="0" applyFill="0" applyProtection="0">
      <alignment vertical="top" wrapText="1"/>
    </xf>
    <xf numFmtId="0" fontId="86" fillId="0" borderId="11" applyNumberFormat="0" applyFill="0" applyProtection="0">
      <alignment vertical="top" wrapText="1"/>
    </xf>
    <xf numFmtId="0" fontId="86" fillId="0" borderId="11" applyNumberFormat="0" applyFill="0" applyProtection="0">
      <alignment vertical="top" wrapText="1"/>
    </xf>
    <xf numFmtId="0" fontId="87" fillId="0" borderId="11" applyNumberFormat="0" applyFill="0" applyProtection="0">
      <alignment vertical="top" wrapText="1"/>
    </xf>
    <xf numFmtId="0" fontId="86" fillId="19" borderId="3" applyNumberFormat="0">
      <alignment vertical="center" wrapText="1"/>
      <protection/>
    </xf>
    <xf numFmtId="0" fontId="86" fillId="19" borderId="3" applyNumberFormat="0">
      <alignment vertical="center" wrapText="1"/>
      <protection/>
    </xf>
    <xf numFmtId="0" fontId="86" fillId="19" borderId="3" applyNumberFormat="0">
      <alignment vertical="center" wrapText="1"/>
      <protection/>
    </xf>
    <xf numFmtId="0" fontId="87" fillId="19" borderId="3" applyNumberFormat="0">
      <alignment vertical="center" wrapText="1"/>
      <protection/>
    </xf>
    <xf numFmtId="0" fontId="88" fillId="10" borderId="3" applyNumberFormat="0">
      <alignment vertical="top"/>
      <protection/>
    </xf>
    <xf numFmtId="0" fontId="88" fillId="10" borderId="3" applyNumberFormat="0">
      <alignment vertical="top"/>
      <protection/>
    </xf>
    <xf numFmtId="0" fontId="88" fillId="10" borderId="3" applyNumberFormat="0">
      <alignment vertical="top"/>
      <protection/>
    </xf>
    <xf numFmtId="0" fontId="89" fillId="10" borderId="3" applyNumberFormat="0">
      <alignment vertical="top"/>
      <protection/>
    </xf>
    <xf numFmtId="0" fontId="88" fillId="10" borderId="3" applyNumberFormat="0">
      <alignment vertical="top"/>
      <protection/>
    </xf>
    <xf numFmtId="0" fontId="86" fillId="0" borderId="11" applyNumberFormat="0" applyFill="0" applyProtection="0">
      <alignment vertical="top" wrapText="1"/>
    </xf>
    <xf numFmtId="204" fontId="6" fillId="0" borderId="30">
      <alignment vertical="top" wrapText="1"/>
      <protection locked="0"/>
    </xf>
    <xf numFmtId="49" fontId="2" fillId="0" borderId="0" applyFill="0" applyBorder="0" applyProtection="0">
      <alignment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Border="0">
      <alignment horizontal="left" vertical="center"/>
      <protection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18" fontId="32" fillId="0" borderId="0" applyFont="0" applyFill="0" applyBorder="0" applyProtection="0">
      <alignment/>
    </xf>
    <xf numFmtId="0" fontId="59" fillId="0" borderId="0" applyNumberFormat="0" applyFill="0" applyBorder="0" applyAlignment="0" applyProtection="0"/>
    <xf numFmtId="0" fontId="92" fillId="30" borderId="0" applyNumberFormat="0" applyBorder="0" applyAlignment="0">
      <protection/>
    </xf>
    <xf numFmtId="0" fontId="59" fillId="0" borderId="0" applyNumberFormat="0" applyFill="0" applyBorder="0" applyAlignment="0" applyProtection="0"/>
    <xf numFmtId="0" fontId="93" fillId="30" borderId="0" applyNumberFormat="0" applyBorder="0" applyAlignment="0">
      <protection/>
    </xf>
    <xf numFmtId="0" fontId="14" fillId="0" borderId="31" applyNumberFormat="0" applyFont="0" applyFill="0" applyAlignment="0" applyProtection="0"/>
    <xf numFmtId="0" fontId="7" fillId="0" borderId="0">
      <alignment/>
      <protection/>
    </xf>
    <xf numFmtId="0" fontId="94" fillId="4" borderId="13">
      <alignment vertical="center"/>
      <protection/>
    </xf>
    <xf numFmtId="0" fontId="71" fillId="0" borderId="32" applyNumberFormat="0" applyFont="0" applyFill="0" applyAlignment="0" applyProtection="0"/>
    <xf numFmtId="0" fontId="95" fillId="0" borderId="0">
      <alignment vertical="top"/>
      <protection/>
    </xf>
    <xf numFmtId="196" fontId="2" fillId="0" borderId="0" applyFill="0" applyBorder="0" applyAlignment="0" applyProtection="0"/>
    <xf numFmtId="38" fontId="2" fillId="0" borderId="0" applyFill="0" applyBorder="0" applyAlignment="0" applyProtection="0"/>
    <xf numFmtId="40" fontId="2" fillId="0" borderId="0" applyFill="0" applyBorder="0" applyAlignment="0" applyProtection="0"/>
    <xf numFmtId="0" fontId="45" fillId="6" borderId="4" applyNumberFormat="0" applyAlignment="0" applyProtection="0"/>
    <xf numFmtId="0" fontId="96" fillId="16" borderId="4" applyNumberFormat="0" applyAlignment="0" applyProtection="0"/>
    <xf numFmtId="0" fontId="96" fillId="16" borderId="4" applyNumberFormat="0" applyAlignment="0" applyProtection="0"/>
    <xf numFmtId="0" fontId="23" fillId="14" borderId="4" applyNumberFormat="0" applyAlignment="0" applyProtection="0"/>
    <xf numFmtId="0" fontId="97" fillId="2" borderId="4" applyNumberFormat="0" applyAlignment="0" applyProtection="0"/>
    <xf numFmtId="0" fontId="97" fillId="2" borderId="4" applyNumberFormat="0" applyAlignment="0" applyProtection="0"/>
    <xf numFmtId="0" fontId="70" fillId="14" borderId="25" applyNumberFormat="0" applyAlignment="0" applyProtection="0"/>
    <xf numFmtId="0" fontId="98" fillId="2" borderId="25" applyNumberFormat="0" applyAlignment="0" applyProtection="0"/>
    <xf numFmtId="0" fontId="98" fillId="2" borderId="25" applyNumberFormat="0" applyAlignment="0" applyProtection="0"/>
    <xf numFmtId="0" fontId="3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Fill="0" applyBorder="0" applyAlignment="0" applyProtection="0"/>
    <xf numFmtId="207" fontId="2" fillId="0" borderId="0" applyFill="0" applyBorder="0" applyAlignment="0" applyProtection="0"/>
    <xf numFmtId="208" fontId="2" fillId="0" borderId="0" applyFill="0" applyBorder="0" applyAlignment="0" applyProtection="0"/>
    <xf numFmtId="209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211" fontId="13" fillId="0" borderId="30" applyFont="0" applyFill="0" applyBorder="0" applyAlignment="0" applyProtection="0"/>
    <xf numFmtId="0" fontId="2" fillId="0" borderId="0">
      <alignment/>
      <protection/>
    </xf>
    <xf numFmtId="0" fontId="24" fillId="0" borderId="2">
      <alignment vertical="center" wrapText="1"/>
      <protection/>
    </xf>
    <xf numFmtId="0" fontId="19" fillId="7" borderId="0" applyNumberFormat="0" applyBorder="0" applyAlignment="0" applyProtection="0"/>
    <xf numFmtId="0" fontId="17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7" fillId="3" borderId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0" borderId="0" applyNumberFormat="0" applyFill="0" applyBorder="0" applyAlignment="0" applyProtection="0"/>
    <xf numFmtId="0" fontId="122" fillId="35" borderId="0" applyNumberFormat="0" applyBorder="0" applyAlignment="0" applyProtection="0"/>
    <xf numFmtId="0" fontId="107" fillId="36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37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38" borderId="0" applyNumberFormat="0" applyBorder="0" applyAlignment="0" applyProtection="0"/>
    <xf numFmtId="0" fontId="128" fillId="38" borderId="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 applyNumberFormat="0" applyFill="0" applyBorder="0" applyAlignment="0" applyProtection="0"/>
    <xf numFmtId="0" fontId="132" fillId="40" borderId="0" applyNumberFormat="0" applyBorder="0" applyAlignment="0" applyProtection="0"/>
    <xf numFmtId="0" fontId="48" fillId="36" borderId="0" applyNumberFormat="0" applyBorder="0" applyAlignment="0" applyProtection="0"/>
    <xf numFmtId="0" fontId="99" fillId="0" borderId="0" applyNumberFormat="0" applyFill="0" applyBorder="0" applyAlignment="0" applyProtection="0"/>
    <xf numFmtId="0" fontId="78" fillId="9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38" borderId="0" applyNumberFormat="0" applyBorder="0" applyAlignment="0" applyProtection="0"/>
    <xf numFmtId="0" fontId="136" fillId="38" borderId="4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2" fillId="0" borderId="0" applyNumberFormat="0" applyFill="0" applyBorder="0" applyAlignment="0" applyProtection="0"/>
  </cellStyleXfs>
  <cellXfs count="341">
    <xf numFmtId="0" fontId="0" fillId="0" borderId="0" xfId="0"/>
    <xf numFmtId="0" fontId="2" fillId="0" borderId="0" xfId="20">
      <alignment/>
      <protection/>
    </xf>
    <xf numFmtId="0" fontId="2" fillId="0" borderId="33" xfId="20" applyBorder="1">
      <alignment/>
      <protection/>
    </xf>
    <xf numFmtId="0" fontId="4" fillId="41" borderId="33" xfId="20" applyFont="1" applyFill="1" applyBorder="1" applyAlignment="1">
      <alignment horizontal="left" vertical="center" indent="1"/>
      <protection/>
    </xf>
    <xf numFmtId="49" fontId="5" fillId="41" borderId="0" xfId="20" applyNumberFormat="1" applyFont="1" applyFill="1" applyAlignment="1">
      <alignment horizontal="left" vertical="center"/>
      <protection/>
    </xf>
    <xf numFmtId="0" fontId="2" fillId="41" borderId="33" xfId="20" applyFill="1" applyBorder="1" applyAlignment="1">
      <alignment horizontal="left" vertical="center" indent="1"/>
      <protection/>
    </xf>
    <xf numFmtId="0" fontId="7" fillId="41" borderId="0" xfId="20" applyFont="1" applyFill="1" applyAlignment="1">
      <alignment horizontal="left" vertical="center"/>
      <protection/>
    </xf>
    <xf numFmtId="0" fontId="2" fillId="41" borderId="34" xfId="20" applyFill="1" applyBorder="1" applyAlignment="1">
      <alignment horizontal="left" vertical="center" indent="1"/>
      <protection/>
    </xf>
    <xf numFmtId="0" fontId="2" fillId="41" borderId="35" xfId="20" applyFill="1" applyBorder="1">
      <alignment/>
      <protection/>
    </xf>
    <xf numFmtId="49" fontId="7" fillId="41" borderId="35" xfId="20" applyNumberFormat="1" applyFont="1" applyFill="1" applyBorder="1" applyAlignment="1">
      <alignment horizontal="left" vertical="center"/>
      <protection/>
    </xf>
    <xf numFmtId="0" fontId="2" fillId="0" borderId="33" xfId="20" applyBorder="1" applyAlignment="1">
      <alignment horizontal="left" vertical="center" indent="1"/>
      <protection/>
    </xf>
    <xf numFmtId="0" fontId="7" fillId="0" borderId="0" xfId="20" applyFont="1" applyAlignment="1">
      <alignment vertical="center"/>
      <protection/>
    </xf>
    <xf numFmtId="0" fontId="2" fillId="0" borderId="0" xfId="20" applyAlignment="1">
      <alignment horizontal="right" vertical="center"/>
      <protection/>
    </xf>
    <xf numFmtId="0" fontId="2" fillId="0" borderId="36" xfId="20" applyBorder="1">
      <alignment/>
      <protection/>
    </xf>
    <xf numFmtId="0" fontId="7" fillId="0" borderId="33" xfId="20" applyFont="1" applyBorder="1" applyAlignment="1">
      <alignment horizontal="left" vertical="center" indent="1"/>
      <protection/>
    </xf>
    <xf numFmtId="0" fontId="7" fillId="0" borderId="34" xfId="20" applyFont="1" applyBorder="1" applyAlignment="1">
      <alignment horizontal="left" vertical="center" indent="1"/>
      <protection/>
    </xf>
    <xf numFmtId="49" fontId="7" fillId="0" borderId="35" xfId="20" applyNumberFormat="1" applyFont="1" applyBorder="1" applyAlignment="1">
      <alignment horizontal="right" vertical="center"/>
      <protection/>
    </xf>
    <xf numFmtId="0" fontId="7" fillId="0" borderId="35" xfId="20" applyFont="1" applyBorder="1" applyAlignment="1">
      <alignment vertical="center"/>
      <protection/>
    </xf>
    <xf numFmtId="0" fontId="2" fillId="0" borderId="35" xfId="20" applyBorder="1" applyAlignment="1">
      <alignment vertical="center"/>
      <protection/>
    </xf>
    <xf numFmtId="0" fontId="2" fillId="0" borderId="37" xfId="20" applyBorder="1">
      <alignment/>
      <protection/>
    </xf>
    <xf numFmtId="0" fontId="7" fillId="0" borderId="0" xfId="20" applyFont="1" applyAlignment="1">
      <alignment horizontal="left" vertical="center"/>
      <protection/>
    </xf>
    <xf numFmtId="0" fontId="2" fillId="0" borderId="34" xfId="20" applyBorder="1" applyAlignment="1">
      <alignment horizontal="left" indent="1"/>
      <protection/>
    </xf>
    <xf numFmtId="0" fontId="7" fillId="0" borderId="35" xfId="20" applyFont="1" applyBorder="1" applyAlignment="1">
      <alignment horizontal="right" vertical="center"/>
      <protection/>
    </xf>
    <xf numFmtId="0" fontId="7" fillId="0" borderId="35" xfId="20" applyFont="1" applyBorder="1" applyAlignment="1">
      <alignment horizontal="left" vertical="center"/>
      <protection/>
    </xf>
    <xf numFmtId="0" fontId="2" fillId="0" borderId="35" xfId="20" applyBorder="1">
      <alignment/>
      <protection/>
    </xf>
    <xf numFmtId="0" fontId="2" fillId="0" borderId="35" xfId="20" applyBorder="1" applyAlignment="1">
      <alignment horizontal="right"/>
      <protection/>
    </xf>
    <xf numFmtId="49" fontId="7" fillId="0" borderId="0" xfId="20" applyNumberFormat="1" applyFont="1" applyAlignment="1">
      <alignment horizontal="left" vertical="center"/>
      <protection/>
    </xf>
    <xf numFmtId="49" fontId="7" fillId="0" borderId="35" xfId="20" applyNumberFormat="1" applyFont="1" applyBorder="1" applyAlignment="1">
      <alignment horizontal="left" vertical="center"/>
      <protection/>
    </xf>
    <xf numFmtId="0" fontId="2" fillId="0" borderId="35" xfId="20" applyBorder="1" applyAlignment="1">
      <alignment horizontal="right" vertical="center"/>
      <protection/>
    </xf>
    <xf numFmtId="0" fontId="2" fillId="0" borderId="38" xfId="20" applyBorder="1" applyAlignment="1">
      <alignment horizontal="left" vertical="top" indent="1"/>
      <protection/>
    </xf>
    <xf numFmtId="0" fontId="2" fillId="0" borderId="27" xfId="20" applyBorder="1" applyAlignment="1">
      <alignment vertical="top"/>
      <protection/>
    </xf>
    <xf numFmtId="0" fontId="7" fillId="0" borderId="27" xfId="20" applyFont="1" applyBorder="1" applyAlignment="1">
      <alignment vertical="center"/>
      <protection/>
    </xf>
    <xf numFmtId="0" fontId="2" fillId="0" borderId="27" xfId="20" applyBorder="1" applyAlignment="1">
      <alignment horizontal="right" vertical="center"/>
      <protection/>
    </xf>
    <xf numFmtId="0" fontId="2" fillId="0" borderId="39" xfId="20" applyBorder="1">
      <alignment/>
      <protection/>
    </xf>
    <xf numFmtId="0" fontId="2" fillId="0" borderId="36" xfId="20" applyBorder="1" applyAlignment="1">
      <alignment horizontal="right"/>
      <protection/>
    </xf>
    <xf numFmtId="0" fontId="2" fillId="0" borderId="33" xfId="20" applyBorder="1" applyAlignment="1">
      <alignment horizontal="right"/>
      <protection/>
    </xf>
    <xf numFmtId="0" fontId="7" fillId="0" borderId="33" xfId="20" applyFont="1" applyBorder="1">
      <alignment/>
      <protection/>
    </xf>
    <xf numFmtId="0" fontId="7" fillId="0" borderId="36" xfId="20" applyFont="1" applyBorder="1" applyAlignment="1">
      <alignment horizontal="right"/>
      <protection/>
    </xf>
    <xf numFmtId="0" fontId="2" fillId="0" borderId="40" xfId="20" applyBorder="1">
      <alignment/>
      <protection/>
    </xf>
    <xf numFmtId="0" fontId="2" fillId="0" borderId="41" xfId="20" applyBorder="1">
      <alignment/>
      <protection/>
    </xf>
    <xf numFmtId="0" fontId="2" fillId="0" borderId="42" xfId="20" applyBorder="1" applyAlignment="1">
      <alignment horizontal="right"/>
      <protection/>
    </xf>
    <xf numFmtId="0" fontId="4" fillId="0" borderId="33" xfId="20" applyFont="1" applyBorder="1" applyAlignment="1">
      <alignment horizontal="left" vertical="center" indent="1"/>
      <protection/>
    </xf>
    <xf numFmtId="0" fontId="2" fillId="0" borderId="0" xfId="20" applyAlignment="1">
      <alignment horizontal="left" vertical="center"/>
      <protection/>
    </xf>
    <xf numFmtId="4" fontId="4" fillId="0" borderId="0" xfId="20" applyNumberFormat="1" applyFont="1" applyAlignment="1">
      <alignment horizontal="left" vertical="center"/>
      <protection/>
    </xf>
    <xf numFmtId="49" fontId="2" fillId="0" borderId="36" xfId="20" applyNumberFormat="1" applyBorder="1" applyAlignment="1">
      <alignment horizontal="left" vertical="center"/>
      <protection/>
    </xf>
    <xf numFmtId="0" fontId="7" fillId="42" borderId="27" xfId="20" applyFont="1" applyFill="1" applyBorder="1" applyAlignment="1">
      <alignment horizontal="left" vertical="top"/>
      <protection/>
    </xf>
    <xf numFmtId="0" fontId="7" fillId="42" borderId="27" xfId="20" applyFont="1" applyFill="1" applyBorder="1" applyAlignment="1">
      <alignment vertical="center"/>
      <protection/>
    </xf>
    <xf numFmtId="0" fontId="101" fillId="0" borderId="0" xfId="789" applyFont="1">
      <alignment/>
      <protection/>
    </xf>
    <xf numFmtId="213" fontId="72" fillId="0" borderId="0" xfId="789" applyNumberFormat="1" applyFont="1">
      <alignment/>
      <protection/>
    </xf>
    <xf numFmtId="0" fontId="2" fillId="0" borderId="0" xfId="789">
      <alignment/>
      <protection/>
    </xf>
    <xf numFmtId="0" fontId="7" fillId="0" borderId="0" xfId="789" applyFont="1" applyAlignment="1">
      <alignment horizontal="justify"/>
      <protection/>
    </xf>
    <xf numFmtId="0" fontId="10" fillId="0" borderId="0" xfId="789" applyFont="1" applyAlignment="1">
      <alignment horizontal="justify"/>
      <protection/>
    </xf>
    <xf numFmtId="0" fontId="7" fillId="0" borderId="0" xfId="789" applyFont="1" applyAlignment="1">
      <alignment horizontal="right"/>
      <protection/>
    </xf>
    <xf numFmtId="0" fontId="9" fillId="0" borderId="0" xfId="789" applyFont="1" applyAlignment="1">
      <alignment horizontal="center"/>
      <protection/>
    </xf>
    <xf numFmtId="0" fontId="7" fillId="14" borderId="0" xfId="789" applyFont="1" applyFill="1">
      <alignment/>
      <protection/>
    </xf>
    <xf numFmtId="0" fontId="102" fillId="14" borderId="0" xfId="789" applyFont="1" applyFill="1" applyAlignment="1">
      <alignment horizontal="center"/>
      <protection/>
    </xf>
    <xf numFmtId="0" fontId="102" fillId="14" borderId="0" xfId="789" applyFont="1" applyFill="1" applyAlignment="1">
      <alignment horizontal="right"/>
      <protection/>
    </xf>
    <xf numFmtId="0" fontId="10" fillId="14" borderId="0" xfId="789" applyFont="1" applyFill="1" applyAlignment="1">
      <alignment horizontal="center"/>
      <protection/>
    </xf>
    <xf numFmtId="0" fontId="103" fillId="14" borderId="0" xfId="789" applyFont="1" applyFill="1" applyAlignment="1">
      <alignment horizontal="right"/>
      <protection/>
    </xf>
    <xf numFmtId="0" fontId="104" fillId="14" borderId="0" xfId="789" applyFont="1" applyFill="1" applyAlignment="1">
      <alignment horizontal="center"/>
      <protection/>
    </xf>
    <xf numFmtId="0" fontId="105" fillId="0" borderId="0" xfId="789" applyFont="1">
      <alignment/>
      <protection/>
    </xf>
    <xf numFmtId="0" fontId="102" fillId="0" borderId="0" xfId="789" applyFont="1">
      <alignment/>
      <protection/>
    </xf>
    <xf numFmtId="0" fontId="102" fillId="0" borderId="0" xfId="789" applyFont="1" applyAlignment="1">
      <alignment horizontal="right"/>
      <protection/>
    </xf>
    <xf numFmtId="0" fontId="106" fillId="0" borderId="0" xfId="789" applyFont="1" applyAlignment="1">
      <alignment horizontal="center"/>
      <protection/>
    </xf>
    <xf numFmtId="0" fontId="10" fillId="0" borderId="0" xfId="789" applyFont="1">
      <alignment/>
      <protection/>
    </xf>
    <xf numFmtId="0" fontId="10" fillId="34" borderId="0" xfId="789" applyFont="1" applyFill="1">
      <alignment/>
      <protection/>
    </xf>
    <xf numFmtId="0" fontId="102" fillId="34" borderId="0" xfId="789" applyFont="1" applyFill="1" applyAlignment="1">
      <alignment horizontal="center"/>
      <protection/>
    </xf>
    <xf numFmtId="0" fontId="10" fillId="34" borderId="0" xfId="789" applyFont="1" applyFill="1" applyAlignment="1">
      <alignment horizontal="center"/>
      <protection/>
    </xf>
    <xf numFmtId="0" fontId="103" fillId="34" borderId="0" xfId="789" applyFont="1" applyFill="1" applyAlignment="1">
      <alignment horizontal="right"/>
      <protection/>
    </xf>
    <xf numFmtId="214" fontId="104" fillId="34" borderId="0" xfId="789" applyNumberFormat="1" applyFont="1" applyFill="1" applyAlignment="1">
      <alignment horizontal="right"/>
      <protection/>
    </xf>
    <xf numFmtId="0" fontId="7" fillId="0" borderId="0" xfId="789" applyFont="1" applyAlignment="1">
      <alignment horizontal="left"/>
      <protection/>
    </xf>
    <xf numFmtId="0" fontId="7" fillId="0" borderId="0" xfId="789" applyFont="1" applyAlignment="1">
      <alignment horizontal="left" wrapText="1"/>
      <protection/>
    </xf>
    <xf numFmtId="0" fontId="9" fillId="0" borderId="0" xfId="789" applyFont="1" applyAlignment="1">
      <alignment horizontal="right"/>
      <protection/>
    </xf>
    <xf numFmtId="0" fontId="102" fillId="34" borderId="43" xfId="789" applyFont="1" applyFill="1" applyBorder="1">
      <alignment/>
      <protection/>
    </xf>
    <xf numFmtId="0" fontId="102" fillId="34" borderId="43" xfId="789" applyFont="1" applyFill="1" applyBorder="1" applyAlignment="1">
      <alignment horizontal="center" wrapText="1"/>
      <protection/>
    </xf>
    <xf numFmtId="0" fontId="10" fillId="34" borderId="43" xfId="789" applyFont="1" applyFill="1" applyBorder="1" applyAlignment="1">
      <alignment horizontal="center"/>
      <protection/>
    </xf>
    <xf numFmtId="0" fontId="103" fillId="34" borderId="43" xfId="789" applyFont="1" applyFill="1" applyBorder="1" applyAlignment="1">
      <alignment horizontal="center"/>
      <protection/>
    </xf>
    <xf numFmtId="0" fontId="104" fillId="34" borderId="43" xfId="789" applyFont="1" applyFill="1" applyBorder="1" applyAlignment="1">
      <alignment horizontal="center" wrapText="1"/>
      <protection/>
    </xf>
    <xf numFmtId="0" fontId="102" fillId="34" borderId="43" xfId="789" applyFont="1" applyFill="1" applyBorder="1" applyAlignment="1">
      <alignment horizontal="center"/>
      <protection/>
    </xf>
    <xf numFmtId="0" fontId="102" fillId="34" borderId="43" xfId="789" applyFont="1" applyFill="1" applyBorder="1" applyAlignment="1">
      <alignment horizontal="right"/>
      <protection/>
    </xf>
    <xf numFmtId="0" fontId="103" fillId="34" borderId="43" xfId="789" applyFont="1" applyFill="1" applyBorder="1" applyAlignment="1">
      <alignment horizontal="right"/>
      <protection/>
    </xf>
    <xf numFmtId="0" fontId="104" fillId="34" borderId="43" xfId="789" applyFont="1" applyFill="1" applyBorder="1" applyAlignment="1">
      <alignment horizontal="center"/>
      <protection/>
    </xf>
    <xf numFmtId="0" fontId="107" fillId="0" borderId="43" xfId="789" applyFont="1" applyBorder="1">
      <alignment/>
      <protection/>
    </xf>
    <xf numFmtId="0" fontId="108" fillId="0" borderId="43" xfId="789" applyFont="1" applyBorder="1" applyAlignment="1">
      <alignment horizontal="center" wrapText="1"/>
      <protection/>
    </xf>
    <xf numFmtId="0" fontId="108" fillId="0" borderId="43" xfId="789" applyFont="1" applyBorder="1" applyAlignment="1">
      <alignment horizontal="center"/>
      <protection/>
    </xf>
    <xf numFmtId="0" fontId="108" fillId="0" borderId="43" xfId="789" applyFont="1" applyBorder="1" applyAlignment="1">
      <alignment horizontal="right"/>
      <protection/>
    </xf>
    <xf numFmtId="0" fontId="105" fillId="0" borderId="43" xfId="789" applyFont="1" applyBorder="1" applyAlignment="1">
      <alignment horizontal="center"/>
      <protection/>
    </xf>
    <xf numFmtId="0" fontId="109" fillId="0" borderId="43" xfId="789" applyFont="1" applyBorder="1" applyAlignment="1">
      <alignment horizontal="right"/>
      <protection/>
    </xf>
    <xf numFmtId="0" fontId="110" fillId="0" borderId="43" xfId="789" applyFont="1" applyBorder="1" applyAlignment="1">
      <alignment horizontal="center"/>
      <protection/>
    </xf>
    <xf numFmtId="0" fontId="7" fillId="0" borderId="0" xfId="789" applyFont="1">
      <alignment/>
      <protection/>
    </xf>
    <xf numFmtId="49" fontId="102" fillId="0" borderId="0" xfId="789" applyNumberFormat="1" applyFont="1">
      <alignment/>
      <protection/>
    </xf>
    <xf numFmtId="0" fontId="76" fillId="0" borderId="0" xfId="789" applyFont="1" applyAlignment="1">
      <alignment horizontal="center"/>
      <protection/>
    </xf>
    <xf numFmtId="0" fontId="102" fillId="0" borderId="0" xfId="789" applyFont="1" applyAlignment="1">
      <alignment horizontal="center"/>
      <protection/>
    </xf>
    <xf numFmtId="172" fontId="10" fillId="0" borderId="0" xfId="789" applyNumberFormat="1" applyFont="1">
      <alignment/>
      <protection/>
    </xf>
    <xf numFmtId="172" fontId="103" fillId="0" borderId="0" xfId="789" applyNumberFormat="1" applyFont="1" applyAlignment="1">
      <alignment horizontal="right"/>
      <protection/>
    </xf>
    <xf numFmtId="172" fontId="102" fillId="0" borderId="0" xfId="789" applyNumberFormat="1" applyFont="1">
      <alignment/>
      <protection/>
    </xf>
    <xf numFmtId="172" fontId="102" fillId="43" borderId="0" xfId="789" applyNumberFormat="1" applyFont="1" applyFill="1">
      <alignment/>
      <protection/>
    </xf>
    <xf numFmtId="0" fontId="2" fillId="0" borderId="0" xfId="789" applyAlignment="1">
      <alignment horizontal="justify"/>
      <protection/>
    </xf>
    <xf numFmtId="49" fontId="102" fillId="0" borderId="0" xfId="789" applyNumberFormat="1" applyFont="1" applyAlignment="1">
      <alignment horizontal="justify"/>
      <protection/>
    </xf>
    <xf numFmtId="215" fontId="76" fillId="44" borderId="0" xfId="789" applyNumberFormat="1" applyFont="1" applyFill="1" applyAlignment="1">
      <alignment horizontal="center"/>
      <protection/>
    </xf>
    <xf numFmtId="217" fontId="102" fillId="0" borderId="0" xfId="789" applyNumberFormat="1" applyFont="1" applyAlignment="1">
      <alignment horizontal="justify"/>
      <protection/>
    </xf>
    <xf numFmtId="172" fontId="104" fillId="0" borderId="0" xfId="789" applyNumberFormat="1" applyFont="1" applyAlignment="1">
      <alignment horizontal="right"/>
      <protection/>
    </xf>
    <xf numFmtId="218" fontId="76" fillId="44" borderId="0" xfId="789" applyNumberFormat="1" applyFont="1" applyFill="1" applyAlignment="1">
      <alignment horizontal="center"/>
      <protection/>
    </xf>
    <xf numFmtId="49" fontId="102" fillId="45" borderId="0" xfId="789" applyNumberFormat="1" applyFont="1" applyFill="1">
      <alignment/>
      <protection/>
    </xf>
    <xf numFmtId="0" fontId="76" fillId="45" borderId="0" xfId="789" applyFont="1" applyFill="1" applyAlignment="1">
      <alignment horizontal="center"/>
      <protection/>
    </xf>
    <xf numFmtId="0" fontId="102" fillId="45" borderId="0" xfId="789" applyFont="1" applyFill="1" applyAlignment="1">
      <alignment horizontal="center"/>
      <protection/>
    </xf>
    <xf numFmtId="172" fontId="10" fillId="45" borderId="0" xfId="789" applyNumberFormat="1" applyFont="1" applyFill="1">
      <alignment/>
      <protection/>
    </xf>
    <xf numFmtId="172" fontId="103" fillId="45" borderId="0" xfId="789" applyNumberFormat="1" applyFont="1" applyFill="1" applyAlignment="1">
      <alignment horizontal="right"/>
      <protection/>
    </xf>
    <xf numFmtId="172" fontId="102" fillId="45" borderId="0" xfId="789" applyNumberFormat="1" applyFont="1" applyFill="1">
      <alignment/>
      <protection/>
    </xf>
    <xf numFmtId="0" fontId="10" fillId="0" borderId="0" xfId="789" applyFont="1" applyAlignment="1">
      <alignment horizontal="left" vertical="center" wrapText="1"/>
      <protection/>
    </xf>
    <xf numFmtId="216" fontId="102" fillId="0" borderId="0" xfId="789" applyNumberFormat="1" applyFont="1" applyAlignment="1">
      <alignment horizontal="center"/>
      <protection/>
    </xf>
    <xf numFmtId="172" fontId="10" fillId="0" borderId="0" xfId="789" applyNumberFormat="1" applyFont="1" applyAlignment="1">
      <alignment horizontal="justify"/>
      <protection/>
    </xf>
    <xf numFmtId="172" fontId="102" fillId="0" borderId="0" xfId="789" applyNumberFormat="1" applyFont="1" applyAlignment="1">
      <alignment horizontal="justify"/>
      <protection/>
    </xf>
    <xf numFmtId="0" fontId="22" fillId="0" borderId="0" xfId="789" applyFont="1" applyAlignment="1">
      <alignment horizontal="center"/>
      <protection/>
    </xf>
    <xf numFmtId="219" fontId="76" fillId="0" borderId="0" xfId="789" applyNumberFormat="1" applyFont="1" applyAlignment="1">
      <alignment horizontal="center"/>
      <protection/>
    </xf>
    <xf numFmtId="220" fontId="76" fillId="0" borderId="0" xfId="789" applyNumberFormat="1" applyFont="1" applyAlignment="1">
      <alignment horizontal="center"/>
      <protection/>
    </xf>
    <xf numFmtId="0" fontId="76" fillId="44" borderId="0" xfId="789" applyFont="1" applyFill="1" applyAlignment="1">
      <alignment horizontal="center"/>
      <protection/>
    </xf>
    <xf numFmtId="219" fontId="76" fillId="44" borderId="0" xfId="789" applyNumberFormat="1" applyFont="1" applyFill="1" applyAlignment="1">
      <alignment horizontal="center"/>
      <protection/>
    </xf>
    <xf numFmtId="0" fontId="113" fillId="0" borderId="43" xfId="789" applyFont="1" applyBorder="1" applyAlignment="1">
      <alignment horizontal="center" wrapText="1"/>
      <protection/>
    </xf>
    <xf numFmtId="49" fontId="108" fillId="45" borderId="0" xfId="789" applyNumberFormat="1" applyFont="1" applyFill="1">
      <alignment/>
      <protection/>
    </xf>
    <xf numFmtId="0" fontId="113" fillId="45" borderId="0" xfId="789" applyFont="1" applyFill="1" applyAlignment="1">
      <alignment horizontal="center"/>
      <protection/>
    </xf>
    <xf numFmtId="0" fontId="108" fillId="45" borderId="0" xfId="789" applyFont="1" applyFill="1" applyAlignment="1">
      <alignment horizontal="center"/>
      <protection/>
    </xf>
    <xf numFmtId="172" fontId="105" fillId="45" borderId="0" xfId="789" applyNumberFormat="1" applyFont="1" applyFill="1">
      <alignment/>
      <protection/>
    </xf>
    <xf numFmtId="172" fontId="109" fillId="45" borderId="0" xfId="789" applyNumberFormat="1" applyFont="1" applyFill="1" applyAlignment="1">
      <alignment horizontal="right"/>
      <protection/>
    </xf>
    <xf numFmtId="213" fontId="114" fillId="0" borderId="0" xfId="789" applyNumberFormat="1" applyFont="1">
      <alignment/>
      <protection/>
    </xf>
    <xf numFmtId="221" fontId="102" fillId="0" borderId="0" xfId="789" applyNumberFormat="1" applyFont="1" applyAlignment="1">
      <alignment horizontal="center"/>
      <protection/>
    </xf>
    <xf numFmtId="172" fontId="104" fillId="0" borderId="0" xfId="789" applyNumberFormat="1" applyFont="1">
      <alignment/>
      <protection/>
    </xf>
    <xf numFmtId="0" fontId="24" fillId="0" borderId="0" xfId="789" applyFont="1">
      <alignment/>
      <protection/>
    </xf>
    <xf numFmtId="49" fontId="76" fillId="0" borderId="0" xfId="789" applyNumberFormat="1" applyFont="1">
      <alignment/>
      <protection/>
    </xf>
    <xf numFmtId="0" fontId="24" fillId="0" borderId="0" xfId="789" applyFont="1" applyAlignment="1">
      <alignment wrapText="1"/>
      <protection/>
    </xf>
    <xf numFmtId="222" fontId="76" fillId="0" borderId="0" xfId="789" applyNumberFormat="1" applyFont="1" applyAlignment="1">
      <alignment horizontal="center"/>
      <protection/>
    </xf>
    <xf numFmtId="172" fontId="115" fillId="0" borderId="0" xfId="789" applyNumberFormat="1" applyFont="1" applyAlignment="1">
      <alignment horizontal="right"/>
      <protection/>
    </xf>
    <xf numFmtId="172" fontId="116" fillId="0" borderId="0" xfId="789" applyNumberFormat="1" applyFont="1">
      <alignment/>
      <protection/>
    </xf>
    <xf numFmtId="213" fontId="116" fillId="0" borderId="0" xfId="789" applyNumberFormat="1" applyFont="1">
      <alignment/>
      <protection/>
    </xf>
    <xf numFmtId="0" fontId="24" fillId="0" borderId="0" xfId="789" applyFont="1" applyAlignment="1">
      <alignment horizontal="left" vertical="center" wrapText="1"/>
      <protection/>
    </xf>
    <xf numFmtId="0" fontId="76" fillId="0" borderId="0" xfId="789" applyFont="1" applyAlignment="1">
      <alignment wrapText="1"/>
      <protection/>
    </xf>
    <xf numFmtId="0" fontId="76" fillId="0" borderId="0" xfId="789" applyFont="1" applyAlignment="1">
      <alignment horizontal="center" vertical="center" wrapText="1"/>
      <protection/>
    </xf>
    <xf numFmtId="203" fontId="76" fillId="0" borderId="0" xfId="789" applyNumberFormat="1" applyFont="1" applyAlignment="1">
      <alignment horizontal="center"/>
      <protection/>
    </xf>
    <xf numFmtId="0" fontId="76" fillId="0" borderId="0" xfId="789" applyFont="1" applyAlignment="1">
      <alignment horizontal="center" wrapText="1"/>
      <protection/>
    </xf>
    <xf numFmtId="0" fontId="102" fillId="45" borderId="0" xfId="789" applyFont="1" applyFill="1">
      <alignment/>
      <protection/>
    </xf>
    <xf numFmtId="172" fontId="10" fillId="45" borderId="0" xfId="789" applyNumberFormat="1" applyFont="1" applyFill="1" applyAlignment="1">
      <alignment horizontal="right"/>
      <protection/>
    </xf>
    <xf numFmtId="172" fontId="103" fillId="45" borderId="0" xfId="789" applyNumberFormat="1" applyFont="1" applyFill="1">
      <alignment/>
      <protection/>
    </xf>
    <xf numFmtId="0" fontId="111" fillId="45" borderId="0" xfId="789" applyFont="1" applyFill="1" applyAlignment="1">
      <alignment wrapText="1"/>
      <protection/>
    </xf>
    <xf numFmtId="0" fontId="111" fillId="0" borderId="0" xfId="789" applyFont="1" applyAlignment="1">
      <alignment wrapText="1"/>
      <protection/>
    </xf>
    <xf numFmtId="172" fontId="10" fillId="0" borderId="0" xfId="789" applyNumberFormat="1" applyFont="1" applyAlignment="1">
      <alignment horizontal="right"/>
      <protection/>
    </xf>
    <xf numFmtId="172" fontId="103" fillId="0" borderId="0" xfId="789" applyNumberFormat="1" applyFont="1">
      <alignment/>
      <protection/>
    </xf>
    <xf numFmtId="0" fontId="24" fillId="0" borderId="0" xfId="789" applyFont="1" applyAlignment="1">
      <alignment horizontal="left" wrapText="1"/>
      <protection/>
    </xf>
    <xf numFmtId="172" fontId="117" fillId="0" borderId="0" xfId="789" applyNumberFormat="1" applyFont="1">
      <alignment/>
      <protection/>
    </xf>
    <xf numFmtId="0" fontId="76" fillId="0" borderId="0" xfId="789" applyFont="1" applyAlignment="1">
      <alignment horizontal="left" wrapText="1"/>
      <protection/>
    </xf>
    <xf numFmtId="172" fontId="108" fillId="0" borderId="0" xfId="789" applyNumberFormat="1" applyFont="1">
      <alignment/>
      <protection/>
    </xf>
    <xf numFmtId="223" fontId="76" fillId="0" borderId="0" xfId="789" applyNumberFormat="1" applyFont="1" applyAlignment="1">
      <alignment horizontal="center"/>
      <protection/>
    </xf>
    <xf numFmtId="49" fontId="24" fillId="0" borderId="44" xfId="789" applyNumberFormat="1" applyFont="1" applyBorder="1">
      <alignment/>
      <protection/>
    </xf>
    <xf numFmtId="215" fontId="76" fillId="0" borderId="0" xfId="789" applyNumberFormat="1" applyFont="1" applyAlignment="1">
      <alignment horizontal="center"/>
      <protection/>
    </xf>
    <xf numFmtId="0" fontId="76" fillId="0" borderId="0" xfId="789" applyFont="1" applyAlignment="1">
      <alignment horizontal="left" vertical="center" wrapText="1"/>
      <protection/>
    </xf>
    <xf numFmtId="0" fontId="108" fillId="45" borderId="0" xfId="789" applyFont="1" applyFill="1" applyAlignment="1">
      <alignment wrapText="1"/>
      <protection/>
    </xf>
    <xf numFmtId="0" fontId="7" fillId="0" borderId="0" xfId="789" applyFont="1" applyAlignment="1">
      <alignment wrapText="1"/>
      <protection/>
    </xf>
    <xf numFmtId="0" fontId="7" fillId="0" borderId="0" xfId="789" applyFont="1" applyAlignment="1">
      <alignment horizontal="right" wrapText="1"/>
      <protection/>
    </xf>
    <xf numFmtId="0" fontId="7" fillId="45" borderId="0" xfId="789" applyFont="1" applyFill="1">
      <alignment/>
      <protection/>
    </xf>
    <xf numFmtId="49" fontId="108" fillId="0" borderId="0" xfId="789" applyNumberFormat="1" applyFont="1">
      <alignment/>
      <protection/>
    </xf>
    <xf numFmtId="0" fontId="113" fillId="0" borderId="0" xfId="789" applyFont="1" applyAlignment="1">
      <alignment horizontal="center"/>
      <protection/>
    </xf>
    <xf numFmtId="0" fontId="108" fillId="0" borderId="0" xfId="789" applyFont="1" applyAlignment="1">
      <alignment horizontal="center"/>
      <protection/>
    </xf>
    <xf numFmtId="172" fontId="105" fillId="0" borderId="0" xfId="789" applyNumberFormat="1" applyFont="1">
      <alignment/>
      <protection/>
    </xf>
    <xf numFmtId="172" fontId="109" fillId="0" borderId="0" xfId="789" applyNumberFormat="1" applyFont="1" applyAlignment="1">
      <alignment horizontal="right"/>
      <protection/>
    </xf>
    <xf numFmtId="172" fontId="110" fillId="0" borderId="0" xfId="789" applyNumberFormat="1" applyFont="1">
      <alignment/>
      <protection/>
    </xf>
    <xf numFmtId="0" fontId="10" fillId="0" borderId="0" xfId="789" applyFont="1" applyAlignment="1">
      <alignment wrapText="1"/>
      <protection/>
    </xf>
    <xf numFmtId="0" fontId="119" fillId="0" borderId="0" xfId="789" applyFont="1" applyAlignment="1">
      <alignment horizontal="center"/>
      <protection/>
    </xf>
    <xf numFmtId="224" fontId="76" fillId="0" borderId="0" xfId="789" applyNumberFormat="1" applyFont="1" applyAlignment="1">
      <alignment horizontal="center"/>
      <protection/>
    </xf>
    <xf numFmtId="0" fontId="120" fillId="45" borderId="0" xfId="789" applyFont="1" applyFill="1" applyAlignment="1">
      <alignment horizontal="center"/>
      <protection/>
    </xf>
    <xf numFmtId="0" fontId="2" fillId="0" borderId="0" xfId="789" applyAlignment="1">
      <alignment wrapText="1"/>
      <protection/>
    </xf>
    <xf numFmtId="0" fontId="2" fillId="0" borderId="0" xfId="789" applyAlignment="1">
      <alignment horizontal="right"/>
      <protection/>
    </xf>
    <xf numFmtId="0" fontId="121" fillId="0" borderId="0" xfId="789" applyFont="1" applyAlignment="1">
      <alignment horizontal="right"/>
      <protection/>
    </xf>
    <xf numFmtId="0" fontId="121" fillId="0" borderId="0" xfId="789" applyFont="1">
      <alignment/>
      <protection/>
    </xf>
    <xf numFmtId="0" fontId="3" fillId="0" borderId="45" xfId="20" applyFont="1" applyBorder="1" applyAlignment="1">
      <alignment horizontal="center" vertical="center"/>
      <protection/>
    </xf>
    <xf numFmtId="0" fontId="3" fillId="0" borderId="46" xfId="20" applyFont="1" applyBorder="1" applyAlignment="1">
      <alignment horizontal="center" vertical="center"/>
      <protection/>
    </xf>
    <xf numFmtId="0" fontId="3" fillId="0" borderId="47" xfId="20" applyFont="1" applyBorder="1" applyAlignment="1">
      <alignment horizontal="center" vertical="center"/>
      <protection/>
    </xf>
    <xf numFmtId="0" fontId="2" fillId="0" borderId="34" xfId="20" applyBorder="1" applyAlignment="1">
      <alignment horizontal="left"/>
      <protection/>
    </xf>
    <xf numFmtId="0" fontId="2" fillId="0" borderId="35" xfId="20" applyBorder="1">
      <alignment/>
      <protection/>
    </xf>
    <xf numFmtId="1" fontId="2" fillId="0" borderId="35" xfId="20" applyNumberFormat="1" applyBorder="1" applyAlignment="1">
      <alignment horizontal="right" indent="1"/>
      <protection/>
    </xf>
    <xf numFmtId="0" fontId="2" fillId="0" borderId="35" xfId="20" applyBorder="1" applyAlignment="1">
      <alignment horizontal="right" indent="1"/>
      <protection/>
    </xf>
    <xf numFmtId="0" fontId="2" fillId="0" borderId="37" xfId="20" applyBorder="1" applyAlignment="1">
      <alignment horizontal="right" indent="1"/>
      <protection/>
    </xf>
    <xf numFmtId="49" fontId="7" fillId="0" borderId="30" xfId="20" applyNumberFormat="1" applyFont="1" applyBorder="1" applyAlignment="1">
      <alignment horizontal="center" vertical="center"/>
      <protection/>
    </xf>
    <xf numFmtId="49" fontId="7" fillId="0" borderId="48" xfId="20" applyNumberFormat="1" applyFont="1" applyBorder="1" applyAlignment="1">
      <alignment horizontal="center" vertical="center"/>
      <protection/>
    </xf>
    <xf numFmtId="0" fontId="2" fillId="0" borderId="49" xfId="20" applyBorder="1" applyAlignment="1">
      <alignment horizontal="left" vertical="center"/>
      <protection/>
    </xf>
    <xf numFmtId="0" fontId="2" fillId="0" borderId="30" xfId="20" applyBorder="1" applyAlignment="1">
      <alignment horizontal="left" vertical="center"/>
      <protection/>
    </xf>
    <xf numFmtId="0" fontId="2" fillId="0" borderId="48" xfId="20" applyBorder="1" applyAlignment="1">
      <alignment horizontal="left" vertical="center"/>
      <protection/>
    </xf>
    <xf numFmtId="49" fontId="2" fillId="0" borderId="49" xfId="20" applyNumberFormat="1" applyBorder="1" applyAlignment="1">
      <alignment horizontal="left" vertical="center"/>
      <protection/>
    </xf>
    <xf numFmtId="49" fontId="2" fillId="0" borderId="30" xfId="20" applyNumberFormat="1" applyBorder="1" applyAlignment="1">
      <alignment horizontal="left" vertical="center"/>
      <protection/>
    </xf>
    <xf numFmtId="49" fontId="2" fillId="0" borderId="48" xfId="20" applyNumberFormat="1" applyBorder="1" applyAlignment="1">
      <alignment horizontal="left" vertical="center"/>
      <protection/>
    </xf>
    <xf numFmtId="4" fontId="8" fillId="0" borderId="50" xfId="20" applyNumberFormat="1" applyFont="1" applyBorder="1" applyAlignment="1">
      <alignment horizontal="right" vertical="center"/>
      <protection/>
    </xf>
    <xf numFmtId="4" fontId="8" fillId="0" borderId="48" xfId="20" applyNumberFormat="1" applyFont="1" applyBorder="1" applyAlignment="1">
      <alignment horizontal="right" vertical="center"/>
      <protection/>
    </xf>
    <xf numFmtId="4" fontId="8" fillId="0" borderId="51" xfId="20" applyNumberFormat="1" applyFont="1" applyBorder="1" applyAlignment="1">
      <alignment horizontal="right" vertical="center"/>
      <protection/>
    </xf>
    <xf numFmtId="0" fontId="2" fillId="0" borderId="49" xfId="20" applyBorder="1" applyAlignment="1">
      <alignment horizontal="left"/>
      <protection/>
    </xf>
    <xf numFmtId="0" fontId="2" fillId="0" borderId="30" xfId="20" applyBorder="1" applyAlignment="1">
      <alignment horizontal="left"/>
      <protection/>
    </xf>
    <xf numFmtId="0" fontId="2" fillId="0" borderId="48" xfId="20" applyBorder="1" applyAlignment="1">
      <alignment horizontal="left"/>
      <protection/>
    </xf>
    <xf numFmtId="0" fontId="7" fillId="0" borderId="49" xfId="20" applyFont="1" applyBorder="1" applyAlignment="1">
      <alignment horizontal="center"/>
      <protection/>
    </xf>
    <xf numFmtId="0" fontId="7" fillId="0" borderId="30" xfId="20" applyFont="1" applyBorder="1" applyAlignment="1">
      <alignment horizontal="center"/>
      <protection/>
    </xf>
    <xf numFmtId="0" fontId="7" fillId="0" borderId="48" xfId="20" applyFont="1" applyBorder="1" applyAlignment="1">
      <alignment horizontal="center"/>
      <protection/>
    </xf>
    <xf numFmtId="4" fontId="9" fillId="0" borderId="50" xfId="20" applyNumberFormat="1" applyFont="1" applyBorder="1" applyAlignment="1">
      <alignment horizontal="right" vertical="center"/>
      <protection/>
    </xf>
    <xf numFmtId="4" fontId="9" fillId="0" borderId="48" xfId="20" applyNumberFormat="1" applyFont="1" applyBorder="1" applyAlignment="1">
      <alignment horizontal="right" vertical="center"/>
      <protection/>
    </xf>
    <xf numFmtId="4" fontId="9" fillId="0" borderId="51" xfId="20" applyNumberFormat="1" applyFont="1" applyBorder="1" applyAlignment="1">
      <alignment horizontal="right" vertical="center"/>
      <protection/>
    </xf>
    <xf numFmtId="0" fontId="2" fillId="0" borderId="52" xfId="20" applyBorder="1" applyAlignment="1">
      <alignment horizontal="center" vertical="center"/>
      <protection/>
    </xf>
    <xf numFmtId="0" fontId="2" fillId="0" borderId="53" xfId="20" applyBorder="1" applyAlignment="1">
      <alignment horizontal="center" vertical="center"/>
      <protection/>
    </xf>
    <xf numFmtId="4" fontId="9" fillId="0" borderId="53" xfId="20" applyNumberFormat="1" applyFont="1" applyBorder="1" applyAlignment="1">
      <alignment horizontal="center" vertical="center"/>
      <protection/>
    </xf>
    <xf numFmtId="4" fontId="9" fillId="0" borderId="54" xfId="20" applyNumberFormat="1" applyFont="1" applyBorder="1" applyAlignment="1">
      <alignment horizontal="center" vertical="center"/>
      <protection/>
    </xf>
    <xf numFmtId="0" fontId="2" fillId="0" borderId="27" xfId="20" applyBorder="1" applyAlignment="1">
      <alignment horizontal="center"/>
      <protection/>
    </xf>
    <xf numFmtId="0" fontId="2" fillId="0" borderId="38" xfId="20" applyBorder="1" applyAlignment="1">
      <alignment horizontal="center"/>
      <protection/>
    </xf>
    <xf numFmtId="4" fontId="8" fillId="0" borderId="27" xfId="20" applyNumberFormat="1" applyFont="1" applyBorder="1" applyAlignment="1">
      <alignment horizontal="right" vertical="center"/>
      <protection/>
    </xf>
    <xf numFmtId="4" fontId="8" fillId="0" borderId="39" xfId="20" applyNumberFormat="1" applyFont="1" applyBorder="1" applyAlignment="1">
      <alignment horizontal="right" vertical="center"/>
      <protection/>
    </xf>
    <xf numFmtId="4" fontId="100" fillId="0" borderId="0" xfId="20" applyNumberFormat="1" applyFont="1" applyAlignment="1">
      <alignment horizontal="right" vertical="center"/>
      <protection/>
    </xf>
    <xf numFmtId="2" fontId="100" fillId="0" borderId="0" xfId="20" applyNumberFormat="1" applyFont="1" applyAlignment="1">
      <alignment horizontal="right" vertical="center"/>
      <protection/>
    </xf>
    <xf numFmtId="0" fontId="10" fillId="0" borderId="0" xfId="789" applyFont="1" applyAlignment="1">
      <alignment horizontal="left" vertical="center"/>
      <protection/>
    </xf>
    <xf numFmtId="0" fontId="102" fillId="0" borderId="0" xfId="789" applyFont="1" applyAlignment="1">
      <alignment horizontal="left"/>
      <protection/>
    </xf>
    <xf numFmtId="0" fontId="102" fillId="0" borderId="0" xfId="789" applyFont="1" applyAlignment="1">
      <alignment horizontal="left" vertical="center" wrapText="1"/>
      <protection/>
    </xf>
    <xf numFmtId="0" fontId="76" fillId="0" borderId="0" xfId="789" applyFont="1" applyAlignment="1">
      <alignment horizontal="left" vertical="center" wrapText="1"/>
      <protection/>
    </xf>
    <xf numFmtId="0" fontId="102" fillId="34" borderId="43" xfId="789" applyFont="1" applyFill="1" applyBorder="1" applyAlignment="1">
      <alignment horizontal="center" wrapText="1"/>
      <protection/>
    </xf>
    <xf numFmtId="0" fontId="112" fillId="43" borderId="0" xfId="789" applyFont="1" applyFill="1" applyAlignment="1">
      <alignment wrapText="1"/>
      <protection/>
    </xf>
    <xf numFmtId="0" fontId="10" fillId="0" borderId="0" xfId="789" applyFont="1" applyAlignment="1">
      <alignment horizontal="left" vertical="center" wrapText="1"/>
      <protection/>
    </xf>
    <xf numFmtId="0" fontId="102" fillId="0" borderId="0" xfId="789" applyFont="1" applyAlignment="1">
      <alignment wrapText="1"/>
      <protection/>
    </xf>
    <xf numFmtId="0" fontId="102" fillId="34" borderId="0" xfId="789" applyFont="1" applyFill="1" applyAlignment="1">
      <alignment wrapText="1"/>
      <protection/>
    </xf>
    <xf numFmtId="0" fontId="102" fillId="34" borderId="0" xfId="789" applyFont="1" applyFill="1" applyAlignment="1">
      <alignment horizontal="center" vertical="center"/>
      <protection/>
    </xf>
    <xf numFmtId="0" fontId="24" fillId="0" borderId="0" xfId="789" applyFont="1" applyAlignment="1">
      <alignment horizontal="left" vertical="center" wrapText="1"/>
      <protection/>
    </xf>
    <xf numFmtId="0" fontId="76" fillId="43" borderId="0" xfId="789" applyFont="1" applyFill="1" applyAlignment="1">
      <alignment wrapText="1"/>
      <protection/>
    </xf>
    <xf numFmtId="0" fontId="111" fillId="45" borderId="0" xfId="789" applyFont="1" applyFill="1" applyAlignment="1">
      <alignment wrapText="1"/>
      <protection/>
    </xf>
    <xf numFmtId="0" fontId="102" fillId="43" borderId="0" xfId="789" applyFont="1" applyFill="1" applyAlignment="1">
      <alignment wrapText="1"/>
      <protection/>
    </xf>
    <xf numFmtId="0" fontId="24" fillId="0" borderId="0" xfId="789" applyFont="1" applyAlignment="1">
      <alignment horizontal="center" vertical="center" wrapText="1"/>
      <protection/>
    </xf>
    <xf numFmtId="0" fontId="76" fillId="0" borderId="0" xfId="789" applyFont="1" applyAlignment="1">
      <alignment wrapText="1"/>
      <protection/>
    </xf>
    <xf numFmtId="0" fontId="24" fillId="0" borderId="0" xfId="789" applyFont="1" applyAlignment="1">
      <alignment horizontal="left" wrapText="1"/>
      <protection/>
    </xf>
    <xf numFmtId="0" fontId="111" fillId="45" borderId="0" xfId="789" applyFont="1" applyFill="1" applyAlignment="1">
      <alignment horizontal="left" vertical="center" wrapText="1"/>
      <protection/>
    </xf>
    <xf numFmtId="0" fontId="108" fillId="45" borderId="0" xfId="789" applyFont="1" applyFill="1" applyAlignment="1">
      <alignment wrapText="1"/>
      <protection/>
    </xf>
    <xf numFmtId="0" fontId="10" fillId="0" borderId="0" xfId="789" applyFont="1" applyAlignment="1">
      <alignment wrapText="1"/>
      <protection/>
    </xf>
    <xf numFmtId="0" fontId="137" fillId="0" borderId="0" xfId="789" applyFont="1">
      <alignment/>
      <protection/>
    </xf>
    <xf numFmtId="49" fontId="138" fillId="46" borderId="0" xfId="789" applyNumberFormat="1" applyFont="1" applyFill="1">
      <alignment/>
      <protection/>
    </xf>
    <xf numFmtId="0" fontId="138" fillId="46" borderId="0" xfId="789" applyFont="1" applyFill="1" applyAlignment="1">
      <alignment wrapText="1"/>
      <protection/>
    </xf>
    <xf numFmtId="0" fontId="139" fillId="46" borderId="0" xfId="789" applyFont="1" applyFill="1" applyAlignment="1">
      <alignment horizontal="center"/>
      <protection/>
    </xf>
    <xf numFmtId="0" fontId="138" fillId="46" borderId="0" xfId="789" applyFont="1" applyFill="1" applyAlignment="1">
      <alignment horizontal="center"/>
      <protection/>
    </xf>
    <xf numFmtId="172" fontId="137" fillId="46" borderId="0" xfId="789" applyNumberFormat="1" applyFont="1" applyFill="1">
      <alignment/>
      <protection/>
    </xf>
    <xf numFmtId="172" fontId="140" fillId="46" borderId="0" xfId="789" applyNumberFormat="1" applyFont="1" applyFill="1" applyAlignment="1">
      <alignment horizontal="right"/>
      <protection/>
    </xf>
    <xf numFmtId="172" fontId="138" fillId="46" borderId="0" xfId="789" applyNumberFormat="1" applyFont="1" applyFill="1">
      <alignment/>
      <protection/>
    </xf>
    <xf numFmtId="172" fontId="141" fillId="46" borderId="0" xfId="789" applyNumberFormat="1" applyFont="1" applyFill="1">
      <alignment/>
      <protection/>
    </xf>
    <xf numFmtId="213" fontId="142" fillId="0" borderId="0" xfId="789" applyNumberFormat="1" applyFont="1">
      <alignment/>
      <protection/>
    </xf>
    <xf numFmtId="0" fontId="143" fillId="0" borderId="0" xfId="789" applyFont="1">
      <alignment/>
      <protection/>
    </xf>
    <xf numFmtId="49" fontId="144" fillId="45" borderId="0" xfId="789" applyNumberFormat="1" applyFont="1" applyFill="1">
      <alignment/>
      <protection/>
    </xf>
    <xf numFmtId="0" fontId="145" fillId="45" borderId="0" xfId="789" applyFont="1" applyFill="1" applyAlignment="1">
      <alignment horizontal="center"/>
      <protection/>
    </xf>
    <xf numFmtId="0" fontId="144" fillId="45" borderId="0" xfId="789" applyFont="1" applyFill="1" applyAlignment="1">
      <alignment horizontal="center"/>
      <protection/>
    </xf>
    <xf numFmtId="172" fontId="146" fillId="45" borderId="0" xfId="789" applyNumberFormat="1" applyFont="1" applyFill="1">
      <alignment/>
      <protection/>
    </xf>
    <xf numFmtId="172" fontId="147" fillId="45" borderId="0" xfId="789" applyNumberFormat="1" applyFont="1" applyFill="1" applyAlignment="1">
      <alignment horizontal="right"/>
      <protection/>
    </xf>
    <xf numFmtId="172" fontId="144" fillId="45" borderId="0" xfId="789" applyNumberFormat="1" applyFont="1" applyFill="1">
      <alignment/>
      <protection/>
    </xf>
    <xf numFmtId="172" fontId="148" fillId="45" borderId="0" xfId="789" applyNumberFormat="1" applyFont="1" applyFill="1">
      <alignment/>
      <protection/>
    </xf>
    <xf numFmtId="0" fontId="138" fillId="45" borderId="0" xfId="789" applyFont="1" applyFill="1" applyAlignment="1">
      <alignment wrapText="1"/>
      <protection/>
    </xf>
    <xf numFmtId="0" fontId="149" fillId="45" borderId="0" xfId="789" applyFont="1" applyFill="1" applyAlignment="1">
      <alignment horizontal="center" vertical="center"/>
      <protection/>
    </xf>
    <xf numFmtId="0" fontId="150" fillId="47" borderId="0" xfId="789" applyFont="1" applyFill="1" applyAlignment="1">
      <alignment horizontal="center" wrapText="1"/>
      <protection/>
    </xf>
    <xf numFmtId="216" fontId="102" fillId="0" borderId="0" xfId="789" applyNumberFormat="1" applyFont="1" applyFill="1" applyAlignment="1">
      <alignment horizontal="center"/>
      <protection/>
    </xf>
    <xf numFmtId="217" fontId="102" fillId="0" borderId="0" xfId="789" applyNumberFormat="1" applyFont="1" applyFill="1" applyAlignment="1">
      <alignment horizontal="justify"/>
      <protection/>
    </xf>
    <xf numFmtId="172" fontId="10" fillId="0" borderId="0" xfId="789" applyNumberFormat="1" applyFont="1" applyFill="1" applyAlignment="1">
      <alignment horizontal="justify"/>
      <protection/>
    </xf>
    <xf numFmtId="0" fontId="102" fillId="0" borderId="0" xfId="789" applyFont="1" applyFill="1" applyAlignment="1">
      <alignment horizontal="center"/>
      <protection/>
    </xf>
    <xf numFmtId="172" fontId="10" fillId="0" borderId="0" xfId="789" applyNumberFormat="1" applyFont="1" applyFill="1">
      <alignment/>
      <protection/>
    </xf>
    <xf numFmtId="172" fontId="102" fillId="0" borderId="0" xfId="789" applyNumberFormat="1" applyFont="1" applyFill="1" applyAlignment="1">
      <alignment horizontal="justify"/>
      <protection/>
    </xf>
    <xf numFmtId="172" fontId="102" fillId="0" borderId="0" xfId="789" applyNumberFormat="1" applyFont="1" applyFill="1">
      <alignment/>
      <protection/>
    </xf>
    <xf numFmtId="49" fontId="2" fillId="0" borderId="49" xfId="20" applyNumberFormat="1" applyFont="1" applyBorder="1" applyAlignment="1">
      <alignment horizontal="center" vertical="center"/>
      <protection/>
    </xf>
    <xf numFmtId="49" fontId="7" fillId="0" borderId="35" xfId="20" applyNumberFormat="1" applyFont="1" applyFill="1" applyBorder="1" applyAlignment="1">
      <alignment horizontal="right" vertical="center"/>
      <protection/>
    </xf>
    <xf numFmtId="221" fontId="102" fillId="0" borderId="0" xfId="789" applyNumberFormat="1" applyFont="1" applyFill="1" applyAlignment="1">
      <alignment horizontal="center"/>
      <protection/>
    </xf>
    <xf numFmtId="222" fontId="76" fillId="0" borderId="0" xfId="789" applyNumberFormat="1" applyFont="1" applyFill="1" applyAlignment="1">
      <alignment horizontal="center"/>
      <protection/>
    </xf>
    <xf numFmtId="216" fontId="76" fillId="0" borderId="0" xfId="789" applyNumberFormat="1" applyFont="1" applyFill="1" applyAlignment="1">
      <alignment horizontal="center"/>
      <protection/>
    </xf>
    <xf numFmtId="172" fontId="24" fillId="0" borderId="0" xfId="789" applyNumberFormat="1" applyFont="1" applyFill="1">
      <alignment/>
      <protection/>
    </xf>
    <xf numFmtId="172" fontId="76" fillId="0" borderId="0" xfId="789" applyNumberFormat="1" applyFont="1" applyFill="1">
      <alignment/>
      <protection/>
    </xf>
    <xf numFmtId="172" fontId="103" fillId="0" borderId="0" xfId="789" applyNumberFormat="1" applyFont="1" applyFill="1" applyAlignment="1">
      <alignment horizontal="right"/>
      <protection/>
    </xf>
    <xf numFmtId="0" fontId="112" fillId="48" borderId="0" xfId="789" applyFont="1" applyFill="1" applyAlignment="1">
      <alignment horizontal="left" vertical="center" wrapText="1"/>
      <protection/>
    </xf>
    <xf numFmtId="213" fontId="112" fillId="48" borderId="0" xfId="789" applyNumberFormat="1" applyFont="1" applyFill="1" applyAlignment="1">
      <alignment horizontal="right" vertical="center"/>
      <protection/>
    </xf>
    <xf numFmtId="0" fontId="102" fillId="0" borderId="0" xfId="789" applyFont="1" applyFill="1">
      <alignment/>
      <protection/>
    </xf>
    <xf numFmtId="172" fontId="104" fillId="0" borderId="0" xfId="789" applyNumberFormat="1" applyFont="1" applyFill="1">
      <alignment/>
      <protection/>
    </xf>
    <xf numFmtId="172" fontId="108" fillId="0" borderId="0" xfId="789" applyNumberFormat="1" applyFont="1" applyFill="1">
      <alignment/>
      <protection/>
    </xf>
    <xf numFmtId="39" fontId="102" fillId="0" borderId="0" xfId="789" applyNumberFormat="1" applyFont="1" applyFill="1" applyAlignment="1">
      <alignment horizontal="center"/>
      <protection/>
    </xf>
    <xf numFmtId="203" fontId="102" fillId="0" borderId="0" xfId="789" applyNumberFormat="1" applyFont="1" applyFill="1" applyAlignment="1">
      <alignment horizontal="center"/>
      <protection/>
    </xf>
    <xf numFmtId="172" fontId="108" fillId="45" borderId="0" xfId="789" applyNumberFormat="1" applyFont="1" applyFill="1" applyAlignment="1">
      <alignment vertical="center"/>
      <protection/>
    </xf>
    <xf numFmtId="172" fontId="110" fillId="45" borderId="0" xfId="789" applyNumberFormat="1" applyFont="1" applyFill="1" applyAlignment="1">
      <alignment vertical="center"/>
      <protection/>
    </xf>
    <xf numFmtId="172" fontId="148" fillId="45" borderId="0" xfId="789" applyNumberFormat="1" applyFont="1" applyFill="1" applyAlignment="1">
      <alignment vertical="center"/>
      <protection/>
    </xf>
    <xf numFmtId="49" fontId="5" fillId="41" borderId="27" xfId="20" applyNumberFormat="1" applyFont="1" applyFill="1" applyBorder="1" applyAlignment="1">
      <alignment horizontal="left" vertical="center" shrinkToFit="1"/>
      <protection/>
    </xf>
    <xf numFmtId="0" fontId="5" fillId="41" borderId="27" xfId="20" applyFont="1" applyFill="1" applyBorder="1" applyAlignment="1">
      <alignment horizontal="left" vertical="center" shrinkToFit="1"/>
      <protection/>
    </xf>
    <xf numFmtId="0" fontId="5" fillId="41" borderId="39" xfId="20" applyFont="1" applyFill="1" applyBorder="1" applyAlignment="1">
      <alignment horizontal="left" vertical="center" shrinkToFit="1"/>
      <protection/>
    </xf>
    <xf numFmtId="49" fontId="7" fillId="41" borderId="0" xfId="20" applyNumberFormat="1" applyFont="1" applyFill="1" applyAlignment="1">
      <alignment horizontal="left" vertical="center"/>
      <protection/>
    </xf>
    <xf numFmtId="0" fontId="7" fillId="41" borderId="0" xfId="20" applyFont="1" applyFill="1" applyAlignment="1">
      <alignment horizontal="left" vertical="center"/>
      <protection/>
    </xf>
    <xf numFmtId="0" fontId="7" fillId="41" borderId="36" xfId="20" applyFont="1" applyFill="1" applyBorder="1" applyAlignment="1">
      <alignment horizontal="left" vertical="center"/>
      <protection/>
    </xf>
    <xf numFmtId="0" fontId="7" fillId="41" borderId="35" xfId="20" applyFont="1" applyFill="1" applyBorder="1" applyAlignment="1">
      <alignment horizontal="left"/>
      <protection/>
    </xf>
    <xf numFmtId="0" fontId="7" fillId="41" borderId="35" xfId="20" applyFont="1" applyFill="1" applyBorder="1" applyAlignment="1">
      <alignment horizontal="left" vertical="center"/>
      <protection/>
    </xf>
    <xf numFmtId="0" fontId="7" fillId="41" borderId="37" xfId="20" applyFont="1" applyFill="1" applyBorder="1" applyAlignment="1">
      <alignment horizontal="left"/>
      <protection/>
    </xf>
    <xf numFmtId="213" fontId="108" fillId="49" borderId="3" xfId="612" applyNumberFormat="1" applyFont="1" applyFill="1" applyBorder="1" applyAlignment="1">
      <alignment horizontal="right" vertical="center"/>
      <protection/>
    </xf>
    <xf numFmtId="213" fontId="113" fillId="28" borderId="3" xfId="612" applyNumberFormat="1" applyFont="1" applyFill="1" applyBorder="1" applyAlignment="1">
      <alignment vertical="center"/>
      <protection/>
    </xf>
    <xf numFmtId="214" fontId="113" fillId="28" borderId="3" xfId="612" applyNumberFormat="1" applyFont="1" applyFill="1" applyBorder="1" applyAlignment="1">
      <alignment vertical="center"/>
      <protection/>
    </xf>
    <xf numFmtId="213" fontId="108" fillId="50" borderId="3" xfId="612" applyNumberFormat="1" applyFont="1" applyFill="1" applyBorder="1" applyAlignment="1">
      <alignment horizontal="right" vertical="center"/>
      <protection/>
    </xf>
    <xf numFmtId="0" fontId="88" fillId="0" borderId="0" xfId="612" applyFont="1" applyAlignment="1">
      <alignment vertical="center"/>
      <protection/>
    </xf>
    <xf numFmtId="0" fontId="24" fillId="0" borderId="0" xfId="612" applyFont="1" applyAlignment="1">
      <alignment vertical="center"/>
      <protection/>
    </xf>
    <xf numFmtId="0" fontId="102" fillId="0" borderId="0" xfId="612" applyFont="1" applyAlignment="1">
      <alignment vertical="center"/>
      <protection/>
    </xf>
    <xf numFmtId="0" fontId="102" fillId="14" borderId="3" xfId="612" applyFont="1" applyFill="1" applyBorder="1" applyAlignment="1">
      <alignment vertical="center"/>
      <protection/>
    </xf>
    <xf numFmtId="0" fontId="102" fillId="14" borderId="3" xfId="612" applyFont="1" applyFill="1" applyBorder="1" applyAlignment="1">
      <alignment horizontal="center" vertical="center"/>
      <protection/>
    </xf>
    <xf numFmtId="213" fontId="102" fillId="14" borderId="3" xfId="612" applyNumberFormat="1" applyFont="1" applyFill="1" applyBorder="1" applyAlignment="1">
      <alignment horizontal="center" vertical="center"/>
      <protection/>
    </xf>
    <xf numFmtId="214" fontId="102" fillId="14" borderId="3" xfId="612" applyNumberFormat="1" applyFont="1" applyFill="1" applyBorder="1" applyAlignment="1">
      <alignment horizontal="center" vertical="center"/>
      <protection/>
    </xf>
    <xf numFmtId="0" fontId="102" fillId="51" borderId="3" xfId="612" applyFont="1" applyFill="1" applyBorder="1" applyAlignment="1">
      <alignment vertical="center"/>
      <protection/>
    </xf>
    <xf numFmtId="213" fontId="102" fillId="51" borderId="3" xfId="612" applyNumberFormat="1" applyFont="1" applyFill="1" applyBorder="1" applyAlignment="1">
      <alignment horizontal="right" vertical="center"/>
      <protection/>
    </xf>
    <xf numFmtId="214" fontId="102" fillId="51" borderId="3" xfId="612" applyNumberFormat="1" applyFont="1" applyFill="1" applyBorder="1" applyAlignment="1">
      <alignment horizontal="right" vertical="center"/>
      <protection/>
    </xf>
    <xf numFmtId="0" fontId="24" fillId="0" borderId="3" xfId="612" applyFont="1" applyBorder="1" applyAlignment="1">
      <alignment vertical="center" wrapText="1"/>
      <protection/>
    </xf>
    <xf numFmtId="0" fontId="103" fillId="0" borderId="3" xfId="612" applyFont="1" applyBorder="1" applyAlignment="1">
      <alignment horizontal="center" vertical="center"/>
      <protection/>
    </xf>
    <xf numFmtId="0" fontId="102" fillId="0" borderId="3" xfId="612" applyFont="1" applyBorder="1" applyAlignment="1">
      <alignment horizontal="center" vertical="center"/>
      <protection/>
    </xf>
    <xf numFmtId="213" fontId="102" fillId="0" borderId="3" xfId="612" applyNumberFormat="1" applyFont="1" applyBorder="1" applyAlignment="1">
      <alignment horizontal="right" vertical="center"/>
      <protection/>
    </xf>
    <xf numFmtId="0" fontId="24" fillId="0" borderId="3" xfId="612" applyFont="1" applyBorder="1" applyAlignment="1">
      <alignment vertical="center"/>
      <protection/>
    </xf>
    <xf numFmtId="0" fontId="108" fillId="49" borderId="3" xfId="612" applyFont="1" applyFill="1" applyBorder="1" applyAlignment="1">
      <alignment vertical="center"/>
      <protection/>
    </xf>
    <xf numFmtId="0" fontId="129" fillId="0" borderId="3" xfId="612" applyFont="1" applyBorder="1" applyAlignment="1">
      <alignment horizontal="center" vertical="center"/>
      <protection/>
    </xf>
    <xf numFmtId="0" fontId="130" fillId="0" borderId="3" xfId="612" applyFont="1" applyBorder="1" applyAlignment="1">
      <alignment horizontal="center" vertical="center"/>
      <protection/>
    </xf>
    <xf numFmtId="0" fontId="24" fillId="0" borderId="1" xfId="612" applyFont="1" applyBorder="1" applyAlignment="1">
      <alignment horizontal="left" vertical="center"/>
      <protection/>
    </xf>
    <xf numFmtId="0" fontId="152" fillId="0" borderId="3" xfId="612" applyFont="1" applyBorder="1" applyAlignment="1">
      <alignment horizontal="center" vertical="center"/>
      <protection/>
    </xf>
    <xf numFmtId="0" fontId="76" fillId="0" borderId="3" xfId="612" applyFont="1" applyBorder="1" applyAlignment="1">
      <alignment vertical="center"/>
      <protection/>
    </xf>
    <xf numFmtId="213" fontId="103" fillId="0" borderId="3" xfId="612" applyNumberFormat="1" applyFont="1" applyBorder="1" applyAlignment="1">
      <alignment horizontal="right" vertical="center"/>
      <protection/>
    </xf>
    <xf numFmtId="0" fontId="131" fillId="0" borderId="3" xfId="612" applyFont="1" applyBorder="1" applyAlignment="1">
      <alignment horizontal="center" vertical="center"/>
      <protection/>
    </xf>
    <xf numFmtId="0" fontId="24" fillId="0" borderId="0" xfId="612" applyFont="1" applyAlignment="1">
      <alignment vertical="center" wrapText="1"/>
      <protection/>
    </xf>
    <xf numFmtId="0" fontId="24" fillId="44" borderId="3" xfId="612" applyFont="1" applyFill="1" applyBorder="1" applyAlignment="1">
      <alignment vertical="center"/>
      <protection/>
    </xf>
    <xf numFmtId="0" fontId="153" fillId="0" borderId="0" xfId="612" applyFont="1" applyAlignment="1">
      <alignment vertical="center"/>
      <protection/>
    </xf>
    <xf numFmtId="0" fontId="113" fillId="28" borderId="3" xfId="612" applyFont="1" applyFill="1" applyBorder="1" applyAlignment="1">
      <alignment vertical="center"/>
      <protection/>
    </xf>
    <xf numFmtId="0" fontId="2" fillId="0" borderId="0" xfId="20" applyFill="1" applyAlignment="1">
      <alignment horizontal="center" vertical="center"/>
      <protection/>
    </xf>
    <xf numFmtId="0" fontId="2" fillId="0" borderId="0" xfId="20" applyFill="1">
      <alignment/>
      <protection/>
    </xf>
    <xf numFmtId="0" fontId="7" fillId="0" borderId="0" xfId="20" applyFont="1" applyFill="1">
      <alignment/>
      <protection/>
    </xf>
    <xf numFmtId="214" fontId="103" fillId="34" borderId="0" xfId="789" applyNumberFormat="1" applyFont="1" applyFill="1" applyAlignment="1">
      <alignment horizontal="right"/>
      <protection/>
    </xf>
    <xf numFmtId="0" fontId="2" fillId="0" borderId="41" xfId="20" applyFill="1" applyBorder="1">
      <alignment/>
      <protection/>
    </xf>
    <xf numFmtId="226" fontId="9" fillId="52" borderId="50" xfId="20" applyNumberFormat="1" applyFont="1" applyFill="1" applyBorder="1" applyAlignment="1">
      <alignment horizontal="right" vertical="center"/>
      <protection/>
    </xf>
    <xf numFmtId="226" fontId="9" fillId="52" borderId="48" xfId="20" applyNumberFormat="1" applyFont="1" applyFill="1" applyBorder="1" applyAlignment="1">
      <alignment horizontal="right" vertical="center"/>
      <protection/>
    </xf>
    <xf numFmtId="226" fontId="8" fillId="53" borderId="50" xfId="20" applyNumberFormat="1" applyFont="1" applyFill="1" applyBorder="1" applyAlignment="1">
      <alignment horizontal="right" vertical="center"/>
      <protection/>
    </xf>
    <xf numFmtId="226" fontId="8" fillId="53" borderId="48" xfId="20" applyNumberFormat="1" applyFont="1" applyFill="1" applyBorder="1" applyAlignment="1">
      <alignment horizontal="right" vertical="center"/>
      <protection/>
    </xf>
    <xf numFmtId="226" fontId="8" fillId="53" borderId="51" xfId="20" applyNumberFormat="1" applyFont="1" applyFill="1" applyBorder="1" applyAlignment="1">
      <alignment horizontal="right" vertical="center"/>
      <protection/>
    </xf>
    <xf numFmtId="0" fontId="2" fillId="0" borderId="55" xfId="20" applyBorder="1" applyAlignment="1">
      <alignment horizontal="left" vertical="center"/>
      <protection/>
    </xf>
    <xf numFmtId="0" fontId="2" fillId="0" borderId="56" xfId="20" applyBorder="1" applyAlignment="1">
      <alignment horizontal="left" vertical="center"/>
      <protection/>
    </xf>
    <xf numFmtId="0" fontId="2" fillId="0" borderId="57" xfId="20" applyBorder="1" applyAlignment="1">
      <alignment horizontal="left" vertical="center"/>
      <protection/>
    </xf>
    <xf numFmtId="213" fontId="103" fillId="54" borderId="3" xfId="612" applyNumberFormat="1" applyFont="1" applyFill="1" applyBorder="1" applyAlignment="1" applyProtection="1">
      <alignment horizontal="right" vertical="center"/>
      <protection locked="0"/>
    </xf>
    <xf numFmtId="0" fontId="10" fillId="0" borderId="0" xfId="789" applyFont="1" applyFill="1" applyAlignment="1">
      <alignment horizontal="left"/>
      <protection/>
    </xf>
    <xf numFmtId="0" fontId="7" fillId="0" borderId="0" xfId="789" applyFont="1" applyFill="1" applyAlignment="1">
      <alignment horizontal="right"/>
      <protection/>
    </xf>
    <xf numFmtId="0" fontId="150" fillId="0" borderId="0" xfId="789" applyFont="1" applyFill="1" applyAlignment="1">
      <alignment horizontal="left"/>
      <protection/>
    </xf>
    <xf numFmtId="49" fontId="24" fillId="0" borderId="0" xfId="789" applyNumberFormat="1" applyFont="1" applyFill="1" applyAlignment="1">
      <alignment horizontal="left" vertical="center"/>
      <protection/>
    </xf>
    <xf numFmtId="0" fontId="24" fillId="0" borderId="0" xfId="789" applyFont="1" applyFill="1" applyAlignment="1">
      <alignment horizontal="left" vertical="center"/>
      <protection/>
    </xf>
    <xf numFmtId="0" fontId="151" fillId="0" borderId="0" xfId="789" applyFont="1" applyFill="1" applyAlignment="1">
      <alignment horizontal="left"/>
      <protection/>
    </xf>
    <xf numFmtId="172" fontId="103" fillId="54" borderId="0" xfId="789" applyNumberFormat="1" applyFont="1" applyFill="1" applyAlignment="1" applyProtection="1">
      <alignment horizontal="right"/>
      <protection locked="0"/>
    </xf>
    <xf numFmtId="49" fontId="2" fillId="54" borderId="27" xfId="20" applyNumberFormat="1" applyFont="1" applyFill="1" applyBorder="1" applyAlignment="1" applyProtection="1">
      <alignment horizontal="left" vertical="center"/>
      <protection locked="0"/>
    </xf>
    <xf numFmtId="49" fontId="7" fillId="54" borderId="0" xfId="20" applyNumberFormat="1" applyFont="1" applyFill="1" applyAlignment="1" applyProtection="1">
      <alignment horizontal="left" vertical="center"/>
      <protection locked="0"/>
    </xf>
    <xf numFmtId="49" fontId="7" fillId="54" borderId="35" xfId="20" applyNumberFormat="1" applyFont="1" applyFill="1" applyBorder="1" applyAlignment="1" applyProtection="1">
      <alignment horizontal="left" vertical="center"/>
      <protection locked="0"/>
    </xf>
    <xf numFmtId="49" fontId="7" fillId="54" borderId="0" xfId="20" applyNumberFormat="1" applyFont="1" applyFill="1" applyAlignment="1" applyProtection="1">
      <alignment horizontal="left" vertical="center"/>
      <protection locked="0"/>
    </xf>
  </cellXfs>
  <cellStyles count="8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$l0 Dec" xfId="21"/>
    <cellStyle name="$l0 No" xfId="22"/>
    <cellStyle name="$l0 Row" xfId="23"/>
    <cellStyle name="_06_GCZ_BQ_SO_1241_Hruba" xfId="24"/>
    <cellStyle name="_06_GCZ_BQ_SO_1242+1710_Hruba" xfId="25"/>
    <cellStyle name="_06_GCZ_BQ_SO_1510_Hruba" xfId="26"/>
    <cellStyle name="_06_GCZ_BQ_SO_1810_Hruba" xfId="27"/>
    <cellStyle name="_156_PP_0101_ZTP_SP_00" xfId="28"/>
    <cellStyle name="_156_PP_0801_PIS_VV_00" xfId="29"/>
    <cellStyle name="_271_R_RD Čížek" xfId="30"/>
    <cellStyle name="_2844-0_Basic-A1" xfId="31"/>
    <cellStyle name="_6VX01" xfId="32"/>
    <cellStyle name="_Babice_rozp2" xfId="33"/>
    <cellStyle name="_CCTV" xfId="34"/>
    <cellStyle name="_cina_rozp" xfId="35"/>
    <cellStyle name="_CZ_9_2003_D" xfId="36"/>
    <cellStyle name="_CZ_9_2003_D 2" xfId="37"/>
    <cellStyle name="_D 7.1_silnoproud" xfId="38"/>
    <cellStyle name="_DSP_F_SO01_BMS_vykaz vymer" xfId="39"/>
    <cellStyle name="_DT" xfId="40"/>
    <cellStyle name="_Dubový mlýn_rozp" xfId="41"/>
    <cellStyle name="_e) Silnoproud" xfId="42"/>
    <cellStyle name="_EBC_vykaz_vymer" xfId="43"/>
    <cellStyle name="_EZS" xfId="44"/>
    <cellStyle name="_f) Slaboproud" xfId="45"/>
    <cellStyle name="_F6_BS_SO 01+04_6SX01" xfId="46"/>
    <cellStyle name="_Formular_nabidky_RC_2003" xfId="47"/>
    <cellStyle name="_g) Hromosvod" xfId="48"/>
    <cellStyle name="_Holýšov_rozp" xfId="49"/>
    <cellStyle name="_IATCC_rozp" xfId="50"/>
    <cellStyle name="_Kalkulátor spotřeby 750" xfId="51"/>
    <cellStyle name="_Kalkulátor spotřeby 750_25-rozpocet-FINAL" xfId="52"/>
    <cellStyle name="_Kayi Plaza 701_dp_org" xfId="53"/>
    <cellStyle name="_l) Technologické soubory - Park.systém+STA" xfId="54"/>
    <cellStyle name="_Ladronka_2_VV-DVD_kontrola_FINAL" xfId="55"/>
    <cellStyle name="_Ladronka_2_VV-DVD_kontrola_FINAL 2" xfId="56"/>
    <cellStyle name="_N02117-ELSYCO SK Socialnu Poistvnu Zilina SK" xfId="57"/>
    <cellStyle name="_N02129-Johnson Controls-EUROPAPIR Bratislava" xfId="58"/>
    <cellStyle name="_N02132-Johnson Controls-UNIPHARMA Bratislava - CCTV, ACCES" xfId="59"/>
    <cellStyle name="_N0214X-ROSS-EUROPAPIR Bratislava" xfId="60"/>
    <cellStyle name="_N0467_03 - nemocnice Ústí nad Orlicí - Energie -bez RV a mont.m" xfId="61"/>
    <cellStyle name="_N06022-VATECH, Hotel Diplomat Plzeň" xfId="62"/>
    <cellStyle name="_N06156-1-Zimní stadion, Uherský Ostroh" xfId="63"/>
    <cellStyle name="_N07086-ESTE,ASKO Praha-Štěrboholy, slaboproud" xfId="64"/>
    <cellStyle name="_N0789_03 eml" xfId="65"/>
    <cellStyle name="_N0XXXX-Nabídky-vzor- new" xfId="66"/>
    <cellStyle name="_nabidka" xfId="67"/>
    <cellStyle name="_Nabídka KV SiPass" xfId="68"/>
    <cellStyle name="_nabLS_co_2" xfId="69"/>
    <cellStyle name="_NXXXXX-Johnson Controls -vzor cen pro SK, EZS, EPS" xfId="70"/>
    <cellStyle name="_PCR_rozp" xfId="71"/>
    <cellStyle name="_PERSONAL" xfId="72"/>
    <cellStyle name="_PERSONAL_1" xfId="73"/>
    <cellStyle name="_PERSONAL_1_2200" xfId="74"/>
    <cellStyle name="_PERSONAL_1_Xl0000158" xfId="75"/>
    <cellStyle name="_PERSONAL_2200" xfId="76"/>
    <cellStyle name="_PERSONAL_Xl0000158" xfId="77"/>
    <cellStyle name="_PleasHB_rozp" xfId="78"/>
    <cellStyle name="_Q-Sadovky-výkaz-2003-07-01" xfId="79"/>
    <cellStyle name="_Q-Sadovky-výkaz-2003-07-01 2" xfId="80"/>
    <cellStyle name="_Q-Sadovky-výkaz-2003-07-01 3" xfId="81"/>
    <cellStyle name="_Q-Sadovky-výkaz-2003-07-01 4" xfId="82"/>
    <cellStyle name="_Q-Sadovky-výkaz-2003-07-01 5" xfId="83"/>
    <cellStyle name="_Q-Sadovky-výkaz-2003-07-01 6" xfId="84"/>
    <cellStyle name="_Q-Sadovky-výkaz-2003-07-01_1" xfId="85"/>
    <cellStyle name="_Q-Sadovky-výkaz-2003-07-01_1 2" xfId="86"/>
    <cellStyle name="_Q-Sadovky-výkaz-2003-07-01_1 3" xfId="87"/>
    <cellStyle name="_Q-Sadovky-výkaz-2003-07-01_2" xfId="88"/>
    <cellStyle name="_Q-Sadovky-výkaz-2003-07-01_2 2" xfId="89"/>
    <cellStyle name="_Q-Sadovky-výkaz-2003-07-01_2 3" xfId="90"/>
    <cellStyle name="_Q-Sadovky-výkaz-2003-07-01_2 4" xfId="91"/>
    <cellStyle name="_Q-Sadovky-výkaz-2003-07-01_2 5" xfId="92"/>
    <cellStyle name="_Q-Sadovky-výkaz-2003-07-01_2 6" xfId="93"/>
    <cellStyle name="_Q-Sadovky-výkaz-2003-07-01_3" xfId="94"/>
    <cellStyle name="_Q-Sadovky-výkaz-2003-07-01_3 2" xfId="95"/>
    <cellStyle name="_Q-Sadovky-výkaz-2003-07-01_3 3" xfId="96"/>
    <cellStyle name="_RD5.20" xfId="97"/>
    <cellStyle name="_rekapitulace ELEKTRO-Imperial" xfId="98"/>
    <cellStyle name="_River Diamond_D-Polyfunkční dům_VV_2.kolo_změny040820051" xfId="99"/>
    <cellStyle name="_SO 02.06.02 M+R" xfId="100"/>
    <cellStyle name="_SO 02.06.02 M+R 2" xfId="101"/>
    <cellStyle name="_SO 02.06.02 M+R 3" xfId="102"/>
    <cellStyle name="_SO 05_F6_rain wat drain.060531" xfId="103"/>
    <cellStyle name="_SO 16_6VX01_vzduchotechnika" xfId="104"/>
    <cellStyle name="_SO01" xfId="105"/>
    <cellStyle name="_spec_sil_04_2003" xfId="106"/>
    <cellStyle name="_stav" xfId="107"/>
    <cellStyle name="_teco" xfId="108"/>
    <cellStyle name="_teco 2" xfId="109"/>
    <cellStyle name="_TI_SO 01_060301_cz_en" xfId="110"/>
    <cellStyle name="_u) Areálové osvětlení" xfId="111"/>
    <cellStyle name="_v) Veřejné osvětlení" xfId="112"/>
    <cellStyle name="_VŠEOBECNÉ PODMÍNKY" xfId="113"/>
    <cellStyle name="_vyhodnocení-1.kolo" xfId="114"/>
    <cellStyle name="_vyhodnocení-2.kolo" xfId="115"/>
    <cellStyle name="_vyhodnocení-3.kolo " xfId="116"/>
    <cellStyle name="_vyhodnocení-3.kolo _1" xfId="117"/>
    <cellStyle name="_vyhodnocení-3.kolo _1_0-SZ-rozpočet" xfId="118"/>
    <cellStyle name="_vyhodnocení-3.kolo _1_0-SZ-rozpočet_0-SZ-SO08.2-Rozpočet" xfId="119"/>
    <cellStyle name="_vyhodnocení-3.kolo _1_0-SZ-rozpočet_0-SZ-SO08.2-Rozpočet_D1.01.4803-SZ-Rozpočet" xfId="120"/>
    <cellStyle name="_ZPA Jinonice_rozp" xfId="121"/>
    <cellStyle name="1" xfId="122"/>
    <cellStyle name="1 2" xfId="123"/>
    <cellStyle name="1 3" xfId="124"/>
    <cellStyle name="1_AED-YAZ MaR-LOTQ_EXE-001 specifikace" xfId="125"/>
    <cellStyle name="1_AED-YAZ MaR-LOTQ_EXE-001 specifikace 2" xfId="126"/>
    <cellStyle name="1_AED-YAZ MaR-LOTQ_EXE-001 specifikace 3" xfId="127"/>
    <cellStyle name="1_AED-YAZ MaR-LOTQ_EXE-001 specifikace_Rozpočet" xfId="128"/>
    <cellStyle name="1_AED-YAZ MaR-LOTQ_EXE-001 specifikace_Rozpočet 2" xfId="129"/>
    <cellStyle name="1_AED-YAZ MaR-LOTQ_EXE-001 specifikace_Rozpočet 3" xfId="130"/>
    <cellStyle name="1_AED-YAZ MaR-LOTQ_EXE-001 specifikace_Slepý výkaz výměr - Věznice Oráčov_Výměna ŘS_rozpočet" xfId="131"/>
    <cellStyle name="1_AED-YAZ MaR-LOTQ_EXE-001 specifikace_Slepý výkaz výměr - Věznice Oráčov_Výměna ŘS_rozpočet 2" xfId="132"/>
    <cellStyle name="1_AED-YAZ MaR-LOTQ_EXE-001 specifikace_Slepý výkaz výměr - Věznice Oráčov_Výměna ŘS_rozpočet 3" xfId="133"/>
    <cellStyle name="1_VV horkovod komplet" xfId="134"/>
    <cellStyle name="1_VV horkovod komplet 2" xfId="135"/>
    <cellStyle name="1_VV horkovod komplet 3" xfId="136"/>
    <cellStyle name="1_VV horkovod komplet_Rozpočet" xfId="137"/>
    <cellStyle name="1_VV horkovod komplet_Rozpočet 2" xfId="138"/>
    <cellStyle name="1_VV horkovod komplet_Rozpočet 3" xfId="139"/>
    <cellStyle name="1_VV horkovod komplet_Slepý výkaz výměr - Věznice Oráčov_Výměna ŘS_rozpočet" xfId="140"/>
    <cellStyle name="1_VV horkovod komplet_Slepý výkaz výměr - Věznice Oráčov_Výměna ŘS_rozpočet 2" xfId="141"/>
    <cellStyle name="1_VV horkovod komplet_Slepý výkaz výměr - Věznice Oráčov_Výměna ŘS_rozpočet 3" xfId="142"/>
    <cellStyle name="1_Xl0000158" xfId="143"/>
    <cellStyle name="20 % – Zvýraznění1 2" xfId="144"/>
    <cellStyle name="20 % – Zvýraznění1 3" xfId="145"/>
    <cellStyle name="20 % – Zvýraznění1 4" xfId="146"/>
    <cellStyle name="20 % – Zvýraznění2 2" xfId="147"/>
    <cellStyle name="20 % – Zvýraznění2 3" xfId="148"/>
    <cellStyle name="20 % – Zvýraznění2 4" xfId="149"/>
    <cellStyle name="20 % – Zvýraznění3 2" xfId="150"/>
    <cellStyle name="20 % – Zvýraznění3 3" xfId="151"/>
    <cellStyle name="20 % – Zvýraznění3 4" xfId="152"/>
    <cellStyle name="20 % – Zvýraznění4 2" xfId="153"/>
    <cellStyle name="20 % – Zvýraznění4 3" xfId="154"/>
    <cellStyle name="20 % – Zvýraznění4 4" xfId="155"/>
    <cellStyle name="20 % – Zvýraznění5 2" xfId="156"/>
    <cellStyle name="20 % – Zvýraznění5 3" xfId="157"/>
    <cellStyle name="20 % – Zvýraznění5 4" xfId="158"/>
    <cellStyle name="20 % – Zvýraznění6 2" xfId="159"/>
    <cellStyle name="20 % – Zvýraznění6 3" xfId="160"/>
    <cellStyle name="20 % – Zvýraznění6 4" xfId="161"/>
    <cellStyle name="20 % - zvýraznenie1 2" xfId="162"/>
    <cellStyle name="20 % - zvýraznenie2 2" xfId="163"/>
    <cellStyle name="20 % - zvýraznenie3 2" xfId="164"/>
    <cellStyle name="20 % - zvýraznenie4 2" xfId="165"/>
    <cellStyle name="20 % - zvýraznenie5 2" xfId="166"/>
    <cellStyle name="20 % - zvýraznenie6 2" xfId="167"/>
    <cellStyle name="20% - Accent1" xfId="168"/>
    <cellStyle name="20% - Accent2" xfId="169"/>
    <cellStyle name="20% - Accent3" xfId="170"/>
    <cellStyle name="20% - Accent4" xfId="171"/>
    <cellStyle name="20% - Accent5" xfId="172"/>
    <cellStyle name="20% - Accent6" xfId="173"/>
    <cellStyle name="40 % – Zvýraznění1 2" xfId="174"/>
    <cellStyle name="40 % – Zvýraznění1 3" xfId="175"/>
    <cellStyle name="40 % – Zvýraznění1 4" xfId="176"/>
    <cellStyle name="40 % – Zvýraznění2 2" xfId="177"/>
    <cellStyle name="40 % – Zvýraznění2 3" xfId="178"/>
    <cellStyle name="40 % – Zvýraznění2 4" xfId="179"/>
    <cellStyle name="40 % – Zvýraznění3 2" xfId="180"/>
    <cellStyle name="40 % – Zvýraznění3 3" xfId="181"/>
    <cellStyle name="40 % – Zvýraznění3 4" xfId="182"/>
    <cellStyle name="40 % – Zvýraznění4 2" xfId="183"/>
    <cellStyle name="40 % – Zvýraznění4 3" xfId="184"/>
    <cellStyle name="40 % – Zvýraznění4 4" xfId="185"/>
    <cellStyle name="40 % – Zvýraznění5 2" xfId="186"/>
    <cellStyle name="40 % – Zvýraznění5 3" xfId="187"/>
    <cellStyle name="40 % – Zvýraznění5 4" xfId="188"/>
    <cellStyle name="40 % – Zvýraznění6 2" xfId="189"/>
    <cellStyle name="40 % – Zvýraznění6 3" xfId="190"/>
    <cellStyle name="40 % – Zvýraznění6 4" xfId="191"/>
    <cellStyle name="40 % - zvýraznenie1 2" xfId="192"/>
    <cellStyle name="40 % - zvýraznenie2 2" xfId="193"/>
    <cellStyle name="40 % - zvýraznenie3 2" xfId="194"/>
    <cellStyle name="40 % - zvýraznenie4 2" xfId="195"/>
    <cellStyle name="40 % - zvýraznenie5 2" xfId="196"/>
    <cellStyle name="40 % - zvýraznenie6 2" xfId="197"/>
    <cellStyle name="40% - Accent1" xfId="198"/>
    <cellStyle name="40% - Accent2" xfId="199"/>
    <cellStyle name="40% - Accent3" xfId="200"/>
    <cellStyle name="40% - Accent4" xfId="201"/>
    <cellStyle name="40% - Accent5" xfId="202"/>
    <cellStyle name="40% - Accent6" xfId="203"/>
    <cellStyle name="5" xfId="204"/>
    <cellStyle name="5 10" xfId="205"/>
    <cellStyle name="5 10 2" xfId="206"/>
    <cellStyle name="5 10 3" xfId="207"/>
    <cellStyle name="5 11" xfId="208"/>
    <cellStyle name="5 11 2" xfId="209"/>
    <cellStyle name="5 11 3" xfId="210"/>
    <cellStyle name="5 12" xfId="211"/>
    <cellStyle name="5 12 2" xfId="212"/>
    <cellStyle name="5 12 3" xfId="213"/>
    <cellStyle name="5 13" xfId="214"/>
    <cellStyle name="5 13 2" xfId="215"/>
    <cellStyle name="5 13 3" xfId="216"/>
    <cellStyle name="5 14" xfId="217"/>
    <cellStyle name="5 14 2" xfId="218"/>
    <cellStyle name="5 14 3" xfId="219"/>
    <cellStyle name="5 15" xfId="220"/>
    <cellStyle name="5 15 2" xfId="221"/>
    <cellStyle name="5 15 3" xfId="222"/>
    <cellStyle name="5 16" xfId="223"/>
    <cellStyle name="5 16 2" xfId="224"/>
    <cellStyle name="5 16 3" xfId="225"/>
    <cellStyle name="5 17" xfId="226"/>
    <cellStyle name="5 17 2" xfId="227"/>
    <cellStyle name="5 17 3" xfId="228"/>
    <cellStyle name="5 18" xfId="229"/>
    <cellStyle name="5 18 2" xfId="230"/>
    <cellStyle name="5 18 3" xfId="231"/>
    <cellStyle name="5 19" xfId="232"/>
    <cellStyle name="5 19 2" xfId="233"/>
    <cellStyle name="5 19 3" xfId="234"/>
    <cellStyle name="5 2" xfId="235"/>
    <cellStyle name="5 2 2" xfId="236"/>
    <cellStyle name="5 2 3" xfId="237"/>
    <cellStyle name="5 20" xfId="238"/>
    <cellStyle name="5 20 2" xfId="239"/>
    <cellStyle name="5 20 3" xfId="240"/>
    <cellStyle name="5 21" xfId="241"/>
    <cellStyle name="5 21 2" xfId="242"/>
    <cellStyle name="5 21 3" xfId="243"/>
    <cellStyle name="5 22" xfId="244"/>
    <cellStyle name="5 22 2" xfId="245"/>
    <cellStyle name="5 22 3" xfId="246"/>
    <cellStyle name="5 23" xfId="247"/>
    <cellStyle name="5 24" xfId="248"/>
    <cellStyle name="5 3" xfId="249"/>
    <cellStyle name="5 3 2" xfId="250"/>
    <cellStyle name="5 3 3" xfId="251"/>
    <cellStyle name="5 4" xfId="252"/>
    <cellStyle name="5 4 2" xfId="253"/>
    <cellStyle name="5 4 3" xfId="254"/>
    <cellStyle name="5 5" xfId="255"/>
    <cellStyle name="5 5 2" xfId="256"/>
    <cellStyle name="5 5 3" xfId="257"/>
    <cellStyle name="5 6" xfId="258"/>
    <cellStyle name="5 6 2" xfId="259"/>
    <cellStyle name="5 6 3" xfId="260"/>
    <cellStyle name="5 7" xfId="261"/>
    <cellStyle name="5 7 2" xfId="262"/>
    <cellStyle name="5 7 3" xfId="263"/>
    <cellStyle name="5 8" xfId="264"/>
    <cellStyle name="5 8 2" xfId="265"/>
    <cellStyle name="5 8 3" xfId="266"/>
    <cellStyle name="5 9" xfId="267"/>
    <cellStyle name="5 9 2" xfId="268"/>
    <cellStyle name="5 9 3" xfId="269"/>
    <cellStyle name="60 % – Zvýraznění1 2" xfId="270"/>
    <cellStyle name="60 % – Zvýraznění1 3" xfId="271"/>
    <cellStyle name="60 % – Zvýraznění1 4" xfId="272"/>
    <cellStyle name="60 % – Zvýraznění2 2" xfId="273"/>
    <cellStyle name="60 % – Zvýraznění2 3" xfId="274"/>
    <cellStyle name="60 % – Zvýraznění2 4" xfId="275"/>
    <cellStyle name="60 % – Zvýraznění3 2" xfId="276"/>
    <cellStyle name="60 % – Zvýraznění3 3" xfId="277"/>
    <cellStyle name="60 % – Zvýraznění3 4" xfId="278"/>
    <cellStyle name="60 % – Zvýraznění4 2" xfId="279"/>
    <cellStyle name="60 % – Zvýraznění4 3" xfId="280"/>
    <cellStyle name="60 % – Zvýraznění4 4" xfId="281"/>
    <cellStyle name="60 % – Zvýraznění5 2" xfId="282"/>
    <cellStyle name="60 % – Zvýraznění5 3" xfId="283"/>
    <cellStyle name="60 % – Zvýraznění5 4" xfId="284"/>
    <cellStyle name="60 % – Zvýraznění6 2" xfId="285"/>
    <cellStyle name="60 % – Zvýraznění6 3" xfId="286"/>
    <cellStyle name="60 % – Zvýraznění6 4" xfId="287"/>
    <cellStyle name="60 % - zvýraznenie1 2" xfId="288"/>
    <cellStyle name="60 % - zvýraznenie2 2" xfId="289"/>
    <cellStyle name="60 % - zvýraznenie3 2" xfId="290"/>
    <cellStyle name="60 % - zvýraznenie4 2" xfId="291"/>
    <cellStyle name="60 % - zvýraznenie5 2" xfId="292"/>
    <cellStyle name="60 % - zvýraznenie6 2" xfId="293"/>
    <cellStyle name="60% - Accent1" xfId="294"/>
    <cellStyle name="60% - Accent2" xfId="295"/>
    <cellStyle name="60% - Accent3" xfId="296"/>
    <cellStyle name="60% - Accent4" xfId="297"/>
    <cellStyle name="60% - Accent5" xfId="298"/>
    <cellStyle name="60% - Accent6" xfId="299"/>
    <cellStyle name="Accent1" xfId="300"/>
    <cellStyle name="Accent2" xfId="301"/>
    <cellStyle name="Accent3" xfId="302"/>
    <cellStyle name="Accent4" xfId="303"/>
    <cellStyle name="Accent5" xfId="304"/>
    <cellStyle name="Accent6" xfId="305"/>
    <cellStyle name="Bad" xfId="306"/>
    <cellStyle name="bezčárky_" xfId="307"/>
    <cellStyle name="Binlik Ayracı_Sayfa1" xfId="308"/>
    <cellStyle name="blokcen" xfId="309"/>
    <cellStyle name="B-NR" xfId="310"/>
    <cellStyle name="Bold 11" xfId="311"/>
    <cellStyle name="Calculation" xfId="312"/>
    <cellStyle name="cárkyd" xfId="313"/>
    <cellStyle name="cary" xfId="314"/>
    <cellStyle name="Celkem 2" xfId="315"/>
    <cellStyle name="Celkem 3" xfId="316"/>
    <cellStyle name="Celkem 4" xfId="317"/>
    <cellStyle name="Cena" xfId="318"/>
    <cellStyle name="cena součet" xfId="319"/>
    <cellStyle name="CenaJednPolozky" xfId="320"/>
    <cellStyle name="ceník" xfId="321"/>
    <cellStyle name="ceník 2" xfId="322"/>
    <cellStyle name="ceník 3" xfId="323"/>
    <cellStyle name="Codice" xfId="324"/>
    <cellStyle name="Codice 2" xfId="325"/>
    <cellStyle name="ColStyle1" xfId="326"/>
    <cellStyle name="ColStyle2" xfId="327"/>
    <cellStyle name="ColStyle3" xfId="328"/>
    <cellStyle name="ColStyle4" xfId="329"/>
    <cellStyle name="ColStyle5" xfId="330"/>
    <cellStyle name="Comma  - Style1" xfId="331"/>
    <cellStyle name="Comma  - Style1 2" xfId="332"/>
    <cellStyle name="Comma  - Style2" xfId="333"/>
    <cellStyle name="Comma  - Style2 2" xfId="334"/>
    <cellStyle name="Comma  - Style3" xfId="335"/>
    <cellStyle name="Comma  - Style3 2" xfId="336"/>
    <cellStyle name="Comma  - Style4" xfId="337"/>
    <cellStyle name="Comma  - Style4 2" xfId="338"/>
    <cellStyle name="Comma  - Style5" xfId="339"/>
    <cellStyle name="Comma  - Style5 2" xfId="340"/>
    <cellStyle name="Comma  - Style6" xfId="341"/>
    <cellStyle name="Comma  - Style6 2" xfId="342"/>
    <cellStyle name="Comma  - Style7" xfId="343"/>
    <cellStyle name="Comma  - Style7 2" xfId="344"/>
    <cellStyle name="Comma  - Style8" xfId="345"/>
    <cellStyle name="Comma  - Style8 2" xfId="346"/>
    <cellStyle name="Comma [0]_9eu2xkjwWrYu0YNRaLvhySkeD" xfId="347"/>
    <cellStyle name="Comma 2" xfId="348"/>
    <cellStyle name="Comma 2 2" xfId="349"/>
    <cellStyle name="Comma 2 2 2" xfId="350"/>
    <cellStyle name="Comma 2 2 3" xfId="351"/>
    <cellStyle name="Comma 2 3" xfId="352"/>
    <cellStyle name="Comma 2 4" xfId="353"/>
    <cellStyle name="Comma_9eu2xkjwWrYu0YNRaLvhySkeD" xfId="354"/>
    <cellStyle name="Currency (0)" xfId="355"/>
    <cellStyle name="Currency (2)" xfId="356"/>
    <cellStyle name="Currency [0]_3LU9hSJnLyQkkffIimuyOsjVm" xfId="357"/>
    <cellStyle name="Currency_3LU9hSJnLyQkkffIimuyOsjVm" xfId="358"/>
    <cellStyle name="čárky 2" xfId="359"/>
    <cellStyle name="čárky 2 10" xfId="360"/>
    <cellStyle name="čárky 2 10 2" xfId="361"/>
    <cellStyle name="čárky 2 10 3" xfId="362"/>
    <cellStyle name="čárky 2 11" xfId="363"/>
    <cellStyle name="čárky 2 11 2" xfId="364"/>
    <cellStyle name="čárky 2 11 3" xfId="365"/>
    <cellStyle name="čárky 2 12" xfId="366"/>
    <cellStyle name="čárky 2 12 2" xfId="367"/>
    <cellStyle name="čárky 2 12 3" xfId="368"/>
    <cellStyle name="čárky 2 13" xfId="369"/>
    <cellStyle name="čárky 2 13 2" xfId="370"/>
    <cellStyle name="čárky 2 13 3" xfId="371"/>
    <cellStyle name="čárky 2 14" xfId="372"/>
    <cellStyle name="čárky 2 14 2" xfId="373"/>
    <cellStyle name="čárky 2 14 3" xfId="374"/>
    <cellStyle name="čárky 2 15" xfId="375"/>
    <cellStyle name="čárky 2 15 2" xfId="376"/>
    <cellStyle name="čárky 2 15 3" xfId="377"/>
    <cellStyle name="čárky 2 16" xfId="378"/>
    <cellStyle name="čárky 2 16 2" xfId="379"/>
    <cellStyle name="čárky 2 16 3" xfId="380"/>
    <cellStyle name="čárky 2 17" xfId="381"/>
    <cellStyle name="čárky 2 17 2" xfId="382"/>
    <cellStyle name="čárky 2 17 3" xfId="383"/>
    <cellStyle name="čárky 2 18" xfId="384"/>
    <cellStyle name="čárky 2 18 2" xfId="385"/>
    <cellStyle name="čárky 2 18 3" xfId="386"/>
    <cellStyle name="čárky 2 19" xfId="387"/>
    <cellStyle name="čárky 2 19 2" xfId="388"/>
    <cellStyle name="čárky 2 19 3" xfId="389"/>
    <cellStyle name="čárky 2 2" xfId="390"/>
    <cellStyle name="čárky 2 2 2" xfId="391"/>
    <cellStyle name="čárky 2 2 3" xfId="392"/>
    <cellStyle name="čárky 2 20" xfId="393"/>
    <cellStyle name="čárky 2 20 2" xfId="394"/>
    <cellStyle name="čárky 2 20 3" xfId="395"/>
    <cellStyle name="čárky 2 21" xfId="396"/>
    <cellStyle name="čárky 2 21 2" xfId="397"/>
    <cellStyle name="čárky 2 21 3" xfId="398"/>
    <cellStyle name="čárky 2 22" xfId="399"/>
    <cellStyle name="čárky 2 22 2" xfId="400"/>
    <cellStyle name="čárky 2 22 3" xfId="401"/>
    <cellStyle name="čárky 2 23" xfId="402"/>
    <cellStyle name="čárky 2 23 2" xfId="403"/>
    <cellStyle name="čárky 2 23 3" xfId="404"/>
    <cellStyle name="čárky 2 24" xfId="405"/>
    <cellStyle name="čárky 2 24 2" xfId="406"/>
    <cellStyle name="čárky 2 24 3" xfId="407"/>
    <cellStyle name="čárky 2 25" xfId="408"/>
    <cellStyle name="čárky 2 25 2" xfId="409"/>
    <cellStyle name="čárky 2 25 3" xfId="410"/>
    <cellStyle name="čárky 2 26" xfId="411"/>
    <cellStyle name="čárky 2 27" xfId="412"/>
    <cellStyle name="čárky 2 3" xfId="413"/>
    <cellStyle name="čárky 2 3 2" xfId="414"/>
    <cellStyle name="čárky 2 3 3" xfId="415"/>
    <cellStyle name="čárky 2 4" xfId="416"/>
    <cellStyle name="čárky 2 4 2" xfId="417"/>
    <cellStyle name="čárky 2 4 3" xfId="418"/>
    <cellStyle name="čárky 2 5" xfId="419"/>
    <cellStyle name="čárky 2 5 2" xfId="420"/>
    <cellStyle name="čárky 2 5 3" xfId="421"/>
    <cellStyle name="čárky 2 6" xfId="422"/>
    <cellStyle name="čárky 2 6 2" xfId="423"/>
    <cellStyle name="čárky 2 6 3" xfId="424"/>
    <cellStyle name="čárky 2 7" xfId="425"/>
    <cellStyle name="čárky 2 7 2" xfId="426"/>
    <cellStyle name="čárky 2 7 3" xfId="427"/>
    <cellStyle name="čárky 2 8" xfId="428"/>
    <cellStyle name="čárky 2 8 2" xfId="429"/>
    <cellStyle name="čárky 2 8 3" xfId="430"/>
    <cellStyle name="čárky 2 9" xfId="431"/>
    <cellStyle name="čárky 2 9 2" xfId="432"/>
    <cellStyle name="čárky 2 9 3" xfId="433"/>
    <cellStyle name="čárky 2_Rozpočet" xfId="434"/>
    <cellStyle name="Čísla v krycím listu" xfId="435"/>
    <cellStyle name="číslo.00_" xfId="436"/>
    <cellStyle name="Date" xfId="437"/>
    <cellStyle name="daten" xfId="438"/>
    <cellStyle name="Date-Time" xfId="439"/>
    <cellStyle name="Decimal 1" xfId="440"/>
    <cellStyle name="Decimal 2" xfId="441"/>
    <cellStyle name="Decimal 3" xfId="442"/>
    <cellStyle name="Dezimal [0]_Compiling Utility Macros" xfId="443"/>
    <cellStyle name="Dezimal_Compiling Utility Macros" xfId="444"/>
    <cellStyle name="Dobrá 2" xfId="445"/>
    <cellStyle name="Dziesiętny [0]_laroux" xfId="446"/>
    <cellStyle name="Dziesiętny_laroux" xfId="447"/>
    <cellStyle name="Euro" xfId="448"/>
    <cellStyle name="Euro 2" xfId="449"/>
    <cellStyle name="Euro 3" xfId="450"/>
    <cellStyle name="Excel Built-in Normal" xfId="451"/>
    <cellStyle name="Explanatory Text" xfId="452"/>
    <cellStyle name="Firma" xfId="453"/>
    <cellStyle name="fnRegressQ" xfId="454"/>
    <cellStyle name="Good" xfId="455"/>
    <cellStyle name="Grey" xfId="456"/>
    <cellStyle name="Halere" xfId="457"/>
    <cellStyle name="Header1" xfId="458"/>
    <cellStyle name="Header2" xfId="459"/>
    <cellStyle name="Heading 1" xfId="460"/>
    <cellStyle name="Heading 2" xfId="461"/>
    <cellStyle name="Heading 3" xfId="462"/>
    <cellStyle name="Heading 4" xfId="463"/>
    <cellStyle name="Hlavní nadpis" xfId="464"/>
    <cellStyle name="Hypertextový odkaz 2" xfId="465"/>
    <cellStyle name="Check Cell" xfId="466"/>
    <cellStyle name="Chybně 2" xfId="467"/>
    <cellStyle name="Chybně 3" xfId="468"/>
    <cellStyle name="Chybně 4" xfId="469"/>
    <cellStyle name="Input" xfId="470"/>
    <cellStyle name="Input %" xfId="471"/>
    <cellStyle name="Input [yellow]" xfId="472"/>
    <cellStyle name="Input 1" xfId="473"/>
    <cellStyle name="Input 3" xfId="474"/>
    <cellStyle name="Input_Rozpočet" xfId="475"/>
    <cellStyle name="Kolonne1" xfId="476"/>
    <cellStyle name="Komma0" xfId="477"/>
    <cellStyle name="Kontrolná bunka 2" xfId="478"/>
    <cellStyle name="Kontrolní buňka 2" xfId="479"/>
    <cellStyle name="Kontrolní buňka 3" xfId="480"/>
    <cellStyle name="Kontrolní buňka 4" xfId="481"/>
    <cellStyle name="lehký dolní okraj" xfId="482"/>
    <cellStyle name="Linked Cell" xfId="483"/>
    <cellStyle name="Měna 2" xfId="484"/>
    <cellStyle name="Měna 2 2" xfId="485"/>
    <cellStyle name="Měna 2 3" xfId="486"/>
    <cellStyle name="měny 2" xfId="487"/>
    <cellStyle name="měny 2 2" xfId="488"/>
    <cellStyle name="měny 2 3" xfId="489"/>
    <cellStyle name="Millares [0]_detalle" xfId="490"/>
    <cellStyle name="Millares_detalle" xfId="491"/>
    <cellStyle name="množství" xfId="492"/>
    <cellStyle name="Moneda [0]_detalle" xfId="493"/>
    <cellStyle name="Moneda_detalle" xfId="494"/>
    <cellStyle name="Month" xfId="495"/>
    <cellStyle name="MřížkaNormální" xfId="496"/>
    <cellStyle name="Nadpis 1 2" xfId="497"/>
    <cellStyle name="Nadpis 1 3" xfId="498"/>
    <cellStyle name="Nadpis 1 4" xfId="499"/>
    <cellStyle name="Nadpis 2 2" xfId="500"/>
    <cellStyle name="Nadpis 2 3" xfId="501"/>
    <cellStyle name="Nadpis 2 4" xfId="502"/>
    <cellStyle name="Nadpis 3 2" xfId="503"/>
    <cellStyle name="Nadpis 3 3" xfId="504"/>
    <cellStyle name="Nadpis 3 4" xfId="505"/>
    <cellStyle name="Nadpis 4 2" xfId="506"/>
    <cellStyle name="Nadpis 4 3" xfId="507"/>
    <cellStyle name="Nadpis 4 4" xfId="508"/>
    <cellStyle name="Nadpis vzorka" xfId="509"/>
    <cellStyle name="nadpis-12" xfId="510"/>
    <cellStyle name="nadpis-podtr." xfId="511"/>
    <cellStyle name="nadpis-podtr-12" xfId="512"/>
    <cellStyle name="nadpis-podtr-šik" xfId="513"/>
    <cellStyle name="NAROW" xfId="514"/>
    <cellStyle name="Název 2" xfId="515"/>
    <cellStyle name="Název 3" xfId="516"/>
    <cellStyle name="Název 4" xfId="517"/>
    <cellStyle name="Neutral" xfId="518"/>
    <cellStyle name="Neutrálna 2" xfId="519"/>
    <cellStyle name="Neutrální 2" xfId="520"/>
    <cellStyle name="Neutrální 3" xfId="521"/>
    <cellStyle name="Neutrální 4" xfId="522"/>
    <cellStyle name="normal" xfId="523"/>
    <cellStyle name="Normal - Style1" xfId="524"/>
    <cellStyle name="Normal - Style1 2" xfId="525"/>
    <cellStyle name="Normal 11" xfId="526"/>
    <cellStyle name="Normal 2" xfId="527"/>
    <cellStyle name="Normal 2 2" xfId="528"/>
    <cellStyle name="Normal 2_Ceník 2012 - Interní!!!" xfId="529"/>
    <cellStyle name="Normal 3" xfId="530"/>
    <cellStyle name="Normal 4" xfId="531"/>
    <cellStyle name="normal 5" xfId="532"/>
    <cellStyle name="normal 6" xfId="533"/>
    <cellStyle name="normal 7" xfId="534"/>
    <cellStyle name="Normal_0003pai1" xfId="535"/>
    <cellStyle name="Normál_tesco_saját form-szentes" xfId="536"/>
    <cellStyle name="Normálna 2" xfId="537"/>
    <cellStyle name="normálne 10" xfId="538"/>
    <cellStyle name="normálne 11" xfId="539"/>
    <cellStyle name="normálne 13" xfId="540"/>
    <cellStyle name="normálne 14" xfId="541"/>
    <cellStyle name="normálne 15" xfId="542"/>
    <cellStyle name="normálne 16" xfId="543"/>
    <cellStyle name="normálne 17" xfId="544"/>
    <cellStyle name="normálne 18" xfId="545"/>
    <cellStyle name="normálne 19" xfId="546"/>
    <cellStyle name="normálne 2" xfId="547"/>
    <cellStyle name="normálne 2 2" xfId="548"/>
    <cellStyle name="normálne 2 3" xfId="549"/>
    <cellStyle name="normálne 2_Rozpočet" xfId="550"/>
    <cellStyle name="normálne 20" xfId="551"/>
    <cellStyle name="normálne 21" xfId="552"/>
    <cellStyle name="normálne 22" xfId="553"/>
    <cellStyle name="normálne 23" xfId="554"/>
    <cellStyle name="normálne 24" xfId="555"/>
    <cellStyle name="normálne 3" xfId="556"/>
    <cellStyle name="normálne 3 2" xfId="557"/>
    <cellStyle name="normálne 3 3" xfId="558"/>
    <cellStyle name="normálne 4" xfId="559"/>
    <cellStyle name="normálne 4 2" xfId="560"/>
    <cellStyle name="normálne 4 3" xfId="561"/>
    <cellStyle name="normálne 5" xfId="562"/>
    <cellStyle name="normálne 5 2" xfId="563"/>
    <cellStyle name="normálne 5 3" xfId="564"/>
    <cellStyle name="normálne 8" xfId="565"/>
    <cellStyle name="normálne 9" xfId="566"/>
    <cellStyle name="normálne__výkaz výmer old" xfId="567"/>
    <cellStyle name="normální 10" xfId="568"/>
    <cellStyle name="normální 11" xfId="569"/>
    <cellStyle name="normální 12" xfId="570"/>
    <cellStyle name="normální 13" xfId="571"/>
    <cellStyle name="normální 14" xfId="572"/>
    <cellStyle name="normální 15" xfId="573"/>
    <cellStyle name="normální 16" xfId="574"/>
    <cellStyle name="normální 17" xfId="575"/>
    <cellStyle name="normální 18" xfId="576"/>
    <cellStyle name="normální 19" xfId="577"/>
    <cellStyle name="normální 2 2" xfId="578"/>
    <cellStyle name="normální 2 2 2" xfId="579"/>
    <cellStyle name="normální 2 2 2 2" xfId="580"/>
    <cellStyle name="normální 2 2 2 3" xfId="581"/>
    <cellStyle name="normální 2 2 3" xfId="582"/>
    <cellStyle name="normální 2 2 3 2" xfId="583"/>
    <cellStyle name="normální 2 2 3 3" xfId="584"/>
    <cellStyle name="normální 2 2 4" xfId="585"/>
    <cellStyle name="normální 2 2 4 2" xfId="586"/>
    <cellStyle name="normální 2 2 4 3" xfId="587"/>
    <cellStyle name="normální 2 2 5" xfId="588"/>
    <cellStyle name="normální 2 2 6" xfId="589"/>
    <cellStyle name="normální 2 2_Věznice Oráčov_rozp" xfId="590"/>
    <cellStyle name="normální 2 3" xfId="591"/>
    <cellStyle name="normální 2 4" xfId="592"/>
    <cellStyle name="normální 2 5" xfId="593"/>
    <cellStyle name="normální 2_ČKD Chlazení kotelna_rozp_PP" xfId="594"/>
    <cellStyle name="normální 20" xfId="595"/>
    <cellStyle name="normální 21" xfId="596"/>
    <cellStyle name="normální 22" xfId="597"/>
    <cellStyle name="normální 23" xfId="598"/>
    <cellStyle name="normální 24" xfId="599"/>
    <cellStyle name="normální 25" xfId="600"/>
    <cellStyle name="normální 26" xfId="601"/>
    <cellStyle name="normální 27" xfId="602"/>
    <cellStyle name="normální 28" xfId="603"/>
    <cellStyle name="normální 29" xfId="604"/>
    <cellStyle name="normální 3" xfId="605"/>
    <cellStyle name="normální 3 2" xfId="606"/>
    <cellStyle name="normální 3_rozp_YAZZ_výběr_konec" xfId="607"/>
    <cellStyle name="normální 30" xfId="608"/>
    <cellStyle name="normální 31" xfId="609"/>
    <cellStyle name="normální 32" xfId="610"/>
    <cellStyle name="normální 4" xfId="611"/>
    <cellStyle name="Normální 4 2" xfId="612"/>
    <cellStyle name="Normální 4_KC MaR jaromer" xfId="613"/>
    <cellStyle name="normální 5" xfId="614"/>
    <cellStyle name="normální 6" xfId="615"/>
    <cellStyle name="normální 7" xfId="616"/>
    <cellStyle name="normální 8" xfId="617"/>
    <cellStyle name="normální 9" xfId="618"/>
    <cellStyle name="normální vzor" xfId="619"/>
    <cellStyle name="Normalny_laroux" xfId="620"/>
    <cellStyle name="Note" xfId="621"/>
    <cellStyle name="Numer katalog" xfId="622"/>
    <cellStyle name="Output" xfId="623"/>
    <cellStyle name="ParaBirimi [0]_laroux" xfId="624"/>
    <cellStyle name="ParaBirimi_laroux" xfId="625"/>
    <cellStyle name="Percent ()" xfId="626"/>
    <cellStyle name="Percent () 2" xfId="627"/>
    <cellStyle name="Percent () 3" xfId="628"/>
    <cellStyle name="Percent () 4" xfId="629"/>
    <cellStyle name="Percent () 5" xfId="630"/>
    <cellStyle name="Percent () 6" xfId="631"/>
    <cellStyle name="Percent (0)" xfId="632"/>
    <cellStyle name="Percent (1)" xfId="633"/>
    <cellStyle name="Percent [2]" xfId="634"/>
    <cellStyle name="Percent [2] 2" xfId="635"/>
    <cellStyle name="Percent 1" xfId="636"/>
    <cellStyle name="Percent 2" xfId="637"/>
    <cellStyle name="Percent_Account Detail" xfId="638"/>
    <cellStyle name="Pevné texty v krycím listu" xfId="639"/>
    <cellStyle name="podkapitola" xfId="640"/>
    <cellStyle name="Podnadpis" xfId="641"/>
    <cellStyle name="Polozka" xfId="642"/>
    <cellStyle name="Popis" xfId="643"/>
    <cellStyle name="pozice" xfId="644"/>
    <cellStyle name="Poznámka 2" xfId="645"/>
    <cellStyle name="Poznámka 3" xfId="646"/>
    <cellStyle name="Poznámka 3 2" xfId="647"/>
    <cellStyle name="Poznámka 3 3" xfId="648"/>
    <cellStyle name="Poznámka 4" xfId="649"/>
    <cellStyle name="Poznámka 4 2" xfId="650"/>
    <cellStyle name="Poznámka 4 3" xfId="651"/>
    <cellStyle name="Prepojená bunka 2" xfId="652"/>
    <cellStyle name="Procenta 2" xfId="653"/>
    <cellStyle name="Propojená buňka 2" xfId="654"/>
    <cellStyle name="Propojená buňka 3" xfId="655"/>
    <cellStyle name="Propojená buňka 4" xfId="656"/>
    <cellStyle name="R_text" xfId="657"/>
    <cellStyle name="R_text_Rozpočet" xfId="658"/>
    <cellStyle name="R_type" xfId="659"/>
    <cellStyle name="RekapCisloOdd" xfId="660"/>
    <cellStyle name="RekapNazOdd" xfId="661"/>
    <cellStyle name="RekapOddiluSoucet" xfId="662"/>
    <cellStyle name="RekapTonaz" xfId="663"/>
    <cellStyle name="RH1" xfId="664"/>
    <cellStyle name="Shaded" xfId="665"/>
    <cellStyle name="Skupina" xfId="666"/>
    <cellStyle name="Specifikace" xfId="667"/>
    <cellStyle name="Specifikace 2" xfId="668"/>
    <cellStyle name="Specifikace 3" xfId="669"/>
    <cellStyle name="Spolu 2" xfId="670"/>
    <cellStyle name="Správně 2" xfId="671"/>
    <cellStyle name="Správně 3" xfId="672"/>
    <cellStyle name="Správně 4" xfId="673"/>
    <cellStyle name="Standaard_Blad1_3" xfId="674"/>
    <cellStyle name="Standard_aktuell" xfId="675"/>
    <cellStyle name="standardní-Courier12" xfId="676"/>
    <cellStyle name="standardní-podtržený" xfId="677"/>
    <cellStyle name="standardní-podtržený-šikmý" xfId="678"/>
    <cellStyle name="standardní-tučně" xfId="679"/>
    <cellStyle name="standard-podtr" xfId="680"/>
    <cellStyle name="standard-podtr/tučně" xfId="681"/>
    <cellStyle name="Stín+tučně" xfId="682"/>
    <cellStyle name="Stín+tučně+velké písmo" xfId="683"/>
    <cellStyle name="Styl 1" xfId="684"/>
    <cellStyle name="Styl 1 2" xfId="685"/>
    <cellStyle name="Styl 1 3" xfId="686"/>
    <cellStyle name="Styl 1 4" xfId="687"/>
    <cellStyle name="Styl 1_Opočno_Terlety_rozp" xfId="688"/>
    <cellStyle name="Styl 2" xfId="689"/>
    <cellStyle name="Styl 2 2" xfId="690"/>
    <cellStyle name="Styl 3" xfId="691"/>
    <cellStyle name="Styl 3 2" xfId="692"/>
    <cellStyle name="Styl 4" xfId="693"/>
    <cellStyle name="Styl 4 2" xfId="694"/>
    <cellStyle name="Style 1" xfId="695"/>
    <cellStyle name="SUAT1" xfId="696"/>
    <cellStyle name="SUAT1 2" xfId="697"/>
    <cellStyle name="Sum" xfId="698"/>
    <cellStyle name="Sum %of HV" xfId="699"/>
    <cellStyle name="Štýl 1" xfId="700"/>
    <cellStyle name="Štýl 1 2" xfId="701"/>
    <cellStyle name="Štýl 1_Rozpočet" xfId="702"/>
    <cellStyle name="Tab" xfId="703"/>
    <cellStyle name="Tab 2" xfId="704"/>
    <cellStyle name="Tab 3" xfId="705"/>
    <cellStyle name="Tab 4" xfId="706"/>
    <cellStyle name="Tab popis" xfId="707"/>
    <cellStyle name="Tab popis 2" xfId="708"/>
    <cellStyle name="Tab popis 3" xfId="709"/>
    <cellStyle name="Tab popis 4" xfId="710"/>
    <cellStyle name="Tab výsledok" xfId="711"/>
    <cellStyle name="Tab výsledok 2" xfId="712"/>
    <cellStyle name="Tab výsledok 3" xfId="713"/>
    <cellStyle name="Tab výsledok 4" xfId="714"/>
    <cellStyle name="Tab výsledok_Rozpočet" xfId="715"/>
    <cellStyle name="Tab_CP zaslaná 4_9_09" xfId="716"/>
    <cellStyle name="tabulka cenník" xfId="717"/>
    <cellStyle name="text" xfId="718"/>
    <cellStyle name="Text upozornění 2" xfId="719"/>
    <cellStyle name="Text upozornění 3" xfId="720"/>
    <cellStyle name="Text upozornění 4" xfId="721"/>
    <cellStyle name="Text upozornenia 2" xfId="722"/>
    <cellStyle name="Text v krycím listu" xfId="723"/>
    <cellStyle name="Thousands (0)" xfId="724"/>
    <cellStyle name="Thousands (1)" xfId="725"/>
    <cellStyle name="time" xfId="726"/>
    <cellStyle name="Title" xfId="727"/>
    <cellStyle name="Titul" xfId="728"/>
    <cellStyle name="Titul 2" xfId="729"/>
    <cellStyle name="Titul 3" xfId="730"/>
    <cellStyle name="Total" xfId="731"/>
    <cellStyle name="Tučně" xfId="732"/>
    <cellStyle name="TYP ŘÁDKU_2" xfId="733"/>
    <cellStyle name="Underline 2" xfId="734"/>
    <cellStyle name="Update" xfId="735"/>
    <cellStyle name="Valuta_99-4 upgrade" xfId="736"/>
    <cellStyle name="Virgül [0]_AD1" xfId="737"/>
    <cellStyle name="Virgül_AD1" xfId="738"/>
    <cellStyle name="Vstup 2" xfId="739"/>
    <cellStyle name="Vstup 3" xfId="740"/>
    <cellStyle name="Vstup 4" xfId="741"/>
    <cellStyle name="Výpočet 2" xfId="742"/>
    <cellStyle name="Výpočet 3" xfId="743"/>
    <cellStyle name="Výpočet 4" xfId="744"/>
    <cellStyle name="Výstup 2" xfId="745"/>
    <cellStyle name="Výstup 3" xfId="746"/>
    <cellStyle name="Výstup 4" xfId="747"/>
    <cellStyle name="Vysvětlující text 2" xfId="748"/>
    <cellStyle name="Vysvětlující text 3" xfId="749"/>
    <cellStyle name="Vysvětlující text 4" xfId="750"/>
    <cellStyle name="Vysvetľujúci text 2" xfId="751"/>
    <cellStyle name="Währung" xfId="752"/>
    <cellStyle name="Währung [0]_Compiling Utility Macros" xfId="753"/>
    <cellStyle name="Währung_Compiling Utility Macros" xfId="754"/>
    <cellStyle name="Walutowy [0]_laroux" xfId="755"/>
    <cellStyle name="Walutowy_laroux" xfId="756"/>
    <cellStyle name="Warning Text" xfId="757"/>
    <cellStyle name="Year" xfId="758"/>
    <cellStyle name="základní" xfId="759"/>
    <cellStyle name="zbozi_p" xfId="760"/>
    <cellStyle name="Zlá 2" xfId="761"/>
    <cellStyle name="Zvýraznění 1 2" xfId="762"/>
    <cellStyle name="Zvýraznění 1 3" xfId="763"/>
    <cellStyle name="Zvýraznění 1 4" xfId="764"/>
    <cellStyle name="Zvýraznění 2 2" xfId="765"/>
    <cellStyle name="Zvýraznění 2 3" xfId="766"/>
    <cellStyle name="Zvýraznění 2 4" xfId="767"/>
    <cellStyle name="Zvýraznění 3 2" xfId="768"/>
    <cellStyle name="Zvýraznění 3 3" xfId="769"/>
    <cellStyle name="Zvýraznění 3 4" xfId="770"/>
    <cellStyle name="Zvýraznění 4 2" xfId="771"/>
    <cellStyle name="Zvýraznění 4 3" xfId="772"/>
    <cellStyle name="Zvýraznění 4 4" xfId="773"/>
    <cellStyle name="Zvýraznění 5 2" xfId="774"/>
    <cellStyle name="Zvýraznění 5 3" xfId="775"/>
    <cellStyle name="Zvýraznění 5 4" xfId="776"/>
    <cellStyle name="Zvýraznění 6 2" xfId="777"/>
    <cellStyle name="Zvýraznění 6 3" xfId="778"/>
    <cellStyle name="Zvýraznění 6 4" xfId="779"/>
    <cellStyle name="Zvýraznenie1 2" xfId="780"/>
    <cellStyle name="Zvýraznenie2 2" xfId="781"/>
    <cellStyle name="Zvýraznenie3 2" xfId="782"/>
    <cellStyle name="Zvýraznenie4 2" xfId="783"/>
    <cellStyle name="Zvýraznenie5 2" xfId="784"/>
    <cellStyle name="Zvýraznenie6 2" xfId="785"/>
    <cellStyle name="Zvýrazni" xfId="786"/>
    <cellStyle name="Обычный_pr.c.002-D+M venkovni kanal., vodovodu a plynovodu" xfId="787"/>
    <cellStyle name="標準_20070117 Mechanical BOQ CLIENT CONTRACT last version" xfId="788"/>
    <cellStyle name="Normální 33" xfId="789"/>
    <cellStyle name="Accent 1 1" xfId="790"/>
    <cellStyle name="Accent 2 1" xfId="791"/>
    <cellStyle name="Accent 3 1" xfId="792"/>
    <cellStyle name="Accent 4" xfId="793"/>
    <cellStyle name="Bad 1" xfId="794"/>
    <cellStyle name="Error 1" xfId="795"/>
    <cellStyle name="Footnote 1" xfId="796"/>
    <cellStyle name="Good 1" xfId="797"/>
    <cellStyle name="Heading 1 1" xfId="798"/>
    <cellStyle name="Heading 2 1" xfId="799"/>
    <cellStyle name="Neutral 1" xfId="800"/>
    <cellStyle name="Note 1" xfId="801"/>
    <cellStyle name="Status 1" xfId="802"/>
    <cellStyle name="Text 1" xfId="803"/>
    <cellStyle name="Warning 1" xfId="804"/>
    <cellStyle name="Accent 1 2" xfId="805"/>
    <cellStyle name="Accent 2 2" xfId="806"/>
    <cellStyle name="Accent 3 2" xfId="807"/>
    <cellStyle name="Accent 5" xfId="808"/>
    <cellStyle name="Bad 2" xfId="809"/>
    <cellStyle name="Error 2" xfId="810"/>
    <cellStyle name="Footnote 2" xfId="811"/>
    <cellStyle name="Good 2" xfId="812"/>
    <cellStyle name="Heading 1 2" xfId="813"/>
    <cellStyle name="Heading 2 2" xfId="814"/>
    <cellStyle name="Neutral 2" xfId="815"/>
    <cellStyle name="Note 2" xfId="816"/>
    <cellStyle name="Status 2" xfId="817"/>
    <cellStyle name="Text 2" xfId="818"/>
    <cellStyle name="Warning 2" xfId="8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541</xdr:row>
      <xdr:rowOff>95250</xdr:rowOff>
    </xdr:from>
    <xdr:to>
      <xdr:col>7</xdr:col>
      <xdr:colOff>123825</xdr:colOff>
      <xdr:row>594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048000" y="95602425"/>
          <a:ext cx="1657350" cy="849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114300</xdr:colOff>
      <xdr:row>339</xdr:row>
      <xdr:rowOff>152400</xdr:rowOff>
    </xdr:from>
    <xdr:to>
      <xdr:col>7</xdr:col>
      <xdr:colOff>123825</xdr:colOff>
      <xdr:row>385</xdr:row>
      <xdr:rowOff>76200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3048000" y="61550550"/>
          <a:ext cx="1657350" cy="877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cetni\AppData\Roaming\Microsoft\Excel\Souhrnn&#253;%20Rozpo&#269;et%20-%20PB%20-%20KnV%20-%20III.etapa,%20rev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karlik\Dokumenty\Nab&#237;dky\vzor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Nab&#237;dky\Nabidky\vzory%20pro%20SK\NETmont\Odberatelia\ALEXIA\Rozpocty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Objekt%20A-rozpo&#269;et%20pro%20v&#253;b&#283;r%20dodavate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&#352;TA\F_1_4_5_SO%2001_Slaboproud_r01%20-%20vzo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2-NABIDKY\1SMID-AKCE\Nabidky\Rok%20-%202004\N04024-EZ,%20KONE,%20&#218;st&#237;%20n.%20Labem\Nabidky\vzory%20pro%20SK\NETmont\Odberatelia\ALEXIA\Rozpocty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Rekapitulace rozpočtu"/>
      <sheetName val="VRN"/>
      <sheetName val="Krycí list - 1.000"/>
      <sheetName val="VzorPolozky"/>
      <sheetName val="1.000 Arch. stav. řešení"/>
      <sheetName val="3.100 - Nerezové kce bazénů"/>
      <sheetName val="4.100 - Vytápění"/>
      <sheetName val="4.300 - Vzduchotechnika"/>
      <sheetName val="4.400 - MaR pro TVH"/>
      <sheetName val="4.450 - MaR pro VZT"/>
      <sheetName val="4.500 - ZTI"/>
      <sheetName val="4.700 - Silnoproud"/>
      <sheetName val="Krycí list - 4.800"/>
      <sheetName val="Rekapitulace - 4.800"/>
      <sheetName val="4.800 - Slaboproud"/>
      <sheetName val="5.100 - Technologie VH"/>
    </sheetNames>
    <sheetDataSet>
      <sheetData sheetId="0" refreshError="1"/>
      <sheetData sheetId="1" refreshError="1"/>
      <sheetData sheetId="2">
        <row r="8">
          <cell r="G8">
            <v>450000</v>
          </cell>
        </row>
      </sheetData>
      <sheetData sheetId="3">
        <row r="25">
          <cell r="G25">
            <v>7712949.25</v>
          </cell>
        </row>
        <row r="26">
          <cell r="G26">
            <v>1619719.3424999993</v>
          </cell>
        </row>
        <row r="29">
          <cell r="G29">
            <v>9332669</v>
          </cell>
          <cell r="J29" t="str">
            <v>CZK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5">
          <cell r="J15">
            <v>5658328.46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vody"/>
      <sheetName val="Kalkulace"/>
    </sheetNames>
    <sheetDataSet>
      <sheetData sheetId="0" refreshError="1">
        <row r="4">
          <cell r="C4">
            <v>1</v>
          </cell>
        </row>
        <row r="5">
          <cell r="B5">
            <v>37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>
        <row r="2">
          <cell r="H2">
            <v>1.353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jekt A-EPS"/>
      <sheetName val="Objekt A-EZS"/>
      <sheetName val="Objekt A-DATA"/>
      <sheetName val="Objekt A-CCTV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8">
          <cell r="A8" t="str">
            <v>12/173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>
        <row r="2">
          <cell r="H2">
            <v>1.353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 topLeftCell="A1">
      <selection activeCell="L18" sqref="L18"/>
    </sheetView>
  </sheetViews>
  <sheetFormatPr defaultColWidth="9.140625" defaultRowHeight="15"/>
  <cols>
    <col min="1" max="6" width="9.140625" style="1" customWidth="1"/>
    <col min="7" max="7" width="10.140625" style="1" bestFit="1" customWidth="1"/>
    <col min="8" max="16384" width="9.140625" style="1" customWidth="1"/>
  </cols>
  <sheetData>
    <row r="1" spans="1:9" ht="17.4">
      <c r="A1" s="172" t="s">
        <v>459</v>
      </c>
      <c r="B1" s="173"/>
      <c r="C1" s="173"/>
      <c r="D1" s="173"/>
      <c r="E1" s="173"/>
      <c r="F1" s="173"/>
      <c r="G1" s="173"/>
      <c r="H1" s="173"/>
      <c r="I1" s="174"/>
    </row>
    <row r="2" spans="1:9" ht="15.6">
      <c r="A2" s="3" t="s">
        <v>0</v>
      </c>
      <c r="B2" s="4"/>
      <c r="C2" s="276" t="s">
        <v>464</v>
      </c>
      <c r="D2" s="277"/>
      <c r="E2" s="277"/>
      <c r="F2" s="277"/>
      <c r="G2" s="277"/>
      <c r="H2" s="277"/>
      <c r="I2" s="278"/>
    </row>
    <row r="3" spans="1:9" ht="15">
      <c r="A3" s="5" t="s">
        <v>12</v>
      </c>
      <c r="B3" s="6"/>
      <c r="C3" s="279" t="s">
        <v>17</v>
      </c>
      <c r="D3" s="280"/>
      <c r="E3" s="280"/>
      <c r="F3" s="280"/>
      <c r="G3" s="280"/>
      <c r="H3" s="280"/>
      <c r="I3" s="281"/>
    </row>
    <row r="4" spans="1:9" ht="15">
      <c r="A4" s="7" t="s">
        <v>1</v>
      </c>
      <c r="B4" s="8"/>
      <c r="C4" s="283" t="s">
        <v>310</v>
      </c>
      <c r="D4" s="9"/>
      <c r="E4" s="282"/>
      <c r="G4" s="282"/>
      <c r="H4" s="282"/>
      <c r="I4" s="284"/>
    </row>
    <row r="5" spans="1:9" ht="15">
      <c r="A5" s="10" t="s">
        <v>2</v>
      </c>
      <c r="C5" s="26" t="s">
        <v>460</v>
      </c>
      <c r="D5" s="11"/>
      <c r="E5" s="11"/>
      <c r="F5" s="11"/>
      <c r="G5" s="12" t="s">
        <v>3</v>
      </c>
      <c r="H5" s="26" t="s">
        <v>465</v>
      </c>
      <c r="I5" s="13"/>
    </row>
    <row r="6" spans="1:9" ht="15">
      <c r="A6" s="14"/>
      <c r="B6" s="11"/>
      <c r="C6" s="26" t="s">
        <v>468</v>
      </c>
      <c r="D6" s="11"/>
      <c r="E6" s="11"/>
      <c r="F6" s="11"/>
      <c r="G6" s="12" t="s">
        <v>4</v>
      </c>
      <c r="H6" s="26" t="s">
        <v>466</v>
      </c>
      <c r="I6" s="13"/>
    </row>
    <row r="7" spans="1:9" ht="15">
      <c r="A7" s="15"/>
      <c r="B7" s="16" t="s">
        <v>467</v>
      </c>
      <c r="C7" s="27" t="s">
        <v>17</v>
      </c>
      <c r="D7" s="17"/>
      <c r="E7" s="17"/>
      <c r="F7" s="17"/>
      <c r="G7" s="18"/>
      <c r="H7" s="17"/>
      <c r="I7" s="19"/>
    </row>
    <row r="8" spans="1:9" ht="15">
      <c r="A8" s="10" t="s">
        <v>5</v>
      </c>
      <c r="C8" s="20" t="s">
        <v>6</v>
      </c>
      <c r="G8" s="12" t="s">
        <v>3</v>
      </c>
      <c r="H8" s="20">
        <v>49286960</v>
      </c>
      <c r="I8" s="13"/>
    </row>
    <row r="9" spans="1:9" ht="15">
      <c r="A9" s="2"/>
      <c r="C9" s="20" t="s">
        <v>7</v>
      </c>
      <c r="G9" s="12" t="s">
        <v>4</v>
      </c>
      <c r="H9" s="20" t="s">
        <v>8</v>
      </c>
      <c r="I9" s="13"/>
    </row>
    <row r="10" spans="1:9" ht="15">
      <c r="A10" s="21"/>
      <c r="B10" s="22">
        <v>53003</v>
      </c>
      <c r="C10" s="23" t="s">
        <v>9</v>
      </c>
      <c r="D10" s="18"/>
      <c r="E10" s="18"/>
      <c r="F10" s="24"/>
      <c r="G10" s="24"/>
      <c r="H10" s="25"/>
      <c r="I10" s="19"/>
    </row>
    <row r="11" spans="1:9" ht="15">
      <c r="A11" s="10" t="s">
        <v>13</v>
      </c>
      <c r="C11" s="337"/>
      <c r="D11" s="337"/>
      <c r="E11" s="337"/>
      <c r="F11" s="337"/>
      <c r="G11" s="12" t="s">
        <v>3</v>
      </c>
      <c r="H11" s="340"/>
      <c r="I11" s="13"/>
    </row>
    <row r="12" spans="1:9" ht="15">
      <c r="A12" s="14"/>
      <c r="B12" s="11"/>
      <c r="C12" s="338"/>
      <c r="D12" s="338"/>
      <c r="E12" s="338"/>
      <c r="F12" s="338"/>
      <c r="G12" s="12" t="s">
        <v>4</v>
      </c>
      <c r="H12" s="340"/>
      <c r="I12" s="13"/>
    </row>
    <row r="13" spans="1:9" ht="15">
      <c r="A13" s="15"/>
      <c r="B13" s="259"/>
      <c r="C13" s="339"/>
      <c r="D13" s="339"/>
      <c r="E13" s="339"/>
      <c r="F13" s="339"/>
      <c r="G13" s="28"/>
      <c r="H13" s="17"/>
      <c r="I13" s="19"/>
    </row>
    <row r="14" spans="1:9" ht="15">
      <c r="A14" s="29" t="s">
        <v>10</v>
      </c>
      <c r="B14" s="30"/>
      <c r="C14" s="45" t="s">
        <v>11</v>
      </c>
      <c r="D14" s="46"/>
      <c r="E14" s="31"/>
      <c r="F14" s="31"/>
      <c r="G14" s="32"/>
      <c r="H14" s="31"/>
      <c r="I14" s="33"/>
    </row>
    <row r="15" spans="1:9" ht="15">
      <c r="A15" s="175" t="s">
        <v>14</v>
      </c>
      <c r="B15" s="176"/>
      <c r="C15" s="176"/>
      <c r="D15" s="177"/>
      <c r="E15" s="177"/>
      <c r="F15" s="178" t="s">
        <v>15</v>
      </c>
      <c r="G15" s="178"/>
      <c r="H15" s="178" t="s">
        <v>16</v>
      </c>
      <c r="I15" s="179"/>
    </row>
    <row r="16" spans="1:9" ht="13.8">
      <c r="A16" s="258" t="s">
        <v>464</v>
      </c>
      <c r="B16" s="180"/>
      <c r="C16" s="180"/>
      <c r="D16" s="180"/>
      <c r="E16" s="181"/>
      <c r="F16" s="321">
        <f>SUM(F17:G22)</f>
        <v>0</v>
      </c>
      <c r="G16" s="322"/>
      <c r="H16" s="321">
        <f>SUM(H17:I22)</f>
        <v>0</v>
      </c>
      <c r="I16" s="322"/>
    </row>
    <row r="17" spans="1:9" ht="13.8">
      <c r="A17" s="182" t="s">
        <v>18</v>
      </c>
      <c r="B17" s="183"/>
      <c r="C17" s="183"/>
      <c r="D17" s="183"/>
      <c r="E17" s="184"/>
      <c r="F17" s="323">
        <f>SUM('5.100 - Technologie chlazení'!N8)</f>
        <v>0</v>
      </c>
      <c r="G17" s="324"/>
      <c r="H17" s="323">
        <f aca="true" t="shared" si="0" ref="H17">F17*1.21</f>
        <v>0</v>
      </c>
      <c r="I17" s="325"/>
    </row>
    <row r="18" spans="1:9" ht="13.8">
      <c r="A18" s="185" t="s">
        <v>19</v>
      </c>
      <c r="B18" s="186"/>
      <c r="C18" s="186"/>
      <c r="D18" s="186"/>
      <c r="E18" s="187"/>
      <c r="F18" s="323">
        <f>SUM('Měření a Regulace'!J132)</f>
        <v>0</v>
      </c>
      <c r="G18" s="324"/>
      <c r="H18" s="323">
        <f aca="true" t="shared" si="1" ref="H18">F18*1.21</f>
        <v>0</v>
      </c>
      <c r="I18" s="325"/>
    </row>
    <row r="19" spans="1:9" ht="13.8">
      <c r="A19" s="185"/>
      <c r="B19" s="186"/>
      <c r="C19" s="186"/>
      <c r="D19" s="186"/>
      <c r="E19" s="187"/>
      <c r="F19" s="188"/>
      <c r="G19" s="189"/>
      <c r="H19" s="188"/>
      <c r="I19" s="190"/>
    </row>
    <row r="20" spans="1:9" ht="13.8">
      <c r="A20" s="182"/>
      <c r="B20" s="183"/>
      <c r="C20" s="183"/>
      <c r="D20" s="183"/>
      <c r="E20" s="184"/>
      <c r="F20" s="188"/>
      <c r="G20" s="189"/>
      <c r="H20" s="188"/>
      <c r="I20" s="190"/>
    </row>
    <row r="21" spans="1:9" ht="13.8">
      <c r="A21" s="185"/>
      <c r="B21" s="186"/>
      <c r="C21" s="186"/>
      <c r="D21" s="186"/>
      <c r="E21" s="187"/>
      <c r="F21" s="188"/>
      <c r="G21" s="189"/>
      <c r="H21" s="188"/>
      <c r="I21" s="190"/>
    </row>
    <row r="22" spans="1:9" ht="13.8">
      <c r="A22" s="182"/>
      <c r="B22" s="183"/>
      <c r="C22" s="183"/>
      <c r="D22" s="183"/>
      <c r="E22" s="184"/>
      <c r="F22" s="188"/>
      <c r="G22" s="189"/>
      <c r="H22" s="188"/>
      <c r="I22" s="190"/>
    </row>
    <row r="23" spans="1:9" ht="13.8">
      <c r="A23" s="182"/>
      <c r="B23" s="183"/>
      <c r="C23" s="183"/>
      <c r="D23" s="183"/>
      <c r="E23" s="184"/>
      <c r="F23" s="188"/>
      <c r="G23" s="189"/>
      <c r="H23" s="188"/>
      <c r="I23" s="190"/>
    </row>
    <row r="24" spans="1:9" ht="13.8">
      <c r="A24" s="182"/>
      <c r="B24" s="183"/>
      <c r="C24" s="183"/>
      <c r="D24" s="183"/>
      <c r="E24" s="184"/>
      <c r="F24" s="188"/>
      <c r="G24" s="189"/>
      <c r="H24" s="188"/>
      <c r="I24" s="190"/>
    </row>
    <row r="25" spans="1:9" ht="13.8">
      <c r="A25" s="191"/>
      <c r="B25" s="192"/>
      <c r="C25" s="192"/>
      <c r="D25" s="192"/>
      <c r="E25" s="193"/>
      <c r="F25" s="188"/>
      <c r="G25" s="189"/>
      <c r="H25" s="188"/>
      <c r="I25" s="190"/>
    </row>
    <row r="26" spans="1:9" ht="13.8">
      <c r="A26" s="191"/>
      <c r="B26" s="192"/>
      <c r="C26" s="192"/>
      <c r="D26" s="192"/>
      <c r="E26" s="193"/>
      <c r="F26" s="188"/>
      <c r="G26" s="189"/>
      <c r="H26" s="188"/>
      <c r="I26" s="190"/>
    </row>
    <row r="27" spans="1:9" ht="13.8">
      <c r="A27" s="194"/>
      <c r="B27" s="195"/>
      <c r="C27" s="195"/>
      <c r="D27" s="195"/>
      <c r="E27" s="196"/>
      <c r="F27" s="197"/>
      <c r="G27" s="198"/>
      <c r="H27" s="197"/>
      <c r="I27" s="199"/>
    </row>
    <row r="28" spans="1:9" ht="13.8">
      <c r="A28" s="205"/>
      <c r="B28" s="204"/>
      <c r="C28" s="204"/>
      <c r="D28" s="204"/>
      <c r="E28" s="204"/>
      <c r="F28" s="206"/>
      <c r="G28" s="206"/>
      <c r="H28" s="206"/>
      <c r="I28" s="207"/>
    </row>
    <row r="29" spans="1:9" ht="17.4" thickBot="1">
      <c r="A29" s="41"/>
      <c r="B29" s="42"/>
      <c r="C29" s="42"/>
      <c r="D29" s="42"/>
      <c r="E29" s="43"/>
      <c r="F29" s="208"/>
      <c r="G29" s="209"/>
      <c r="H29" s="209"/>
      <c r="I29" s="44"/>
    </row>
    <row r="30" spans="1:9" ht="14.4" thickBot="1">
      <c r="A30" s="326" t="s">
        <v>470</v>
      </c>
      <c r="B30" s="327"/>
      <c r="C30" s="327"/>
      <c r="D30" s="327"/>
      <c r="E30" s="328"/>
      <c r="F30" s="321">
        <f>SUM(F16)</f>
        <v>0</v>
      </c>
      <c r="G30" s="322"/>
      <c r="H30" s="321">
        <f>ROUND(SUM(H16),0)</f>
        <v>0</v>
      </c>
      <c r="I30" s="322"/>
    </row>
    <row r="31" spans="1:9" ht="13.8">
      <c r="A31" s="200"/>
      <c r="B31" s="201"/>
      <c r="C31" s="201"/>
      <c r="D31" s="201"/>
      <c r="E31" s="201"/>
      <c r="F31" s="202"/>
      <c r="G31" s="202"/>
      <c r="H31" s="202"/>
      <c r="I31" s="203"/>
    </row>
    <row r="32" spans="1:9" ht="15">
      <c r="A32" s="2"/>
      <c r="I32" s="34"/>
    </row>
    <row r="33" spans="1:9" ht="15">
      <c r="A33" s="35"/>
      <c r="B33" s="316"/>
      <c r="I33" s="34"/>
    </row>
    <row r="34" spans="1:9" ht="15">
      <c r="A34" s="2"/>
      <c r="B34" s="317"/>
      <c r="I34" s="34"/>
    </row>
    <row r="35" spans="1:9" ht="15">
      <c r="A35" s="36"/>
      <c r="B35" s="318"/>
      <c r="I35" s="37"/>
    </row>
    <row r="36" spans="1:9" ht="15">
      <c r="A36" s="2"/>
      <c r="B36" s="317"/>
      <c r="I36" s="34"/>
    </row>
    <row r="37" spans="1:9" ht="13.8" thickBot="1">
      <c r="A37" s="38"/>
      <c r="B37" s="39"/>
      <c r="C37" s="320"/>
      <c r="D37" s="320"/>
      <c r="E37" s="320"/>
      <c r="F37" s="320"/>
      <c r="G37" s="320"/>
      <c r="H37" s="39"/>
      <c r="I37" s="40"/>
    </row>
  </sheetData>
  <sheetProtection algorithmName="SHA-512" hashValue="VMlb4aFVP6Y57WykDTyHG0iXIQVrnzgmdN+Zu4Uv2Ew4HaQM+NjTgpGmyvfsZzJMFg3/LQQDS7VHvtuWtqZnzQ==" saltValue="DQYBUexZr0m7LR7HpNLsHg==" spinCount="100000" sheet="1" objects="1" scenarios="1"/>
  <mergeCells count="56">
    <mergeCell ref="A31:E31"/>
    <mergeCell ref="F31:G31"/>
    <mergeCell ref="H31:I31"/>
    <mergeCell ref="A28:E28"/>
    <mergeCell ref="F28:G28"/>
    <mergeCell ref="H28:I28"/>
    <mergeCell ref="F29:H29"/>
    <mergeCell ref="A30:E30"/>
    <mergeCell ref="F30:G30"/>
    <mergeCell ref="H30:I30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3:E23"/>
    <mergeCell ref="F23:G23"/>
    <mergeCell ref="H23:I23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F22:G22"/>
    <mergeCell ref="H22:I22"/>
    <mergeCell ref="A22:E22"/>
    <mergeCell ref="A17:E17"/>
    <mergeCell ref="F17:G17"/>
    <mergeCell ref="H17:I17"/>
    <mergeCell ref="A18:E18"/>
    <mergeCell ref="F18:G18"/>
    <mergeCell ref="H18:I18"/>
    <mergeCell ref="A15:C15"/>
    <mergeCell ref="D15:E15"/>
    <mergeCell ref="F15:G15"/>
    <mergeCell ref="H15:I15"/>
    <mergeCell ref="A16:E16"/>
    <mergeCell ref="F16:G16"/>
    <mergeCell ref="H16:I16"/>
    <mergeCell ref="C13:F13"/>
    <mergeCell ref="A1:I1"/>
    <mergeCell ref="C2:I2"/>
    <mergeCell ref="C3:I3"/>
    <mergeCell ref="C11:F11"/>
    <mergeCell ref="C12:F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8"/>
  <sheetViews>
    <sheetView workbookViewId="0" topLeftCell="A258">
      <selection activeCell="N301" sqref="N301"/>
    </sheetView>
  </sheetViews>
  <sheetFormatPr defaultColWidth="11.421875" defaultRowHeight="12.75" customHeight="1"/>
  <cols>
    <col min="1" max="1" width="1.28515625" style="49" customWidth="1"/>
    <col min="2" max="2" width="7.8515625" style="49" customWidth="1"/>
    <col min="3" max="3" width="34.8515625" style="168" customWidth="1"/>
    <col min="4" max="4" width="4.7109375" style="49" customWidth="1"/>
    <col min="5" max="5" width="8.28125" style="169" customWidth="1"/>
    <col min="6" max="6" width="10.28125" style="49" customWidth="1"/>
    <col min="7" max="7" width="1.421875" style="49" customWidth="1"/>
    <col min="8" max="8" width="11.57421875" style="49" customWidth="1"/>
    <col min="9" max="9" width="9.57421875" style="49" customWidth="1"/>
    <col min="10" max="10" width="11.28125" style="49" customWidth="1"/>
    <col min="11" max="11" width="12.421875" style="49" customWidth="1"/>
    <col min="12" max="12" width="11.28125" style="170" customWidth="1"/>
    <col min="13" max="13" width="14.421875" style="49" customWidth="1"/>
    <col min="14" max="14" width="15.140625" style="171" customWidth="1"/>
    <col min="15" max="15" width="1.28515625" style="49" customWidth="1"/>
    <col min="16" max="16" width="24.00390625" style="48" customWidth="1"/>
    <col min="17" max="17" width="9.57421875" style="49" customWidth="1"/>
    <col min="18" max="18" width="8.8515625" style="49" customWidth="1"/>
    <col min="19" max="20" width="11.421875" style="49" customWidth="1"/>
    <col min="21" max="21" width="20.57421875" style="49" customWidth="1"/>
    <col min="22" max="22" width="13.28125" style="49" customWidth="1"/>
    <col min="23" max="256" width="11.421875" style="49" customWidth="1"/>
    <col min="257" max="257" width="1.28515625" style="49" customWidth="1"/>
    <col min="258" max="258" width="7.8515625" style="49" customWidth="1"/>
    <col min="259" max="259" width="34.8515625" style="49" customWidth="1"/>
    <col min="260" max="260" width="4.7109375" style="49" customWidth="1"/>
    <col min="261" max="261" width="8.28125" style="49" customWidth="1"/>
    <col min="262" max="262" width="10.28125" style="49" customWidth="1"/>
    <col min="263" max="263" width="1.421875" style="49" customWidth="1"/>
    <col min="264" max="264" width="11.57421875" style="49" customWidth="1"/>
    <col min="265" max="265" width="9.57421875" style="49" customWidth="1"/>
    <col min="266" max="266" width="11.28125" style="49" customWidth="1"/>
    <col min="267" max="267" width="12.421875" style="49" customWidth="1"/>
    <col min="268" max="268" width="11.28125" style="49" customWidth="1"/>
    <col min="269" max="269" width="14.421875" style="49" customWidth="1"/>
    <col min="270" max="270" width="15.140625" style="49" customWidth="1"/>
    <col min="271" max="271" width="1.28515625" style="49" customWidth="1"/>
    <col min="272" max="272" width="24.00390625" style="49" customWidth="1"/>
    <col min="273" max="273" width="9.57421875" style="49" customWidth="1"/>
    <col min="274" max="274" width="8.8515625" style="49" customWidth="1"/>
    <col min="275" max="276" width="11.421875" style="49" customWidth="1"/>
    <col min="277" max="277" width="20.57421875" style="49" customWidth="1"/>
    <col min="278" max="278" width="13.28125" style="49" customWidth="1"/>
    <col min="279" max="512" width="11.421875" style="49" customWidth="1"/>
    <col min="513" max="513" width="1.28515625" style="49" customWidth="1"/>
    <col min="514" max="514" width="7.8515625" style="49" customWidth="1"/>
    <col min="515" max="515" width="34.8515625" style="49" customWidth="1"/>
    <col min="516" max="516" width="4.7109375" style="49" customWidth="1"/>
    <col min="517" max="517" width="8.28125" style="49" customWidth="1"/>
    <col min="518" max="518" width="10.28125" style="49" customWidth="1"/>
    <col min="519" max="519" width="1.421875" style="49" customWidth="1"/>
    <col min="520" max="520" width="11.57421875" style="49" customWidth="1"/>
    <col min="521" max="521" width="9.57421875" style="49" customWidth="1"/>
    <col min="522" max="522" width="11.28125" style="49" customWidth="1"/>
    <col min="523" max="523" width="12.421875" style="49" customWidth="1"/>
    <col min="524" max="524" width="11.28125" style="49" customWidth="1"/>
    <col min="525" max="525" width="14.421875" style="49" customWidth="1"/>
    <col min="526" max="526" width="15.140625" style="49" customWidth="1"/>
    <col min="527" max="527" width="1.28515625" style="49" customWidth="1"/>
    <col min="528" max="528" width="24.00390625" style="49" customWidth="1"/>
    <col min="529" max="529" width="9.57421875" style="49" customWidth="1"/>
    <col min="530" max="530" width="8.8515625" style="49" customWidth="1"/>
    <col min="531" max="532" width="11.421875" style="49" customWidth="1"/>
    <col min="533" max="533" width="20.57421875" style="49" customWidth="1"/>
    <col min="534" max="534" width="13.28125" style="49" customWidth="1"/>
    <col min="535" max="768" width="11.421875" style="49" customWidth="1"/>
    <col min="769" max="769" width="1.28515625" style="49" customWidth="1"/>
    <col min="770" max="770" width="7.8515625" style="49" customWidth="1"/>
    <col min="771" max="771" width="34.8515625" style="49" customWidth="1"/>
    <col min="772" max="772" width="4.7109375" style="49" customWidth="1"/>
    <col min="773" max="773" width="8.28125" style="49" customWidth="1"/>
    <col min="774" max="774" width="10.28125" style="49" customWidth="1"/>
    <col min="775" max="775" width="1.421875" style="49" customWidth="1"/>
    <col min="776" max="776" width="11.57421875" style="49" customWidth="1"/>
    <col min="777" max="777" width="9.57421875" style="49" customWidth="1"/>
    <col min="778" max="778" width="11.28125" style="49" customWidth="1"/>
    <col min="779" max="779" width="12.421875" style="49" customWidth="1"/>
    <col min="780" max="780" width="11.28125" style="49" customWidth="1"/>
    <col min="781" max="781" width="14.421875" style="49" customWidth="1"/>
    <col min="782" max="782" width="15.140625" style="49" customWidth="1"/>
    <col min="783" max="783" width="1.28515625" style="49" customWidth="1"/>
    <col min="784" max="784" width="24.00390625" style="49" customWidth="1"/>
    <col min="785" max="785" width="9.57421875" style="49" customWidth="1"/>
    <col min="786" max="786" width="8.8515625" style="49" customWidth="1"/>
    <col min="787" max="788" width="11.421875" style="49" customWidth="1"/>
    <col min="789" max="789" width="20.57421875" style="49" customWidth="1"/>
    <col min="790" max="790" width="13.28125" style="49" customWidth="1"/>
    <col min="791" max="1024" width="11.421875" style="49" customWidth="1"/>
    <col min="1025" max="1025" width="1.28515625" style="49" customWidth="1"/>
    <col min="1026" max="1026" width="7.8515625" style="49" customWidth="1"/>
    <col min="1027" max="1027" width="34.8515625" style="49" customWidth="1"/>
    <col min="1028" max="1028" width="4.7109375" style="49" customWidth="1"/>
    <col min="1029" max="1029" width="8.28125" style="49" customWidth="1"/>
    <col min="1030" max="1030" width="10.28125" style="49" customWidth="1"/>
    <col min="1031" max="1031" width="1.421875" style="49" customWidth="1"/>
    <col min="1032" max="1032" width="11.57421875" style="49" customWidth="1"/>
    <col min="1033" max="1033" width="9.57421875" style="49" customWidth="1"/>
    <col min="1034" max="1034" width="11.28125" style="49" customWidth="1"/>
    <col min="1035" max="1035" width="12.421875" style="49" customWidth="1"/>
    <col min="1036" max="1036" width="11.28125" style="49" customWidth="1"/>
    <col min="1037" max="1037" width="14.421875" style="49" customWidth="1"/>
    <col min="1038" max="1038" width="15.140625" style="49" customWidth="1"/>
    <col min="1039" max="1039" width="1.28515625" style="49" customWidth="1"/>
    <col min="1040" max="1040" width="24.00390625" style="49" customWidth="1"/>
    <col min="1041" max="1041" width="9.57421875" style="49" customWidth="1"/>
    <col min="1042" max="1042" width="8.8515625" style="49" customWidth="1"/>
    <col min="1043" max="1044" width="11.421875" style="49" customWidth="1"/>
    <col min="1045" max="1045" width="20.57421875" style="49" customWidth="1"/>
    <col min="1046" max="1046" width="13.28125" style="49" customWidth="1"/>
    <col min="1047" max="1280" width="11.421875" style="49" customWidth="1"/>
    <col min="1281" max="1281" width="1.28515625" style="49" customWidth="1"/>
    <col min="1282" max="1282" width="7.8515625" style="49" customWidth="1"/>
    <col min="1283" max="1283" width="34.8515625" style="49" customWidth="1"/>
    <col min="1284" max="1284" width="4.7109375" style="49" customWidth="1"/>
    <col min="1285" max="1285" width="8.28125" style="49" customWidth="1"/>
    <col min="1286" max="1286" width="10.28125" style="49" customWidth="1"/>
    <col min="1287" max="1287" width="1.421875" style="49" customWidth="1"/>
    <col min="1288" max="1288" width="11.57421875" style="49" customWidth="1"/>
    <col min="1289" max="1289" width="9.57421875" style="49" customWidth="1"/>
    <col min="1290" max="1290" width="11.28125" style="49" customWidth="1"/>
    <col min="1291" max="1291" width="12.421875" style="49" customWidth="1"/>
    <col min="1292" max="1292" width="11.28125" style="49" customWidth="1"/>
    <col min="1293" max="1293" width="14.421875" style="49" customWidth="1"/>
    <col min="1294" max="1294" width="15.140625" style="49" customWidth="1"/>
    <col min="1295" max="1295" width="1.28515625" style="49" customWidth="1"/>
    <col min="1296" max="1296" width="24.00390625" style="49" customWidth="1"/>
    <col min="1297" max="1297" width="9.57421875" style="49" customWidth="1"/>
    <col min="1298" max="1298" width="8.8515625" style="49" customWidth="1"/>
    <col min="1299" max="1300" width="11.421875" style="49" customWidth="1"/>
    <col min="1301" max="1301" width="20.57421875" style="49" customWidth="1"/>
    <col min="1302" max="1302" width="13.28125" style="49" customWidth="1"/>
    <col min="1303" max="1536" width="11.421875" style="49" customWidth="1"/>
    <col min="1537" max="1537" width="1.28515625" style="49" customWidth="1"/>
    <col min="1538" max="1538" width="7.8515625" style="49" customWidth="1"/>
    <col min="1539" max="1539" width="34.8515625" style="49" customWidth="1"/>
    <col min="1540" max="1540" width="4.7109375" style="49" customWidth="1"/>
    <col min="1541" max="1541" width="8.28125" style="49" customWidth="1"/>
    <col min="1542" max="1542" width="10.28125" style="49" customWidth="1"/>
    <col min="1543" max="1543" width="1.421875" style="49" customWidth="1"/>
    <col min="1544" max="1544" width="11.57421875" style="49" customWidth="1"/>
    <col min="1545" max="1545" width="9.57421875" style="49" customWidth="1"/>
    <col min="1546" max="1546" width="11.28125" style="49" customWidth="1"/>
    <col min="1547" max="1547" width="12.421875" style="49" customWidth="1"/>
    <col min="1548" max="1548" width="11.28125" style="49" customWidth="1"/>
    <col min="1549" max="1549" width="14.421875" style="49" customWidth="1"/>
    <col min="1550" max="1550" width="15.140625" style="49" customWidth="1"/>
    <col min="1551" max="1551" width="1.28515625" style="49" customWidth="1"/>
    <col min="1552" max="1552" width="24.00390625" style="49" customWidth="1"/>
    <col min="1553" max="1553" width="9.57421875" style="49" customWidth="1"/>
    <col min="1554" max="1554" width="8.8515625" style="49" customWidth="1"/>
    <col min="1555" max="1556" width="11.421875" style="49" customWidth="1"/>
    <col min="1557" max="1557" width="20.57421875" style="49" customWidth="1"/>
    <col min="1558" max="1558" width="13.28125" style="49" customWidth="1"/>
    <col min="1559" max="1792" width="11.421875" style="49" customWidth="1"/>
    <col min="1793" max="1793" width="1.28515625" style="49" customWidth="1"/>
    <col min="1794" max="1794" width="7.8515625" style="49" customWidth="1"/>
    <col min="1795" max="1795" width="34.8515625" style="49" customWidth="1"/>
    <col min="1796" max="1796" width="4.7109375" style="49" customWidth="1"/>
    <col min="1797" max="1797" width="8.28125" style="49" customWidth="1"/>
    <col min="1798" max="1798" width="10.28125" style="49" customWidth="1"/>
    <col min="1799" max="1799" width="1.421875" style="49" customWidth="1"/>
    <col min="1800" max="1800" width="11.57421875" style="49" customWidth="1"/>
    <col min="1801" max="1801" width="9.57421875" style="49" customWidth="1"/>
    <col min="1802" max="1802" width="11.28125" style="49" customWidth="1"/>
    <col min="1803" max="1803" width="12.421875" style="49" customWidth="1"/>
    <col min="1804" max="1804" width="11.28125" style="49" customWidth="1"/>
    <col min="1805" max="1805" width="14.421875" style="49" customWidth="1"/>
    <col min="1806" max="1806" width="15.140625" style="49" customWidth="1"/>
    <col min="1807" max="1807" width="1.28515625" style="49" customWidth="1"/>
    <col min="1808" max="1808" width="24.00390625" style="49" customWidth="1"/>
    <col min="1809" max="1809" width="9.57421875" style="49" customWidth="1"/>
    <col min="1810" max="1810" width="8.8515625" style="49" customWidth="1"/>
    <col min="1811" max="1812" width="11.421875" style="49" customWidth="1"/>
    <col min="1813" max="1813" width="20.57421875" style="49" customWidth="1"/>
    <col min="1814" max="1814" width="13.28125" style="49" customWidth="1"/>
    <col min="1815" max="2048" width="11.421875" style="49" customWidth="1"/>
    <col min="2049" max="2049" width="1.28515625" style="49" customWidth="1"/>
    <col min="2050" max="2050" width="7.8515625" style="49" customWidth="1"/>
    <col min="2051" max="2051" width="34.8515625" style="49" customWidth="1"/>
    <col min="2052" max="2052" width="4.7109375" style="49" customWidth="1"/>
    <col min="2053" max="2053" width="8.28125" style="49" customWidth="1"/>
    <col min="2054" max="2054" width="10.28125" style="49" customWidth="1"/>
    <col min="2055" max="2055" width="1.421875" style="49" customWidth="1"/>
    <col min="2056" max="2056" width="11.57421875" style="49" customWidth="1"/>
    <col min="2057" max="2057" width="9.57421875" style="49" customWidth="1"/>
    <col min="2058" max="2058" width="11.28125" style="49" customWidth="1"/>
    <col min="2059" max="2059" width="12.421875" style="49" customWidth="1"/>
    <col min="2060" max="2060" width="11.28125" style="49" customWidth="1"/>
    <col min="2061" max="2061" width="14.421875" style="49" customWidth="1"/>
    <col min="2062" max="2062" width="15.140625" style="49" customWidth="1"/>
    <col min="2063" max="2063" width="1.28515625" style="49" customWidth="1"/>
    <col min="2064" max="2064" width="24.00390625" style="49" customWidth="1"/>
    <col min="2065" max="2065" width="9.57421875" style="49" customWidth="1"/>
    <col min="2066" max="2066" width="8.8515625" style="49" customWidth="1"/>
    <col min="2067" max="2068" width="11.421875" style="49" customWidth="1"/>
    <col min="2069" max="2069" width="20.57421875" style="49" customWidth="1"/>
    <col min="2070" max="2070" width="13.28125" style="49" customWidth="1"/>
    <col min="2071" max="2304" width="11.421875" style="49" customWidth="1"/>
    <col min="2305" max="2305" width="1.28515625" style="49" customWidth="1"/>
    <col min="2306" max="2306" width="7.8515625" style="49" customWidth="1"/>
    <col min="2307" max="2307" width="34.8515625" style="49" customWidth="1"/>
    <col min="2308" max="2308" width="4.7109375" style="49" customWidth="1"/>
    <col min="2309" max="2309" width="8.28125" style="49" customWidth="1"/>
    <col min="2310" max="2310" width="10.28125" style="49" customWidth="1"/>
    <col min="2311" max="2311" width="1.421875" style="49" customWidth="1"/>
    <col min="2312" max="2312" width="11.57421875" style="49" customWidth="1"/>
    <col min="2313" max="2313" width="9.57421875" style="49" customWidth="1"/>
    <col min="2314" max="2314" width="11.28125" style="49" customWidth="1"/>
    <col min="2315" max="2315" width="12.421875" style="49" customWidth="1"/>
    <col min="2316" max="2316" width="11.28125" style="49" customWidth="1"/>
    <col min="2317" max="2317" width="14.421875" style="49" customWidth="1"/>
    <col min="2318" max="2318" width="15.140625" style="49" customWidth="1"/>
    <col min="2319" max="2319" width="1.28515625" style="49" customWidth="1"/>
    <col min="2320" max="2320" width="24.00390625" style="49" customWidth="1"/>
    <col min="2321" max="2321" width="9.57421875" style="49" customWidth="1"/>
    <col min="2322" max="2322" width="8.8515625" style="49" customWidth="1"/>
    <col min="2323" max="2324" width="11.421875" style="49" customWidth="1"/>
    <col min="2325" max="2325" width="20.57421875" style="49" customWidth="1"/>
    <col min="2326" max="2326" width="13.28125" style="49" customWidth="1"/>
    <col min="2327" max="2560" width="11.421875" style="49" customWidth="1"/>
    <col min="2561" max="2561" width="1.28515625" style="49" customWidth="1"/>
    <col min="2562" max="2562" width="7.8515625" style="49" customWidth="1"/>
    <col min="2563" max="2563" width="34.8515625" style="49" customWidth="1"/>
    <col min="2564" max="2564" width="4.7109375" style="49" customWidth="1"/>
    <col min="2565" max="2565" width="8.28125" style="49" customWidth="1"/>
    <col min="2566" max="2566" width="10.28125" style="49" customWidth="1"/>
    <col min="2567" max="2567" width="1.421875" style="49" customWidth="1"/>
    <col min="2568" max="2568" width="11.57421875" style="49" customWidth="1"/>
    <col min="2569" max="2569" width="9.57421875" style="49" customWidth="1"/>
    <col min="2570" max="2570" width="11.28125" style="49" customWidth="1"/>
    <col min="2571" max="2571" width="12.421875" style="49" customWidth="1"/>
    <col min="2572" max="2572" width="11.28125" style="49" customWidth="1"/>
    <col min="2573" max="2573" width="14.421875" style="49" customWidth="1"/>
    <col min="2574" max="2574" width="15.140625" style="49" customWidth="1"/>
    <col min="2575" max="2575" width="1.28515625" style="49" customWidth="1"/>
    <col min="2576" max="2576" width="24.00390625" style="49" customWidth="1"/>
    <col min="2577" max="2577" width="9.57421875" style="49" customWidth="1"/>
    <col min="2578" max="2578" width="8.8515625" style="49" customWidth="1"/>
    <col min="2579" max="2580" width="11.421875" style="49" customWidth="1"/>
    <col min="2581" max="2581" width="20.57421875" style="49" customWidth="1"/>
    <col min="2582" max="2582" width="13.28125" style="49" customWidth="1"/>
    <col min="2583" max="2816" width="11.421875" style="49" customWidth="1"/>
    <col min="2817" max="2817" width="1.28515625" style="49" customWidth="1"/>
    <col min="2818" max="2818" width="7.8515625" style="49" customWidth="1"/>
    <col min="2819" max="2819" width="34.8515625" style="49" customWidth="1"/>
    <col min="2820" max="2820" width="4.7109375" style="49" customWidth="1"/>
    <col min="2821" max="2821" width="8.28125" style="49" customWidth="1"/>
    <col min="2822" max="2822" width="10.28125" style="49" customWidth="1"/>
    <col min="2823" max="2823" width="1.421875" style="49" customWidth="1"/>
    <col min="2824" max="2824" width="11.57421875" style="49" customWidth="1"/>
    <col min="2825" max="2825" width="9.57421875" style="49" customWidth="1"/>
    <col min="2826" max="2826" width="11.28125" style="49" customWidth="1"/>
    <col min="2827" max="2827" width="12.421875" style="49" customWidth="1"/>
    <col min="2828" max="2828" width="11.28125" style="49" customWidth="1"/>
    <col min="2829" max="2829" width="14.421875" style="49" customWidth="1"/>
    <col min="2830" max="2830" width="15.140625" style="49" customWidth="1"/>
    <col min="2831" max="2831" width="1.28515625" style="49" customWidth="1"/>
    <col min="2832" max="2832" width="24.00390625" style="49" customWidth="1"/>
    <col min="2833" max="2833" width="9.57421875" style="49" customWidth="1"/>
    <col min="2834" max="2834" width="8.8515625" style="49" customWidth="1"/>
    <col min="2835" max="2836" width="11.421875" style="49" customWidth="1"/>
    <col min="2837" max="2837" width="20.57421875" style="49" customWidth="1"/>
    <col min="2838" max="2838" width="13.28125" style="49" customWidth="1"/>
    <col min="2839" max="3072" width="11.421875" style="49" customWidth="1"/>
    <col min="3073" max="3073" width="1.28515625" style="49" customWidth="1"/>
    <col min="3074" max="3074" width="7.8515625" style="49" customWidth="1"/>
    <col min="3075" max="3075" width="34.8515625" style="49" customWidth="1"/>
    <col min="3076" max="3076" width="4.7109375" style="49" customWidth="1"/>
    <col min="3077" max="3077" width="8.28125" style="49" customWidth="1"/>
    <col min="3078" max="3078" width="10.28125" style="49" customWidth="1"/>
    <col min="3079" max="3079" width="1.421875" style="49" customWidth="1"/>
    <col min="3080" max="3080" width="11.57421875" style="49" customWidth="1"/>
    <col min="3081" max="3081" width="9.57421875" style="49" customWidth="1"/>
    <col min="3082" max="3082" width="11.28125" style="49" customWidth="1"/>
    <col min="3083" max="3083" width="12.421875" style="49" customWidth="1"/>
    <col min="3084" max="3084" width="11.28125" style="49" customWidth="1"/>
    <col min="3085" max="3085" width="14.421875" style="49" customWidth="1"/>
    <col min="3086" max="3086" width="15.140625" style="49" customWidth="1"/>
    <col min="3087" max="3087" width="1.28515625" style="49" customWidth="1"/>
    <col min="3088" max="3088" width="24.00390625" style="49" customWidth="1"/>
    <col min="3089" max="3089" width="9.57421875" style="49" customWidth="1"/>
    <col min="3090" max="3090" width="8.8515625" style="49" customWidth="1"/>
    <col min="3091" max="3092" width="11.421875" style="49" customWidth="1"/>
    <col min="3093" max="3093" width="20.57421875" style="49" customWidth="1"/>
    <col min="3094" max="3094" width="13.28125" style="49" customWidth="1"/>
    <col min="3095" max="3328" width="11.421875" style="49" customWidth="1"/>
    <col min="3329" max="3329" width="1.28515625" style="49" customWidth="1"/>
    <col min="3330" max="3330" width="7.8515625" style="49" customWidth="1"/>
    <col min="3331" max="3331" width="34.8515625" style="49" customWidth="1"/>
    <col min="3332" max="3332" width="4.7109375" style="49" customWidth="1"/>
    <col min="3333" max="3333" width="8.28125" style="49" customWidth="1"/>
    <col min="3334" max="3334" width="10.28125" style="49" customWidth="1"/>
    <col min="3335" max="3335" width="1.421875" style="49" customWidth="1"/>
    <col min="3336" max="3336" width="11.57421875" style="49" customWidth="1"/>
    <col min="3337" max="3337" width="9.57421875" style="49" customWidth="1"/>
    <col min="3338" max="3338" width="11.28125" style="49" customWidth="1"/>
    <col min="3339" max="3339" width="12.421875" style="49" customWidth="1"/>
    <col min="3340" max="3340" width="11.28125" style="49" customWidth="1"/>
    <col min="3341" max="3341" width="14.421875" style="49" customWidth="1"/>
    <col min="3342" max="3342" width="15.140625" style="49" customWidth="1"/>
    <col min="3343" max="3343" width="1.28515625" style="49" customWidth="1"/>
    <col min="3344" max="3344" width="24.00390625" style="49" customWidth="1"/>
    <col min="3345" max="3345" width="9.57421875" style="49" customWidth="1"/>
    <col min="3346" max="3346" width="8.8515625" style="49" customWidth="1"/>
    <col min="3347" max="3348" width="11.421875" style="49" customWidth="1"/>
    <col min="3349" max="3349" width="20.57421875" style="49" customWidth="1"/>
    <col min="3350" max="3350" width="13.28125" style="49" customWidth="1"/>
    <col min="3351" max="3584" width="11.421875" style="49" customWidth="1"/>
    <col min="3585" max="3585" width="1.28515625" style="49" customWidth="1"/>
    <col min="3586" max="3586" width="7.8515625" style="49" customWidth="1"/>
    <col min="3587" max="3587" width="34.8515625" style="49" customWidth="1"/>
    <col min="3588" max="3588" width="4.7109375" style="49" customWidth="1"/>
    <col min="3589" max="3589" width="8.28125" style="49" customWidth="1"/>
    <col min="3590" max="3590" width="10.28125" style="49" customWidth="1"/>
    <col min="3591" max="3591" width="1.421875" style="49" customWidth="1"/>
    <col min="3592" max="3592" width="11.57421875" style="49" customWidth="1"/>
    <col min="3593" max="3593" width="9.57421875" style="49" customWidth="1"/>
    <col min="3594" max="3594" width="11.28125" style="49" customWidth="1"/>
    <col min="3595" max="3595" width="12.421875" style="49" customWidth="1"/>
    <col min="3596" max="3596" width="11.28125" style="49" customWidth="1"/>
    <col min="3597" max="3597" width="14.421875" style="49" customWidth="1"/>
    <col min="3598" max="3598" width="15.140625" style="49" customWidth="1"/>
    <col min="3599" max="3599" width="1.28515625" style="49" customWidth="1"/>
    <col min="3600" max="3600" width="24.00390625" style="49" customWidth="1"/>
    <col min="3601" max="3601" width="9.57421875" style="49" customWidth="1"/>
    <col min="3602" max="3602" width="8.8515625" style="49" customWidth="1"/>
    <col min="3603" max="3604" width="11.421875" style="49" customWidth="1"/>
    <col min="3605" max="3605" width="20.57421875" style="49" customWidth="1"/>
    <col min="3606" max="3606" width="13.28125" style="49" customWidth="1"/>
    <col min="3607" max="3840" width="11.421875" style="49" customWidth="1"/>
    <col min="3841" max="3841" width="1.28515625" style="49" customWidth="1"/>
    <col min="3842" max="3842" width="7.8515625" style="49" customWidth="1"/>
    <col min="3843" max="3843" width="34.8515625" style="49" customWidth="1"/>
    <col min="3844" max="3844" width="4.7109375" style="49" customWidth="1"/>
    <col min="3845" max="3845" width="8.28125" style="49" customWidth="1"/>
    <col min="3846" max="3846" width="10.28125" style="49" customWidth="1"/>
    <col min="3847" max="3847" width="1.421875" style="49" customWidth="1"/>
    <col min="3848" max="3848" width="11.57421875" style="49" customWidth="1"/>
    <col min="3849" max="3849" width="9.57421875" style="49" customWidth="1"/>
    <col min="3850" max="3850" width="11.28125" style="49" customWidth="1"/>
    <col min="3851" max="3851" width="12.421875" style="49" customWidth="1"/>
    <col min="3852" max="3852" width="11.28125" style="49" customWidth="1"/>
    <col min="3853" max="3853" width="14.421875" style="49" customWidth="1"/>
    <col min="3854" max="3854" width="15.140625" style="49" customWidth="1"/>
    <col min="3855" max="3855" width="1.28515625" style="49" customWidth="1"/>
    <col min="3856" max="3856" width="24.00390625" style="49" customWidth="1"/>
    <col min="3857" max="3857" width="9.57421875" style="49" customWidth="1"/>
    <col min="3858" max="3858" width="8.8515625" style="49" customWidth="1"/>
    <col min="3859" max="3860" width="11.421875" style="49" customWidth="1"/>
    <col min="3861" max="3861" width="20.57421875" style="49" customWidth="1"/>
    <col min="3862" max="3862" width="13.28125" style="49" customWidth="1"/>
    <col min="3863" max="4096" width="11.421875" style="49" customWidth="1"/>
    <col min="4097" max="4097" width="1.28515625" style="49" customWidth="1"/>
    <col min="4098" max="4098" width="7.8515625" style="49" customWidth="1"/>
    <col min="4099" max="4099" width="34.8515625" style="49" customWidth="1"/>
    <col min="4100" max="4100" width="4.7109375" style="49" customWidth="1"/>
    <col min="4101" max="4101" width="8.28125" style="49" customWidth="1"/>
    <col min="4102" max="4102" width="10.28125" style="49" customWidth="1"/>
    <col min="4103" max="4103" width="1.421875" style="49" customWidth="1"/>
    <col min="4104" max="4104" width="11.57421875" style="49" customWidth="1"/>
    <col min="4105" max="4105" width="9.57421875" style="49" customWidth="1"/>
    <col min="4106" max="4106" width="11.28125" style="49" customWidth="1"/>
    <col min="4107" max="4107" width="12.421875" style="49" customWidth="1"/>
    <col min="4108" max="4108" width="11.28125" style="49" customWidth="1"/>
    <col min="4109" max="4109" width="14.421875" style="49" customWidth="1"/>
    <col min="4110" max="4110" width="15.140625" style="49" customWidth="1"/>
    <col min="4111" max="4111" width="1.28515625" style="49" customWidth="1"/>
    <col min="4112" max="4112" width="24.00390625" style="49" customWidth="1"/>
    <col min="4113" max="4113" width="9.57421875" style="49" customWidth="1"/>
    <col min="4114" max="4114" width="8.8515625" style="49" customWidth="1"/>
    <col min="4115" max="4116" width="11.421875" style="49" customWidth="1"/>
    <col min="4117" max="4117" width="20.57421875" style="49" customWidth="1"/>
    <col min="4118" max="4118" width="13.28125" style="49" customWidth="1"/>
    <col min="4119" max="4352" width="11.421875" style="49" customWidth="1"/>
    <col min="4353" max="4353" width="1.28515625" style="49" customWidth="1"/>
    <col min="4354" max="4354" width="7.8515625" style="49" customWidth="1"/>
    <col min="4355" max="4355" width="34.8515625" style="49" customWidth="1"/>
    <col min="4356" max="4356" width="4.7109375" style="49" customWidth="1"/>
    <col min="4357" max="4357" width="8.28125" style="49" customWidth="1"/>
    <col min="4358" max="4358" width="10.28125" style="49" customWidth="1"/>
    <col min="4359" max="4359" width="1.421875" style="49" customWidth="1"/>
    <col min="4360" max="4360" width="11.57421875" style="49" customWidth="1"/>
    <col min="4361" max="4361" width="9.57421875" style="49" customWidth="1"/>
    <col min="4362" max="4362" width="11.28125" style="49" customWidth="1"/>
    <col min="4363" max="4363" width="12.421875" style="49" customWidth="1"/>
    <col min="4364" max="4364" width="11.28125" style="49" customWidth="1"/>
    <col min="4365" max="4365" width="14.421875" style="49" customWidth="1"/>
    <col min="4366" max="4366" width="15.140625" style="49" customWidth="1"/>
    <col min="4367" max="4367" width="1.28515625" style="49" customWidth="1"/>
    <col min="4368" max="4368" width="24.00390625" style="49" customWidth="1"/>
    <col min="4369" max="4369" width="9.57421875" style="49" customWidth="1"/>
    <col min="4370" max="4370" width="8.8515625" style="49" customWidth="1"/>
    <col min="4371" max="4372" width="11.421875" style="49" customWidth="1"/>
    <col min="4373" max="4373" width="20.57421875" style="49" customWidth="1"/>
    <col min="4374" max="4374" width="13.28125" style="49" customWidth="1"/>
    <col min="4375" max="4608" width="11.421875" style="49" customWidth="1"/>
    <col min="4609" max="4609" width="1.28515625" style="49" customWidth="1"/>
    <col min="4610" max="4610" width="7.8515625" style="49" customWidth="1"/>
    <col min="4611" max="4611" width="34.8515625" style="49" customWidth="1"/>
    <col min="4612" max="4612" width="4.7109375" style="49" customWidth="1"/>
    <col min="4613" max="4613" width="8.28125" style="49" customWidth="1"/>
    <col min="4614" max="4614" width="10.28125" style="49" customWidth="1"/>
    <col min="4615" max="4615" width="1.421875" style="49" customWidth="1"/>
    <col min="4616" max="4616" width="11.57421875" style="49" customWidth="1"/>
    <col min="4617" max="4617" width="9.57421875" style="49" customWidth="1"/>
    <col min="4618" max="4618" width="11.28125" style="49" customWidth="1"/>
    <col min="4619" max="4619" width="12.421875" style="49" customWidth="1"/>
    <col min="4620" max="4620" width="11.28125" style="49" customWidth="1"/>
    <col min="4621" max="4621" width="14.421875" style="49" customWidth="1"/>
    <col min="4622" max="4622" width="15.140625" style="49" customWidth="1"/>
    <col min="4623" max="4623" width="1.28515625" style="49" customWidth="1"/>
    <col min="4624" max="4624" width="24.00390625" style="49" customWidth="1"/>
    <col min="4625" max="4625" width="9.57421875" style="49" customWidth="1"/>
    <col min="4626" max="4626" width="8.8515625" style="49" customWidth="1"/>
    <col min="4627" max="4628" width="11.421875" style="49" customWidth="1"/>
    <col min="4629" max="4629" width="20.57421875" style="49" customWidth="1"/>
    <col min="4630" max="4630" width="13.28125" style="49" customWidth="1"/>
    <col min="4631" max="4864" width="11.421875" style="49" customWidth="1"/>
    <col min="4865" max="4865" width="1.28515625" style="49" customWidth="1"/>
    <col min="4866" max="4866" width="7.8515625" style="49" customWidth="1"/>
    <col min="4867" max="4867" width="34.8515625" style="49" customWidth="1"/>
    <col min="4868" max="4868" width="4.7109375" style="49" customWidth="1"/>
    <col min="4869" max="4869" width="8.28125" style="49" customWidth="1"/>
    <col min="4870" max="4870" width="10.28125" style="49" customWidth="1"/>
    <col min="4871" max="4871" width="1.421875" style="49" customWidth="1"/>
    <col min="4872" max="4872" width="11.57421875" style="49" customWidth="1"/>
    <col min="4873" max="4873" width="9.57421875" style="49" customWidth="1"/>
    <col min="4874" max="4874" width="11.28125" style="49" customWidth="1"/>
    <col min="4875" max="4875" width="12.421875" style="49" customWidth="1"/>
    <col min="4876" max="4876" width="11.28125" style="49" customWidth="1"/>
    <col min="4877" max="4877" width="14.421875" style="49" customWidth="1"/>
    <col min="4878" max="4878" width="15.140625" style="49" customWidth="1"/>
    <col min="4879" max="4879" width="1.28515625" style="49" customWidth="1"/>
    <col min="4880" max="4880" width="24.00390625" style="49" customWidth="1"/>
    <col min="4881" max="4881" width="9.57421875" style="49" customWidth="1"/>
    <col min="4882" max="4882" width="8.8515625" style="49" customWidth="1"/>
    <col min="4883" max="4884" width="11.421875" style="49" customWidth="1"/>
    <col min="4885" max="4885" width="20.57421875" style="49" customWidth="1"/>
    <col min="4886" max="4886" width="13.28125" style="49" customWidth="1"/>
    <col min="4887" max="5120" width="11.421875" style="49" customWidth="1"/>
    <col min="5121" max="5121" width="1.28515625" style="49" customWidth="1"/>
    <col min="5122" max="5122" width="7.8515625" style="49" customWidth="1"/>
    <col min="5123" max="5123" width="34.8515625" style="49" customWidth="1"/>
    <col min="5124" max="5124" width="4.7109375" style="49" customWidth="1"/>
    <col min="5125" max="5125" width="8.28125" style="49" customWidth="1"/>
    <col min="5126" max="5126" width="10.28125" style="49" customWidth="1"/>
    <col min="5127" max="5127" width="1.421875" style="49" customWidth="1"/>
    <col min="5128" max="5128" width="11.57421875" style="49" customWidth="1"/>
    <col min="5129" max="5129" width="9.57421875" style="49" customWidth="1"/>
    <col min="5130" max="5130" width="11.28125" style="49" customWidth="1"/>
    <col min="5131" max="5131" width="12.421875" style="49" customWidth="1"/>
    <col min="5132" max="5132" width="11.28125" style="49" customWidth="1"/>
    <col min="5133" max="5133" width="14.421875" style="49" customWidth="1"/>
    <col min="5134" max="5134" width="15.140625" style="49" customWidth="1"/>
    <col min="5135" max="5135" width="1.28515625" style="49" customWidth="1"/>
    <col min="5136" max="5136" width="24.00390625" style="49" customWidth="1"/>
    <col min="5137" max="5137" width="9.57421875" style="49" customWidth="1"/>
    <col min="5138" max="5138" width="8.8515625" style="49" customWidth="1"/>
    <col min="5139" max="5140" width="11.421875" style="49" customWidth="1"/>
    <col min="5141" max="5141" width="20.57421875" style="49" customWidth="1"/>
    <col min="5142" max="5142" width="13.28125" style="49" customWidth="1"/>
    <col min="5143" max="5376" width="11.421875" style="49" customWidth="1"/>
    <col min="5377" max="5377" width="1.28515625" style="49" customWidth="1"/>
    <col min="5378" max="5378" width="7.8515625" style="49" customWidth="1"/>
    <col min="5379" max="5379" width="34.8515625" style="49" customWidth="1"/>
    <col min="5380" max="5380" width="4.7109375" style="49" customWidth="1"/>
    <col min="5381" max="5381" width="8.28125" style="49" customWidth="1"/>
    <col min="5382" max="5382" width="10.28125" style="49" customWidth="1"/>
    <col min="5383" max="5383" width="1.421875" style="49" customWidth="1"/>
    <col min="5384" max="5384" width="11.57421875" style="49" customWidth="1"/>
    <col min="5385" max="5385" width="9.57421875" style="49" customWidth="1"/>
    <col min="5386" max="5386" width="11.28125" style="49" customWidth="1"/>
    <col min="5387" max="5387" width="12.421875" style="49" customWidth="1"/>
    <col min="5388" max="5388" width="11.28125" style="49" customWidth="1"/>
    <col min="5389" max="5389" width="14.421875" style="49" customWidth="1"/>
    <col min="5390" max="5390" width="15.140625" style="49" customWidth="1"/>
    <col min="5391" max="5391" width="1.28515625" style="49" customWidth="1"/>
    <col min="5392" max="5392" width="24.00390625" style="49" customWidth="1"/>
    <col min="5393" max="5393" width="9.57421875" style="49" customWidth="1"/>
    <col min="5394" max="5394" width="8.8515625" style="49" customWidth="1"/>
    <col min="5395" max="5396" width="11.421875" style="49" customWidth="1"/>
    <col min="5397" max="5397" width="20.57421875" style="49" customWidth="1"/>
    <col min="5398" max="5398" width="13.28125" style="49" customWidth="1"/>
    <col min="5399" max="5632" width="11.421875" style="49" customWidth="1"/>
    <col min="5633" max="5633" width="1.28515625" style="49" customWidth="1"/>
    <col min="5634" max="5634" width="7.8515625" style="49" customWidth="1"/>
    <col min="5635" max="5635" width="34.8515625" style="49" customWidth="1"/>
    <col min="5636" max="5636" width="4.7109375" style="49" customWidth="1"/>
    <col min="5637" max="5637" width="8.28125" style="49" customWidth="1"/>
    <col min="5638" max="5638" width="10.28125" style="49" customWidth="1"/>
    <col min="5639" max="5639" width="1.421875" style="49" customWidth="1"/>
    <col min="5640" max="5640" width="11.57421875" style="49" customWidth="1"/>
    <col min="5641" max="5641" width="9.57421875" style="49" customWidth="1"/>
    <col min="5642" max="5642" width="11.28125" style="49" customWidth="1"/>
    <col min="5643" max="5643" width="12.421875" style="49" customWidth="1"/>
    <col min="5644" max="5644" width="11.28125" style="49" customWidth="1"/>
    <col min="5645" max="5645" width="14.421875" style="49" customWidth="1"/>
    <col min="5646" max="5646" width="15.140625" style="49" customWidth="1"/>
    <col min="5647" max="5647" width="1.28515625" style="49" customWidth="1"/>
    <col min="5648" max="5648" width="24.00390625" style="49" customWidth="1"/>
    <col min="5649" max="5649" width="9.57421875" style="49" customWidth="1"/>
    <col min="5650" max="5650" width="8.8515625" style="49" customWidth="1"/>
    <col min="5651" max="5652" width="11.421875" style="49" customWidth="1"/>
    <col min="5653" max="5653" width="20.57421875" style="49" customWidth="1"/>
    <col min="5654" max="5654" width="13.28125" style="49" customWidth="1"/>
    <col min="5655" max="5888" width="11.421875" style="49" customWidth="1"/>
    <col min="5889" max="5889" width="1.28515625" style="49" customWidth="1"/>
    <col min="5890" max="5890" width="7.8515625" style="49" customWidth="1"/>
    <col min="5891" max="5891" width="34.8515625" style="49" customWidth="1"/>
    <col min="5892" max="5892" width="4.7109375" style="49" customWidth="1"/>
    <col min="5893" max="5893" width="8.28125" style="49" customWidth="1"/>
    <col min="5894" max="5894" width="10.28125" style="49" customWidth="1"/>
    <col min="5895" max="5895" width="1.421875" style="49" customWidth="1"/>
    <col min="5896" max="5896" width="11.57421875" style="49" customWidth="1"/>
    <col min="5897" max="5897" width="9.57421875" style="49" customWidth="1"/>
    <col min="5898" max="5898" width="11.28125" style="49" customWidth="1"/>
    <col min="5899" max="5899" width="12.421875" style="49" customWidth="1"/>
    <col min="5900" max="5900" width="11.28125" style="49" customWidth="1"/>
    <col min="5901" max="5901" width="14.421875" style="49" customWidth="1"/>
    <col min="5902" max="5902" width="15.140625" style="49" customWidth="1"/>
    <col min="5903" max="5903" width="1.28515625" style="49" customWidth="1"/>
    <col min="5904" max="5904" width="24.00390625" style="49" customWidth="1"/>
    <col min="5905" max="5905" width="9.57421875" style="49" customWidth="1"/>
    <col min="5906" max="5906" width="8.8515625" style="49" customWidth="1"/>
    <col min="5907" max="5908" width="11.421875" style="49" customWidth="1"/>
    <col min="5909" max="5909" width="20.57421875" style="49" customWidth="1"/>
    <col min="5910" max="5910" width="13.28125" style="49" customWidth="1"/>
    <col min="5911" max="6144" width="11.421875" style="49" customWidth="1"/>
    <col min="6145" max="6145" width="1.28515625" style="49" customWidth="1"/>
    <col min="6146" max="6146" width="7.8515625" style="49" customWidth="1"/>
    <col min="6147" max="6147" width="34.8515625" style="49" customWidth="1"/>
    <col min="6148" max="6148" width="4.7109375" style="49" customWidth="1"/>
    <col min="6149" max="6149" width="8.28125" style="49" customWidth="1"/>
    <col min="6150" max="6150" width="10.28125" style="49" customWidth="1"/>
    <col min="6151" max="6151" width="1.421875" style="49" customWidth="1"/>
    <col min="6152" max="6152" width="11.57421875" style="49" customWidth="1"/>
    <col min="6153" max="6153" width="9.57421875" style="49" customWidth="1"/>
    <col min="6154" max="6154" width="11.28125" style="49" customWidth="1"/>
    <col min="6155" max="6155" width="12.421875" style="49" customWidth="1"/>
    <col min="6156" max="6156" width="11.28125" style="49" customWidth="1"/>
    <col min="6157" max="6157" width="14.421875" style="49" customWidth="1"/>
    <col min="6158" max="6158" width="15.140625" style="49" customWidth="1"/>
    <col min="6159" max="6159" width="1.28515625" style="49" customWidth="1"/>
    <col min="6160" max="6160" width="24.00390625" style="49" customWidth="1"/>
    <col min="6161" max="6161" width="9.57421875" style="49" customWidth="1"/>
    <col min="6162" max="6162" width="8.8515625" style="49" customWidth="1"/>
    <col min="6163" max="6164" width="11.421875" style="49" customWidth="1"/>
    <col min="6165" max="6165" width="20.57421875" style="49" customWidth="1"/>
    <col min="6166" max="6166" width="13.28125" style="49" customWidth="1"/>
    <col min="6167" max="6400" width="11.421875" style="49" customWidth="1"/>
    <col min="6401" max="6401" width="1.28515625" style="49" customWidth="1"/>
    <col min="6402" max="6402" width="7.8515625" style="49" customWidth="1"/>
    <col min="6403" max="6403" width="34.8515625" style="49" customWidth="1"/>
    <col min="6404" max="6404" width="4.7109375" style="49" customWidth="1"/>
    <col min="6405" max="6405" width="8.28125" style="49" customWidth="1"/>
    <col min="6406" max="6406" width="10.28125" style="49" customWidth="1"/>
    <col min="6407" max="6407" width="1.421875" style="49" customWidth="1"/>
    <col min="6408" max="6408" width="11.57421875" style="49" customWidth="1"/>
    <col min="6409" max="6409" width="9.57421875" style="49" customWidth="1"/>
    <col min="6410" max="6410" width="11.28125" style="49" customWidth="1"/>
    <col min="6411" max="6411" width="12.421875" style="49" customWidth="1"/>
    <col min="6412" max="6412" width="11.28125" style="49" customWidth="1"/>
    <col min="6413" max="6413" width="14.421875" style="49" customWidth="1"/>
    <col min="6414" max="6414" width="15.140625" style="49" customWidth="1"/>
    <col min="6415" max="6415" width="1.28515625" style="49" customWidth="1"/>
    <col min="6416" max="6416" width="24.00390625" style="49" customWidth="1"/>
    <col min="6417" max="6417" width="9.57421875" style="49" customWidth="1"/>
    <col min="6418" max="6418" width="8.8515625" style="49" customWidth="1"/>
    <col min="6419" max="6420" width="11.421875" style="49" customWidth="1"/>
    <col min="6421" max="6421" width="20.57421875" style="49" customWidth="1"/>
    <col min="6422" max="6422" width="13.28125" style="49" customWidth="1"/>
    <col min="6423" max="6656" width="11.421875" style="49" customWidth="1"/>
    <col min="6657" max="6657" width="1.28515625" style="49" customWidth="1"/>
    <col min="6658" max="6658" width="7.8515625" style="49" customWidth="1"/>
    <col min="6659" max="6659" width="34.8515625" style="49" customWidth="1"/>
    <col min="6660" max="6660" width="4.7109375" style="49" customWidth="1"/>
    <col min="6661" max="6661" width="8.28125" style="49" customWidth="1"/>
    <col min="6662" max="6662" width="10.28125" style="49" customWidth="1"/>
    <col min="6663" max="6663" width="1.421875" style="49" customWidth="1"/>
    <col min="6664" max="6664" width="11.57421875" style="49" customWidth="1"/>
    <col min="6665" max="6665" width="9.57421875" style="49" customWidth="1"/>
    <col min="6666" max="6666" width="11.28125" style="49" customWidth="1"/>
    <col min="6667" max="6667" width="12.421875" style="49" customWidth="1"/>
    <col min="6668" max="6668" width="11.28125" style="49" customWidth="1"/>
    <col min="6669" max="6669" width="14.421875" style="49" customWidth="1"/>
    <col min="6670" max="6670" width="15.140625" style="49" customWidth="1"/>
    <col min="6671" max="6671" width="1.28515625" style="49" customWidth="1"/>
    <col min="6672" max="6672" width="24.00390625" style="49" customWidth="1"/>
    <col min="6673" max="6673" width="9.57421875" style="49" customWidth="1"/>
    <col min="6674" max="6674" width="8.8515625" style="49" customWidth="1"/>
    <col min="6675" max="6676" width="11.421875" style="49" customWidth="1"/>
    <col min="6677" max="6677" width="20.57421875" style="49" customWidth="1"/>
    <col min="6678" max="6678" width="13.28125" style="49" customWidth="1"/>
    <col min="6679" max="6912" width="11.421875" style="49" customWidth="1"/>
    <col min="6913" max="6913" width="1.28515625" style="49" customWidth="1"/>
    <col min="6914" max="6914" width="7.8515625" style="49" customWidth="1"/>
    <col min="6915" max="6915" width="34.8515625" style="49" customWidth="1"/>
    <col min="6916" max="6916" width="4.7109375" style="49" customWidth="1"/>
    <col min="6917" max="6917" width="8.28125" style="49" customWidth="1"/>
    <col min="6918" max="6918" width="10.28125" style="49" customWidth="1"/>
    <col min="6919" max="6919" width="1.421875" style="49" customWidth="1"/>
    <col min="6920" max="6920" width="11.57421875" style="49" customWidth="1"/>
    <col min="6921" max="6921" width="9.57421875" style="49" customWidth="1"/>
    <col min="6922" max="6922" width="11.28125" style="49" customWidth="1"/>
    <col min="6923" max="6923" width="12.421875" style="49" customWidth="1"/>
    <col min="6924" max="6924" width="11.28125" style="49" customWidth="1"/>
    <col min="6925" max="6925" width="14.421875" style="49" customWidth="1"/>
    <col min="6926" max="6926" width="15.140625" style="49" customWidth="1"/>
    <col min="6927" max="6927" width="1.28515625" style="49" customWidth="1"/>
    <col min="6928" max="6928" width="24.00390625" style="49" customWidth="1"/>
    <col min="6929" max="6929" width="9.57421875" style="49" customWidth="1"/>
    <col min="6930" max="6930" width="8.8515625" style="49" customWidth="1"/>
    <col min="6931" max="6932" width="11.421875" style="49" customWidth="1"/>
    <col min="6933" max="6933" width="20.57421875" style="49" customWidth="1"/>
    <col min="6934" max="6934" width="13.28125" style="49" customWidth="1"/>
    <col min="6935" max="7168" width="11.421875" style="49" customWidth="1"/>
    <col min="7169" max="7169" width="1.28515625" style="49" customWidth="1"/>
    <col min="7170" max="7170" width="7.8515625" style="49" customWidth="1"/>
    <col min="7171" max="7171" width="34.8515625" style="49" customWidth="1"/>
    <col min="7172" max="7172" width="4.7109375" style="49" customWidth="1"/>
    <col min="7173" max="7173" width="8.28125" style="49" customWidth="1"/>
    <col min="7174" max="7174" width="10.28125" style="49" customWidth="1"/>
    <col min="7175" max="7175" width="1.421875" style="49" customWidth="1"/>
    <col min="7176" max="7176" width="11.57421875" style="49" customWidth="1"/>
    <col min="7177" max="7177" width="9.57421875" style="49" customWidth="1"/>
    <col min="7178" max="7178" width="11.28125" style="49" customWidth="1"/>
    <col min="7179" max="7179" width="12.421875" style="49" customWidth="1"/>
    <col min="7180" max="7180" width="11.28125" style="49" customWidth="1"/>
    <col min="7181" max="7181" width="14.421875" style="49" customWidth="1"/>
    <col min="7182" max="7182" width="15.140625" style="49" customWidth="1"/>
    <col min="7183" max="7183" width="1.28515625" style="49" customWidth="1"/>
    <col min="7184" max="7184" width="24.00390625" style="49" customWidth="1"/>
    <col min="7185" max="7185" width="9.57421875" style="49" customWidth="1"/>
    <col min="7186" max="7186" width="8.8515625" style="49" customWidth="1"/>
    <col min="7187" max="7188" width="11.421875" style="49" customWidth="1"/>
    <col min="7189" max="7189" width="20.57421875" style="49" customWidth="1"/>
    <col min="7190" max="7190" width="13.28125" style="49" customWidth="1"/>
    <col min="7191" max="7424" width="11.421875" style="49" customWidth="1"/>
    <col min="7425" max="7425" width="1.28515625" style="49" customWidth="1"/>
    <col min="7426" max="7426" width="7.8515625" style="49" customWidth="1"/>
    <col min="7427" max="7427" width="34.8515625" style="49" customWidth="1"/>
    <col min="7428" max="7428" width="4.7109375" style="49" customWidth="1"/>
    <col min="7429" max="7429" width="8.28125" style="49" customWidth="1"/>
    <col min="7430" max="7430" width="10.28125" style="49" customWidth="1"/>
    <col min="7431" max="7431" width="1.421875" style="49" customWidth="1"/>
    <col min="7432" max="7432" width="11.57421875" style="49" customWidth="1"/>
    <col min="7433" max="7433" width="9.57421875" style="49" customWidth="1"/>
    <col min="7434" max="7434" width="11.28125" style="49" customWidth="1"/>
    <col min="7435" max="7435" width="12.421875" style="49" customWidth="1"/>
    <col min="7436" max="7436" width="11.28125" style="49" customWidth="1"/>
    <col min="7437" max="7437" width="14.421875" style="49" customWidth="1"/>
    <col min="7438" max="7438" width="15.140625" style="49" customWidth="1"/>
    <col min="7439" max="7439" width="1.28515625" style="49" customWidth="1"/>
    <col min="7440" max="7440" width="24.00390625" style="49" customWidth="1"/>
    <col min="7441" max="7441" width="9.57421875" style="49" customWidth="1"/>
    <col min="7442" max="7442" width="8.8515625" style="49" customWidth="1"/>
    <col min="7443" max="7444" width="11.421875" style="49" customWidth="1"/>
    <col min="7445" max="7445" width="20.57421875" style="49" customWidth="1"/>
    <col min="7446" max="7446" width="13.28125" style="49" customWidth="1"/>
    <col min="7447" max="7680" width="11.421875" style="49" customWidth="1"/>
    <col min="7681" max="7681" width="1.28515625" style="49" customWidth="1"/>
    <col min="7682" max="7682" width="7.8515625" style="49" customWidth="1"/>
    <col min="7683" max="7683" width="34.8515625" style="49" customWidth="1"/>
    <col min="7684" max="7684" width="4.7109375" style="49" customWidth="1"/>
    <col min="7685" max="7685" width="8.28125" style="49" customWidth="1"/>
    <col min="7686" max="7686" width="10.28125" style="49" customWidth="1"/>
    <col min="7687" max="7687" width="1.421875" style="49" customWidth="1"/>
    <col min="7688" max="7688" width="11.57421875" style="49" customWidth="1"/>
    <col min="7689" max="7689" width="9.57421875" style="49" customWidth="1"/>
    <col min="7690" max="7690" width="11.28125" style="49" customWidth="1"/>
    <col min="7691" max="7691" width="12.421875" style="49" customWidth="1"/>
    <col min="7692" max="7692" width="11.28125" style="49" customWidth="1"/>
    <col min="7693" max="7693" width="14.421875" style="49" customWidth="1"/>
    <col min="7694" max="7694" width="15.140625" style="49" customWidth="1"/>
    <col min="7695" max="7695" width="1.28515625" style="49" customWidth="1"/>
    <col min="7696" max="7696" width="24.00390625" style="49" customWidth="1"/>
    <col min="7697" max="7697" width="9.57421875" style="49" customWidth="1"/>
    <col min="7698" max="7698" width="8.8515625" style="49" customWidth="1"/>
    <col min="7699" max="7700" width="11.421875" style="49" customWidth="1"/>
    <col min="7701" max="7701" width="20.57421875" style="49" customWidth="1"/>
    <col min="7702" max="7702" width="13.28125" style="49" customWidth="1"/>
    <col min="7703" max="7936" width="11.421875" style="49" customWidth="1"/>
    <col min="7937" max="7937" width="1.28515625" style="49" customWidth="1"/>
    <col min="7938" max="7938" width="7.8515625" style="49" customWidth="1"/>
    <col min="7939" max="7939" width="34.8515625" style="49" customWidth="1"/>
    <col min="7940" max="7940" width="4.7109375" style="49" customWidth="1"/>
    <col min="7941" max="7941" width="8.28125" style="49" customWidth="1"/>
    <col min="7942" max="7942" width="10.28125" style="49" customWidth="1"/>
    <col min="7943" max="7943" width="1.421875" style="49" customWidth="1"/>
    <col min="7944" max="7944" width="11.57421875" style="49" customWidth="1"/>
    <col min="7945" max="7945" width="9.57421875" style="49" customWidth="1"/>
    <col min="7946" max="7946" width="11.28125" style="49" customWidth="1"/>
    <col min="7947" max="7947" width="12.421875" style="49" customWidth="1"/>
    <col min="7948" max="7948" width="11.28125" style="49" customWidth="1"/>
    <col min="7949" max="7949" width="14.421875" style="49" customWidth="1"/>
    <col min="7950" max="7950" width="15.140625" style="49" customWidth="1"/>
    <col min="7951" max="7951" width="1.28515625" style="49" customWidth="1"/>
    <col min="7952" max="7952" width="24.00390625" style="49" customWidth="1"/>
    <col min="7953" max="7953" width="9.57421875" style="49" customWidth="1"/>
    <col min="7954" max="7954" width="8.8515625" style="49" customWidth="1"/>
    <col min="7955" max="7956" width="11.421875" style="49" customWidth="1"/>
    <col min="7957" max="7957" width="20.57421875" style="49" customWidth="1"/>
    <col min="7958" max="7958" width="13.28125" style="49" customWidth="1"/>
    <col min="7959" max="8192" width="11.421875" style="49" customWidth="1"/>
    <col min="8193" max="8193" width="1.28515625" style="49" customWidth="1"/>
    <col min="8194" max="8194" width="7.8515625" style="49" customWidth="1"/>
    <col min="8195" max="8195" width="34.8515625" style="49" customWidth="1"/>
    <col min="8196" max="8196" width="4.7109375" style="49" customWidth="1"/>
    <col min="8197" max="8197" width="8.28125" style="49" customWidth="1"/>
    <col min="8198" max="8198" width="10.28125" style="49" customWidth="1"/>
    <col min="8199" max="8199" width="1.421875" style="49" customWidth="1"/>
    <col min="8200" max="8200" width="11.57421875" style="49" customWidth="1"/>
    <col min="8201" max="8201" width="9.57421875" style="49" customWidth="1"/>
    <col min="8202" max="8202" width="11.28125" style="49" customWidth="1"/>
    <col min="8203" max="8203" width="12.421875" style="49" customWidth="1"/>
    <col min="8204" max="8204" width="11.28125" style="49" customWidth="1"/>
    <col min="8205" max="8205" width="14.421875" style="49" customWidth="1"/>
    <col min="8206" max="8206" width="15.140625" style="49" customWidth="1"/>
    <col min="8207" max="8207" width="1.28515625" style="49" customWidth="1"/>
    <col min="8208" max="8208" width="24.00390625" style="49" customWidth="1"/>
    <col min="8209" max="8209" width="9.57421875" style="49" customWidth="1"/>
    <col min="8210" max="8210" width="8.8515625" style="49" customWidth="1"/>
    <col min="8211" max="8212" width="11.421875" style="49" customWidth="1"/>
    <col min="8213" max="8213" width="20.57421875" style="49" customWidth="1"/>
    <col min="8214" max="8214" width="13.28125" style="49" customWidth="1"/>
    <col min="8215" max="8448" width="11.421875" style="49" customWidth="1"/>
    <col min="8449" max="8449" width="1.28515625" style="49" customWidth="1"/>
    <col min="8450" max="8450" width="7.8515625" style="49" customWidth="1"/>
    <col min="8451" max="8451" width="34.8515625" style="49" customWidth="1"/>
    <col min="8452" max="8452" width="4.7109375" style="49" customWidth="1"/>
    <col min="8453" max="8453" width="8.28125" style="49" customWidth="1"/>
    <col min="8454" max="8454" width="10.28125" style="49" customWidth="1"/>
    <col min="8455" max="8455" width="1.421875" style="49" customWidth="1"/>
    <col min="8456" max="8456" width="11.57421875" style="49" customWidth="1"/>
    <col min="8457" max="8457" width="9.57421875" style="49" customWidth="1"/>
    <col min="8458" max="8458" width="11.28125" style="49" customWidth="1"/>
    <col min="8459" max="8459" width="12.421875" style="49" customWidth="1"/>
    <col min="8460" max="8460" width="11.28125" style="49" customWidth="1"/>
    <col min="8461" max="8461" width="14.421875" style="49" customWidth="1"/>
    <col min="8462" max="8462" width="15.140625" style="49" customWidth="1"/>
    <col min="8463" max="8463" width="1.28515625" style="49" customWidth="1"/>
    <col min="8464" max="8464" width="24.00390625" style="49" customWidth="1"/>
    <col min="8465" max="8465" width="9.57421875" style="49" customWidth="1"/>
    <col min="8466" max="8466" width="8.8515625" style="49" customWidth="1"/>
    <col min="8467" max="8468" width="11.421875" style="49" customWidth="1"/>
    <col min="8469" max="8469" width="20.57421875" style="49" customWidth="1"/>
    <col min="8470" max="8470" width="13.28125" style="49" customWidth="1"/>
    <col min="8471" max="8704" width="11.421875" style="49" customWidth="1"/>
    <col min="8705" max="8705" width="1.28515625" style="49" customWidth="1"/>
    <col min="8706" max="8706" width="7.8515625" style="49" customWidth="1"/>
    <col min="8707" max="8707" width="34.8515625" style="49" customWidth="1"/>
    <col min="8708" max="8708" width="4.7109375" style="49" customWidth="1"/>
    <col min="8709" max="8709" width="8.28125" style="49" customWidth="1"/>
    <col min="8710" max="8710" width="10.28125" style="49" customWidth="1"/>
    <col min="8711" max="8711" width="1.421875" style="49" customWidth="1"/>
    <col min="8712" max="8712" width="11.57421875" style="49" customWidth="1"/>
    <col min="8713" max="8713" width="9.57421875" style="49" customWidth="1"/>
    <col min="8714" max="8714" width="11.28125" style="49" customWidth="1"/>
    <col min="8715" max="8715" width="12.421875" style="49" customWidth="1"/>
    <col min="8716" max="8716" width="11.28125" style="49" customWidth="1"/>
    <col min="8717" max="8717" width="14.421875" style="49" customWidth="1"/>
    <col min="8718" max="8718" width="15.140625" style="49" customWidth="1"/>
    <col min="8719" max="8719" width="1.28515625" style="49" customWidth="1"/>
    <col min="8720" max="8720" width="24.00390625" style="49" customWidth="1"/>
    <col min="8721" max="8721" width="9.57421875" style="49" customWidth="1"/>
    <col min="8722" max="8722" width="8.8515625" style="49" customWidth="1"/>
    <col min="8723" max="8724" width="11.421875" style="49" customWidth="1"/>
    <col min="8725" max="8725" width="20.57421875" style="49" customWidth="1"/>
    <col min="8726" max="8726" width="13.28125" style="49" customWidth="1"/>
    <col min="8727" max="8960" width="11.421875" style="49" customWidth="1"/>
    <col min="8961" max="8961" width="1.28515625" style="49" customWidth="1"/>
    <col min="8962" max="8962" width="7.8515625" style="49" customWidth="1"/>
    <col min="8963" max="8963" width="34.8515625" style="49" customWidth="1"/>
    <col min="8964" max="8964" width="4.7109375" style="49" customWidth="1"/>
    <col min="8965" max="8965" width="8.28125" style="49" customWidth="1"/>
    <col min="8966" max="8966" width="10.28125" style="49" customWidth="1"/>
    <col min="8967" max="8967" width="1.421875" style="49" customWidth="1"/>
    <col min="8968" max="8968" width="11.57421875" style="49" customWidth="1"/>
    <col min="8969" max="8969" width="9.57421875" style="49" customWidth="1"/>
    <col min="8970" max="8970" width="11.28125" style="49" customWidth="1"/>
    <col min="8971" max="8971" width="12.421875" style="49" customWidth="1"/>
    <col min="8972" max="8972" width="11.28125" style="49" customWidth="1"/>
    <col min="8973" max="8973" width="14.421875" style="49" customWidth="1"/>
    <col min="8974" max="8974" width="15.140625" style="49" customWidth="1"/>
    <col min="8975" max="8975" width="1.28515625" style="49" customWidth="1"/>
    <col min="8976" max="8976" width="24.00390625" style="49" customWidth="1"/>
    <col min="8977" max="8977" width="9.57421875" style="49" customWidth="1"/>
    <col min="8978" max="8978" width="8.8515625" style="49" customWidth="1"/>
    <col min="8979" max="8980" width="11.421875" style="49" customWidth="1"/>
    <col min="8981" max="8981" width="20.57421875" style="49" customWidth="1"/>
    <col min="8982" max="8982" width="13.28125" style="49" customWidth="1"/>
    <col min="8983" max="9216" width="11.421875" style="49" customWidth="1"/>
    <col min="9217" max="9217" width="1.28515625" style="49" customWidth="1"/>
    <col min="9218" max="9218" width="7.8515625" style="49" customWidth="1"/>
    <col min="9219" max="9219" width="34.8515625" style="49" customWidth="1"/>
    <col min="9220" max="9220" width="4.7109375" style="49" customWidth="1"/>
    <col min="9221" max="9221" width="8.28125" style="49" customWidth="1"/>
    <col min="9222" max="9222" width="10.28125" style="49" customWidth="1"/>
    <col min="9223" max="9223" width="1.421875" style="49" customWidth="1"/>
    <col min="9224" max="9224" width="11.57421875" style="49" customWidth="1"/>
    <col min="9225" max="9225" width="9.57421875" style="49" customWidth="1"/>
    <col min="9226" max="9226" width="11.28125" style="49" customWidth="1"/>
    <col min="9227" max="9227" width="12.421875" style="49" customWidth="1"/>
    <col min="9228" max="9228" width="11.28125" style="49" customWidth="1"/>
    <col min="9229" max="9229" width="14.421875" style="49" customWidth="1"/>
    <col min="9230" max="9230" width="15.140625" style="49" customWidth="1"/>
    <col min="9231" max="9231" width="1.28515625" style="49" customWidth="1"/>
    <col min="9232" max="9232" width="24.00390625" style="49" customWidth="1"/>
    <col min="9233" max="9233" width="9.57421875" style="49" customWidth="1"/>
    <col min="9234" max="9234" width="8.8515625" style="49" customWidth="1"/>
    <col min="9235" max="9236" width="11.421875" style="49" customWidth="1"/>
    <col min="9237" max="9237" width="20.57421875" style="49" customWidth="1"/>
    <col min="9238" max="9238" width="13.28125" style="49" customWidth="1"/>
    <col min="9239" max="9472" width="11.421875" style="49" customWidth="1"/>
    <col min="9473" max="9473" width="1.28515625" style="49" customWidth="1"/>
    <col min="9474" max="9474" width="7.8515625" style="49" customWidth="1"/>
    <col min="9475" max="9475" width="34.8515625" style="49" customWidth="1"/>
    <col min="9476" max="9476" width="4.7109375" style="49" customWidth="1"/>
    <col min="9477" max="9477" width="8.28125" style="49" customWidth="1"/>
    <col min="9478" max="9478" width="10.28125" style="49" customWidth="1"/>
    <col min="9479" max="9479" width="1.421875" style="49" customWidth="1"/>
    <col min="9480" max="9480" width="11.57421875" style="49" customWidth="1"/>
    <col min="9481" max="9481" width="9.57421875" style="49" customWidth="1"/>
    <col min="9482" max="9482" width="11.28125" style="49" customWidth="1"/>
    <col min="9483" max="9483" width="12.421875" style="49" customWidth="1"/>
    <col min="9484" max="9484" width="11.28125" style="49" customWidth="1"/>
    <col min="9485" max="9485" width="14.421875" style="49" customWidth="1"/>
    <col min="9486" max="9486" width="15.140625" style="49" customWidth="1"/>
    <col min="9487" max="9487" width="1.28515625" style="49" customWidth="1"/>
    <col min="9488" max="9488" width="24.00390625" style="49" customWidth="1"/>
    <col min="9489" max="9489" width="9.57421875" style="49" customWidth="1"/>
    <col min="9490" max="9490" width="8.8515625" style="49" customWidth="1"/>
    <col min="9491" max="9492" width="11.421875" style="49" customWidth="1"/>
    <col min="9493" max="9493" width="20.57421875" style="49" customWidth="1"/>
    <col min="9494" max="9494" width="13.28125" style="49" customWidth="1"/>
    <col min="9495" max="9728" width="11.421875" style="49" customWidth="1"/>
    <col min="9729" max="9729" width="1.28515625" style="49" customWidth="1"/>
    <col min="9730" max="9730" width="7.8515625" style="49" customWidth="1"/>
    <col min="9731" max="9731" width="34.8515625" style="49" customWidth="1"/>
    <col min="9732" max="9732" width="4.7109375" style="49" customWidth="1"/>
    <col min="9733" max="9733" width="8.28125" style="49" customWidth="1"/>
    <col min="9734" max="9734" width="10.28125" style="49" customWidth="1"/>
    <col min="9735" max="9735" width="1.421875" style="49" customWidth="1"/>
    <col min="9736" max="9736" width="11.57421875" style="49" customWidth="1"/>
    <col min="9737" max="9737" width="9.57421875" style="49" customWidth="1"/>
    <col min="9738" max="9738" width="11.28125" style="49" customWidth="1"/>
    <col min="9739" max="9739" width="12.421875" style="49" customWidth="1"/>
    <col min="9740" max="9740" width="11.28125" style="49" customWidth="1"/>
    <col min="9741" max="9741" width="14.421875" style="49" customWidth="1"/>
    <col min="9742" max="9742" width="15.140625" style="49" customWidth="1"/>
    <col min="9743" max="9743" width="1.28515625" style="49" customWidth="1"/>
    <col min="9744" max="9744" width="24.00390625" style="49" customWidth="1"/>
    <col min="9745" max="9745" width="9.57421875" style="49" customWidth="1"/>
    <col min="9746" max="9746" width="8.8515625" style="49" customWidth="1"/>
    <col min="9747" max="9748" width="11.421875" style="49" customWidth="1"/>
    <col min="9749" max="9749" width="20.57421875" style="49" customWidth="1"/>
    <col min="9750" max="9750" width="13.28125" style="49" customWidth="1"/>
    <col min="9751" max="9984" width="11.421875" style="49" customWidth="1"/>
    <col min="9985" max="9985" width="1.28515625" style="49" customWidth="1"/>
    <col min="9986" max="9986" width="7.8515625" style="49" customWidth="1"/>
    <col min="9987" max="9987" width="34.8515625" style="49" customWidth="1"/>
    <col min="9988" max="9988" width="4.7109375" style="49" customWidth="1"/>
    <col min="9989" max="9989" width="8.28125" style="49" customWidth="1"/>
    <col min="9990" max="9990" width="10.28125" style="49" customWidth="1"/>
    <col min="9991" max="9991" width="1.421875" style="49" customWidth="1"/>
    <col min="9992" max="9992" width="11.57421875" style="49" customWidth="1"/>
    <col min="9993" max="9993" width="9.57421875" style="49" customWidth="1"/>
    <col min="9994" max="9994" width="11.28125" style="49" customWidth="1"/>
    <col min="9995" max="9995" width="12.421875" style="49" customWidth="1"/>
    <col min="9996" max="9996" width="11.28125" style="49" customWidth="1"/>
    <col min="9997" max="9997" width="14.421875" style="49" customWidth="1"/>
    <col min="9998" max="9998" width="15.140625" style="49" customWidth="1"/>
    <col min="9999" max="9999" width="1.28515625" style="49" customWidth="1"/>
    <col min="10000" max="10000" width="24.00390625" style="49" customWidth="1"/>
    <col min="10001" max="10001" width="9.57421875" style="49" customWidth="1"/>
    <col min="10002" max="10002" width="8.8515625" style="49" customWidth="1"/>
    <col min="10003" max="10004" width="11.421875" style="49" customWidth="1"/>
    <col min="10005" max="10005" width="20.57421875" style="49" customWidth="1"/>
    <col min="10006" max="10006" width="13.28125" style="49" customWidth="1"/>
    <col min="10007" max="10240" width="11.421875" style="49" customWidth="1"/>
    <col min="10241" max="10241" width="1.28515625" style="49" customWidth="1"/>
    <col min="10242" max="10242" width="7.8515625" style="49" customWidth="1"/>
    <col min="10243" max="10243" width="34.8515625" style="49" customWidth="1"/>
    <col min="10244" max="10244" width="4.7109375" style="49" customWidth="1"/>
    <col min="10245" max="10245" width="8.28125" style="49" customWidth="1"/>
    <col min="10246" max="10246" width="10.28125" style="49" customWidth="1"/>
    <col min="10247" max="10247" width="1.421875" style="49" customWidth="1"/>
    <col min="10248" max="10248" width="11.57421875" style="49" customWidth="1"/>
    <col min="10249" max="10249" width="9.57421875" style="49" customWidth="1"/>
    <col min="10250" max="10250" width="11.28125" style="49" customWidth="1"/>
    <col min="10251" max="10251" width="12.421875" style="49" customWidth="1"/>
    <col min="10252" max="10252" width="11.28125" style="49" customWidth="1"/>
    <col min="10253" max="10253" width="14.421875" style="49" customWidth="1"/>
    <col min="10254" max="10254" width="15.140625" style="49" customWidth="1"/>
    <col min="10255" max="10255" width="1.28515625" style="49" customWidth="1"/>
    <col min="10256" max="10256" width="24.00390625" style="49" customWidth="1"/>
    <col min="10257" max="10257" width="9.57421875" style="49" customWidth="1"/>
    <col min="10258" max="10258" width="8.8515625" style="49" customWidth="1"/>
    <col min="10259" max="10260" width="11.421875" style="49" customWidth="1"/>
    <col min="10261" max="10261" width="20.57421875" style="49" customWidth="1"/>
    <col min="10262" max="10262" width="13.28125" style="49" customWidth="1"/>
    <col min="10263" max="10496" width="11.421875" style="49" customWidth="1"/>
    <col min="10497" max="10497" width="1.28515625" style="49" customWidth="1"/>
    <col min="10498" max="10498" width="7.8515625" style="49" customWidth="1"/>
    <col min="10499" max="10499" width="34.8515625" style="49" customWidth="1"/>
    <col min="10500" max="10500" width="4.7109375" style="49" customWidth="1"/>
    <col min="10501" max="10501" width="8.28125" style="49" customWidth="1"/>
    <col min="10502" max="10502" width="10.28125" style="49" customWidth="1"/>
    <col min="10503" max="10503" width="1.421875" style="49" customWidth="1"/>
    <col min="10504" max="10504" width="11.57421875" style="49" customWidth="1"/>
    <col min="10505" max="10505" width="9.57421875" style="49" customWidth="1"/>
    <col min="10506" max="10506" width="11.28125" style="49" customWidth="1"/>
    <col min="10507" max="10507" width="12.421875" style="49" customWidth="1"/>
    <col min="10508" max="10508" width="11.28125" style="49" customWidth="1"/>
    <col min="10509" max="10509" width="14.421875" style="49" customWidth="1"/>
    <col min="10510" max="10510" width="15.140625" style="49" customWidth="1"/>
    <col min="10511" max="10511" width="1.28515625" style="49" customWidth="1"/>
    <col min="10512" max="10512" width="24.00390625" style="49" customWidth="1"/>
    <col min="10513" max="10513" width="9.57421875" style="49" customWidth="1"/>
    <col min="10514" max="10514" width="8.8515625" style="49" customWidth="1"/>
    <col min="10515" max="10516" width="11.421875" style="49" customWidth="1"/>
    <col min="10517" max="10517" width="20.57421875" style="49" customWidth="1"/>
    <col min="10518" max="10518" width="13.28125" style="49" customWidth="1"/>
    <col min="10519" max="10752" width="11.421875" style="49" customWidth="1"/>
    <col min="10753" max="10753" width="1.28515625" style="49" customWidth="1"/>
    <col min="10754" max="10754" width="7.8515625" style="49" customWidth="1"/>
    <col min="10755" max="10755" width="34.8515625" style="49" customWidth="1"/>
    <col min="10756" max="10756" width="4.7109375" style="49" customWidth="1"/>
    <col min="10757" max="10757" width="8.28125" style="49" customWidth="1"/>
    <col min="10758" max="10758" width="10.28125" style="49" customWidth="1"/>
    <col min="10759" max="10759" width="1.421875" style="49" customWidth="1"/>
    <col min="10760" max="10760" width="11.57421875" style="49" customWidth="1"/>
    <col min="10761" max="10761" width="9.57421875" style="49" customWidth="1"/>
    <col min="10762" max="10762" width="11.28125" style="49" customWidth="1"/>
    <col min="10763" max="10763" width="12.421875" style="49" customWidth="1"/>
    <col min="10764" max="10764" width="11.28125" style="49" customWidth="1"/>
    <col min="10765" max="10765" width="14.421875" style="49" customWidth="1"/>
    <col min="10766" max="10766" width="15.140625" style="49" customWidth="1"/>
    <col min="10767" max="10767" width="1.28515625" style="49" customWidth="1"/>
    <col min="10768" max="10768" width="24.00390625" style="49" customWidth="1"/>
    <col min="10769" max="10769" width="9.57421875" style="49" customWidth="1"/>
    <col min="10770" max="10770" width="8.8515625" style="49" customWidth="1"/>
    <col min="10771" max="10772" width="11.421875" style="49" customWidth="1"/>
    <col min="10773" max="10773" width="20.57421875" style="49" customWidth="1"/>
    <col min="10774" max="10774" width="13.28125" style="49" customWidth="1"/>
    <col min="10775" max="11008" width="11.421875" style="49" customWidth="1"/>
    <col min="11009" max="11009" width="1.28515625" style="49" customWidth="1"/>
    <col min="11010" max="11010" width="7.8515625" style="49" customWidth="1"/>
    <col min="11011" max="11011" width="34.8515625" style="49" customWidth="1"/>
    <col min="11012" max="11012" width="4.7109375" style="49" customWidth="1"/>
    <col min="11013" max="11013" width="8.28125" style="49" customWidth="1"/>
    <col min="11014" max="11014" width="10.28125" style="49" customWidth="1"/>
    <col min="11015" max="11015" width="1.421875" style="49" customWidth="1"/>
    <col min="11016" max="11016" width="11.57421875" style="49" customWidth="1"/>
    <col min="11017" max="11017" width="9.57421875" style="49" customWidth="1"/>
    <col min="11018" max="11018" width="11.28125" style="49" customWidth="1"/>
    <col min="11019" max="11019" width="12.421875" style="49" customWidth="1"/>
    <col min="11020" max="11020" width="11.28125" style="49" customWidth="1"/>
    <col min="11021" max="11021" width="14.421875" style="49" customWidth="1"/>
    <col min="11022" max="11022" width="15.140625" style="49" customWidth="1"/>
    <col min="11023" max="11023" width="1.28515625" style="49" customWidth="1"/>
    <col min="11024" max="11024" width="24.00390625" style="49" customWidth="1"/>
    <col min="11025" max="11025" width="9.57421875" style="49" customWidth="1"/>
    <col min="11026" max="11026" width="8.8515625" style="49" customWidth="1"/>
    <col min="11027" max="11028" width="11.421875" style="49" customWidth="1"/>
    <col min="11029" max="11029" width="20.57421875" style="49" customWidth="1"/>
    <col min="11030" max="11030" width="13.28125" style="49" customWidth="1"/>
    <col min="11031" max="11264" width="11.421875" style="49" customWidth="1"/>
    <col min="11265" max="11265" width="1.28515625" style="49" customWidth="1"/>
    <col min="11266" max="11266" width="7.8515625" style="49" customWidth="1"/>
    <col min="11267" max="11267" width="34.8515625" style="49" customWidth="1"/>
    <col min="11268" max="11268" width="4.7109375" style="49" customWidth="1"/>
    <col min="11269" max="11269" width="8.28125" style="49" customWidth="1"/>
    <col min="11270" max="11270" width="10.28125" style="49" customWidth="1"/>
    <col min="11271" max="11271" width="1.421875" style="49" customWidth="1"/>
    <col min="11272" max="11272" width="11.57421875" style="49" customWidth="1"/>
    <col min="11273" max="11273" width="9.57421875" style="49" customWidth="1"/>
    <col min="11274" max="11274" width="11.28125" style="49" customWidth="1"/>
    <col min="11275" max="11275" width="12.421875" style="49" customWidth="1"/>
    <col min="11276" max="11276" width="11.28125" style="49" customWidth="1"/>
    <col min="11277" max="11277" width="14.421875" style="49" customWidth="1"/>
    <col min="11278" max="11278" width="15.140625" style="49" customWidth="1"/>
    <col min="11279" max="11279" width="1.28515625" style="49" customWidth="1"/>
    <col min="11280" max="11280" width="24.00390625" style="49" customWidth="1"/>
    <col min="11281" max="11281" width="9.57421875" style="49" customWidth="1"/>
    <col min="11282" max="11282" width="8.8515625" style="49" customWidth="1"/>
    <col min="11283" max="11284" width="11.421875" style="49" customWidth="1"/>
    <col min="11285" max="11285" width="20.57421875" style="49" customWidth="1"/>
    <col min="11286" max="11286" width="13.28125" style="49" customWidth="1"/>
    <col min="11287" max="11520" width="11.421875" style="49" customWidth="1"/>
    <col min="11521" max="11521" width="1.28515625" style="49" customWidth="1"/>
    <col min="11522" max="11522" width="7.8515625" style="49" customWidth="1"/>
    <col min="11523" max="11523" width="34.8515625" style="49" customWidth="1"/>
    <col min="11524" max="11524" width="4.7109375" style="49" customWidth="1"/>
    <col min="11525" max="11525" width="8.28125" style="49" customWidth="1"/>
    <col min="11526" max="11526" width="10.28125" style="49" customWidth="1"/>
    <col min="11527" max="11527" width="1.421875" style="49" customWidth="1"/>
    <col min="11528" max="11528" width="11.57421875" style="49" customWidth="1"/>
    <col min="11529" max="11529" width="9.57421875" style="49" customWidth="1"/>
    <col min="11530" max="11530" width="11.28125" style="49" customWidth="1"/>
    <col min="11531" max="11531" width="12.421875" style="49" customWidth="1"/>
    <col min="11532" max="11532" width="11.28125" style="49" customWidth="1"/>
    <col min="11533" max="11533" width="14.421875" style="49" customWidth="1"/>
    <col min="11534" max="11534" width="15.140625" style="49" customWidth="1"/>
    <col min="11535" max="11535" width="1.28515625" style="49" customWidth="1"/>
    <col min="11536" max="11536" width="24.00390625" style="49" customWidth="1"/>
    <col min="11537" max="11537" width="9.57421875" style="49" customWidth="1"/>
    <col min="11538" max="11538" width="8.8515625" style="49" customWidth="1"/>
    <col min="11539" max="11540" width="11.421875" style="49" customWidth="1"/>
    <col min="11541" max="11541" width="20.57421875" style="49" customWidth="1"/>
    <col min="11542" max="11542" width="13.28125" style="49" customWidth="1"/>
    <col min="11543" max="11776" width="11.421875" style="49" customWidth="1"/>
    <col min="11777" max="11777" width="1.28515625" style="49" customWidth="1"/>
    <col min="11778" max="11778" width="7.8515625" style="49" customWidth="1"/>
    <col min="11779" max="11779" width="34.8515625" style="49" customWidth="1"/>
    <col min="11780" max="11780" width="4.7109375" style="49" customWidth="1"/>
    <col min="11781" max="11781" width="8.28125" style="49" customWidth="1"/>
    <col min="11782" max="11782" width="10.28125" style="49" customWidth="1"/>
    <col min="11783" max="11783" width="1.421875" style="49" customWidth="1"/>
    <col min="11784" max="11784" width="11.57421875" style="49" customWidth="1"/>
    <col min="11785" max="11785" width="9.57421875" style="49" customWidth="1"/>
    <col min="11786" max="11786" width="11.28125" style="49" customWidth="1"/>
    <col min="11787" max="11787" width="12.421875" style="49" customWidth="1"/>
    <col min="11788" max="11788" width="11.28125" style="49" customWidth="1"/>
    <col min="11789" max="11789" width="14.421875" style="49" customWidth="1"/>
    <col min="11790" max="11790" width="15.140625" style="49" customWidth="1"/>
    <col min="11791" max="11791" width="1.28515625" style="49" customWidth="1"/>
    <col min="11792" max="11792" width="24.00390625" style="49" customWidth="1"/>
    <col min="11793" max="11793" width="9.57421875" style="49" customWidth="1"/>
    <col min="11794" max="11794" width="8.8515625" style="49" customWidth="1"/>
    <col min="11795" max="11796" width="11.421875" style="49" customWidth="1"/>
    <col min="11797" max="11797" width="20.57421875" style="49" customWidth="1"/>
    <col min="11798" max="11798" width="13.28125" style="49" customWidth="1"/>
    <col min="11799" max="12032" width="11.421875" style="49" customWidth="1"/>
    <col min="12033" max="12033" width="1.28515625" style="49" customWidth="1"/>
    <col min="12034" max="12034" width="7.8515625" style="49" customWidth="1"/>
    <col min="12035" max="12035" width="34.8515625" style="49" customWidth="1"/>
    <col min="12036" max="12036" width="4.7109375" style="49" customWidth="1"/>
    <col min="12037" max="12037" width="8.28125" style="49" customWidth="1"/>
    <col min="12038" max="12038" width="10.28125" style="49" customWidth="1"/>
    <col min="12039" max="12039" width="1.421875" style="49" customWidth="1"/>
    <col min="12040" max="12040" width="11.57421875" style="49" customWidth="1"/>
    <col min="12041" max="12041" width="9.57421875" style="49" customWidth="1"/>
    <col min="12042" max="12042" width="11.28125" style="49" customWidth="1"/>
    <col min="12043" max="12043" width="12.421875" style="49" customWidth="1"/>
    <col min="12044" max="12044" width="11.28125" style="49" customWidth="1"/>
    <col min="12045" max="12045" width="14.421875" style="49" customWidth="1"/>
    <col min="12046" max="12046" width="15.140625" style="49" customWidth="1"/>
    <col min="12047" max="12047" width="1.28515625" style="49" customWidth="1"/>
    <col min="12048" max="12048" width="24.00390625" style="49" customWidth="1"/>
    <col min="12049" max="12049" width="9.57421875" style="49" customWidth="1"/>
    <col min="12050" max="12050" width="8.8515625" style="49" customWidth="1"/>
    <col min="12051" max="12052" width="11.421875" style="49" customWidth="1"/>
    <col min="12053" max="12053" width="20.57421875" style="49" customWidth="1"/>
    <col min="12054" max="12054" width="13.28125" style="49" customWidth="1"/>
    <col min="12055" max="12288" width="11.421875" style="49" customWidth="1"/>
    <col min="12289" max="12289" width="1.28515625" style="49" customWidth="1"/>
    <col min="12290" max="12290" width="7.8515625" style="49" customWidth="1"/>
    <col min="12291" max="12291" width="34.8515625" style="49" customWidth="1"/>
    <col min="12292" max="12292" width="4.7109375" style="49" customWidth="1"/>
    <col min="12293" max="12293" width="8.28125" style="49" customWidth="1"/>
    <col min="12294" max="12294" width="10.28125" style="49" customWidth="1"/>
    <col min="12295" max="12295" width="1.421875" style="49" customWidth="1"/>
    <col min="12296" max="12296" width="11.57421875" style="49" customWidth="1"/>
    <col min="12297" max="12297" width="9.57421875" style="49" customWidth="1"/>
    <col min="12298" max="12298" width="11.28125" style="49" customWidth="1"/>
    <col min="12299" max="12299" width="12.421875" style="49" customWidth="1"/>
    <col min="12300" max="12300" width="11.28125" style="49" customWidth="1"/>
    <col min="12301" max="12301" width="14.421875" style="49" customWidth="1"/>
    <col min="12302" max="12302" width="15.140625" style="49" customWidth="1"/>
    <col min="12303" max="12303" width="1.28515625" style="49" customWidth="1"/>
    <col min="12304" max="12304" width="24.00390625" style="49" customWidth="1"/>
    <col min="12305" max="12305" width="9.57421875" style="49" customWidth="1"/>
    <col min="12306" max="12306" width="8.8515625" style="49" customWidth="1"/>
    <col min="12307" max="12308" width="11.421875" style="49" customWidth="1"/>
    <col min="12309" max="12309" width="20.57421875" style="49" customWidth="1"/>
    <col min="12310" max="12310" width="13.28125" style="49" customWidth="1"/>
    <col min="12311" max="12544" width="11.421875" style="49" customWidth="1"/>
    <col min="12545" max="12545" width="1.28515625" style="49" customWidth="1"/>
    <col min="12546" max="12546" width="7.8515625" style="49" customWidth="1"/>
    <col min="12547" max="12547" width="34.8515625" style="49" customWidth="1"/>
    <col min="12548" max="12548" width="4.7109375" style="49" customWidth="1"/>
    <col min="12549" max="12549" width="8.28125" style="49" customWidth="1"/>
    <col min="12550" max="12550" width="10.28125" style="49" customWidth="1"/>
    <col min="12551" max="12551" width="1.421875" style="49" customWidth="1"/>
    <col min="12552" max="12552" width="11.57421875" style="49" customWidth="1"/>
    <col min="12553" max="12553" width="9.57421875" style="49" customWidth="1"/>
    <col min="12554" max="12554" width="11.28125" style="49" customWidth="1"/>
    <col min="12555" max="12555" width="12.421875" style="49" customWidth="1"/>
    <col min="12556" max="12556" width="11.28125" style="49" customWidth="1"/>
    <col min="12557" max="12557" width="14.421875" style="49" customWidth="1"/>
    <col min="12558" max="12558" width="15.140625" style="49" customWidth="1"/>
    <col min="12559" max="12559" width="1.28515625" style="49" customWidth="1"/>
    <col min="12560" max="12560" width="24.00390625" style="49" customWidth="1"/>
    <col min="12561" max="12561" width="9.57421875" style="49" customWidth="1"/>
    <col min="12562" max="12562" width="8.8515625" style="49" customWidth="1"/>
    <col min="12563" max="12564" width="11.421875" style="49" customWidth="1"/>
    <col min="12565" max="12565" width="20.57421875" style="49" customWidth="1"/>
    <col min="12566" max="12566" width="13.28125" style="49" customWidth="1"/>
    <col min="12567" max="12800" width="11.421875" style="49" customWidth="1"/>
    <col min="12801" max="12801" width="1.28515625" style="49" customWidth="1"/>
    <col min="12802" max="12802" width="7.8515625" style="49" customWidth="1"/>
    <col min="12803" max="12803" width="34.8515625" style="49" customWidth="1"/>
    <col min="12804" max="12804" width="4.7109375" style="49" customWidth="1"/>
    <col min="12805" max="12805" width="8.28125" style="49" customWidth="1"/>
    <col min="12806" max="12806" width="10.28125" style="49" customWidth="1"/>
    <col min="12807" max="12807" width="1.421875" style="49" customWidth="1"/>
    <col min="12808" max="12808" width="11.57421875" style="49" customWidth="1"/>
    <col min="12809" max="12809" width="9.57421875" style="49" customWidth="1"/>
    <col min="12810" max="12810" width="11.28125" style="49" customWidth="1"/>
    <col min="12811" max="12811" width="12.421875" style="49" customWidth="1"/>
    <col min="12812" max="12812" width="11.28125" style="49" customWidth="1"/>
    <col min="12813" max="12813" width="14.421875" style="49" customWidth="1"/>
    <col min="12814" max="12814" width="15.140625" style="49" customWidth="1"/>
    <col min="12815" max="12815" width="1.28515625" style="49" customWidth="1"/>
    <col min="12816" max="12816" width="24.00390625" style="49" customWidth="1"/>
    <col min="12817" max="12817" width="9.57421875" style="49" customWidth="1"/>
    <col min="12818" max="12818" width="8.8515625" style="49" customWidth="1"/>
    <col min="12819" max="12820" width="11.421875" style="49" customWidth="1"/>
    <col min="12821" max="12821" width="20.57421875" style="49" customWidth="1"/>
    <col min="12822" max="12822" width="13.28125" style="49" customWidth="1"/>
    <col min="12823" max="13056" width="11.421875" style="49" customWidth="1"/>
    <col min="13057" max="13057" width="1.28515625" style="49" customWidth="1"/>
    <col min="13058" max="13058" width="7.8515625" style="49" customWidth="1"/>
    <col min="13059" max="13059" width="34.8515625" style="49" customWidth="1"/>
    <col min="13060" max="13060" width="4.7109375" style="49" customWidth="1"/>
    <col min="13061" max="13061" width="8.28125" style="49" customWidth="1"/>
    <col min="13062" max="13062" width="10.28125" style="49" customWidth="1"/>
    <col min="13063" max="13063" width="1.421875" style="49" customWidth="1"/>
    <col min="13064" max="13064" width="11.57421875" style="49" customWidth="1"/>
    <col min="13065" max="13065" width="9.57421875" style="49" customWidth="1"/>
    <col min="13066" max="13066" width="11.28125" style="49" customWidth="1"/>
    <col min="13067" max="13067" width="12.421875" style="49" customWidth="1"/>
    <col min="13068" max="13068" width="11.28125" style="49" customWidth="1"/>
    <col min="13069" max="13069" width="14.421875" style="49" customWidth="1"/>
    <col min="13070" max="13070" width="15.140625" style="49" customWidth="1"/>
    <col min="13071" max="13071" width="1.28515625" style="49" customWidth="1"/>
    <col min="13072" max="13072" width="24.00390625" style="49" customWidth="1"/>
    <col min="13073" max="13073" width="9.57421875" style="49" customWidth="1"/>
    <col min="13074" max="13074" width="8.8515625" style="49" customWidth="1"/>
    <col min="13075" max="13076" width="11.421875" style="49" customWidth="1"/>
    <col min="13077" max="13077" width="20.57421875" style="49" customWidth="1"/>
    <col min="13078" max="13078" width="13.28125" style="49" customWidth="1"/>
    <col min="13079" max="13312" width="11.421875" style="49" customWidth="1"/>
    <col min="13313" max="13313" width="1.28515625" style="49" customWidth="1"/>
    <col min="13314" max="13314" width="7.8515625" style="49" customWidth="1"/>
    <col min="13315" max="13315" width="34.8515625" style="49" customWidth="1"/>
    <col min="13316" max="13316" width="4.7109375" style="49" customWidth="1"/>
    <col min="13317" max="13317" width="8.28125" style="49" customWidth="1"/>
    <col min="13318" max="13318" width="10.28125" style="49" customWidth="1"/>
    <col min="13319" max="13319" width="1.421875" style="49" customWidth="1"/>
    <col min="13320" max="13320" width="11.57421875" style="49" customWidth="1"/>
    <col min="13321" max="13321" width="9.57421875" style="49" customWidth="1"/>
    <col min="13322" max="13322" width="11.28125" style="49" customWidth="1"/>
    <col min="13323" max="13323" width="12.421875" style="49" customWidth="1"/>
    <col min="13324" max="13324" width="11.28125" style="49" customWidth="1"/>
    <col min="13325" max="13325" width="14.421875" style="49" customWidth="1"/>
    <col min="13326" max="13326" width="15.140625" style="49" customWidth="1"/>
    <col min="13327" max="13327" width="1.28515625" style="49" customWidth="1"/>
    <col min="13328" max="13328" width="24.00390625" style="49" customWidth="1"/>
    <col min="13329" max="13329" width="9.57421875" style="49" customWidth="1"/>
    <col min="13330" max="13330" width="8.8515625" style="49" customWidth="1"/>
    <col min="13331" max="13332" width="11.421875" style="49" customWidth="1"/>
    <col min="13333" max="13333" width="20.57421875" style="49" customWidth="1"/>
    <col min="13334" max="13334" width="13.28125" style="49" customWidth="1"/>
    <col min="13335" max="13568" width="11.421875" style="49" customWidth="1"/>
    <col min="13569" max="13569" width="1.28515625" style="49" customWidth="1"/>
    <col min="13570" max="13570" width="7.8515625" style="49" customWidth="1"/>
    <col min="13571" max="13571" width="34.8515625" style="49" customWidth="1"/>
    <col min="13572" max="13572" width="4.7109375" style="49" customWidth="1"/>
    <col min="13573" max="13573" width="8.28125" style="49" customWidth="1"/>
    <col min="13574" max="13574" width="10.28125" style="49" customWidth="1"/>
    <col min="13575" max="13575" width="1.421875" style="49" customWidth="1"/>
    <col min="13576" max="13576" width="11.57421875" style="49" customWidth="1"/>
    <col min="13577" max="13577" width="9.57421875" style="49" customWidth="1"/>
    <col min="13578" max="13578" width="11.28125" style="49" customWidth="1"/>
    <col min="13579" max="13579" width="12.421875" style="49" customWidth="1"/>
    <col min="13580" max="13580" width="11.28125" style="49" customWidth="1"/>
    <col min="13581" max="13581" width="14.421875" style="49" customWidth="1"/>
    <col min="13582" max="13582" width="15.140625" style="49" customWidth="1"/>
    <col min="13583" max="13583" width="1.28515625" style="49" customWidth="1"/>
    <col min="13584" max="13584" width="24.00390625" style="49" customWidth="1"/>
    <col min="13585" max="13585" width="9.57421875" style="49" customWidth="1"/>
    <col min="13586" max="13586" width="8.8515625" style="49" customWidth="1"/>
    <col min="13587" max="13588" width="11.421875" style="49" customWidth="1"/>
    <col min="13589" max="13589" width="20.57421875" style="49" customWidth="1"/>
    <col min="13590" max="13590" width="13.28125" style="49" customWidth="1"/>
    <col min="13591" max="13824" width="11.421875" style="49" customWidth="1"/>
    <col min="13825" max="13825" width="1.28515625" style="49" customWidth="1"/>
    <col min="13826" max="13826" width="7.8515625" style="49" customWidth="1"/>
    <col min="13827" max="13827" width="34.8515625" style="49" customWidth="1"/>
    <col min="13828" max="13828" width="4.7109375" style="49" customWidth="1"/>
    <col min="13829" max="13829" width="8.28125" style="49" customWidth="1"/>
    <col min="13830" max="13830" width="10.28125" style="49" customWidth="1"/>
    <col min="13831" max="13831" width="1.421875" style="49" customWidth="1"/>
    <col min="13832" max="13832" width="11.57421875" style="49" customWidth="1"/>
    <col min="13833" max="13833" width="9.57421875" style="49" customWidth="1"/>
    <col min="13834" max="13834" width="11.28125" style="49" customWidth="1"/>
    <col min="13835" max="13835" width="12.421875" style="49" customWidth="1"/>
    <col min="13836" max="13836" width="11.28125" style="49" customWidth="1"/>
    <col min="13837" max="13837" width="14.421875" style="49" customWidth="1"/>
    <col min="13838" max="13838" width="15.140625" style="49" customWidth="1"/>
    <col min="13839" max="13839" width="1.28515625" style="49" customWidth="1"/>
    <col min="13840" max="13840" width="24.00390625" style="49" customWidth="1"/>
    <col min="13841" max="13841" width="9.57421875" style="49" customWidth="1"/>
    <col min="13842" max="13842" width="8.8515625" style="49" customWidth="1"/>
    <col min="13843" max="13844" width="11.421875" style="49" customWidth="1"/>
    <col min="13845" max="13845" width="20.57421875" style="49" customWidth="1"/>
    <col min="13846" max="13846" width="13.28125" style="49" customWidth="1"/>
    <col min="13847" max="14080" width="11.421875" style="49" customWidth="1"/>
    <col min="14081" max="14081" width="1.28515625" style="49" customWidth="1"/>
    <col min="14082" max="14082" width="7.8515625" style="49" customWidth="1"/>
    <col min="14083" max="14083" width="34.8515625" style="49" customWidth="1"/>
    <col min="14084" max="14084" width="4.7109375" style="49" customWidth="1"/>
    <col min="14085" max="14085" width="8.28125" style="49" customWidth="1"/>
    <col min="14086" max="14086" width="10.28125" style="49" customWidth="1"/>
    <col min="14087" max="14087" width="1.421875" style="49" customWidth="1"/>
    <col min="14088" max="14088" width="11.57421875" style="49" customWidth="1"/>
    <col min="14089" max="14089" width="9.57421875" style="49" customWidth="1"/>
    <col min="14090" max="14090" width="11.28125" style="49" customWidth="1"/>
    <col min="14091" max="14091" width="12.421875" style="49" customWidth="1"/>
    <col min="14092" max="14092" width="11.28125" style="49" customWidth="1"/>
    <col min="14093" max="14093" width="14.421875" style="49" customWidth="1"/>
    <col min="14094" max="14094" width="15.140625" style="49" customWidth="1"/>
    <col min="14095" max="14095" width="1.28515625" style="49" customWidth="1"/>
    <col min="14096" max="14096" width="24.00390625" style="49" customWidth="1"/>
    <col min="14097" max="14097" width="9.57421875" style="49" customWidth="1"/>
    <col min="14098" max="14098" width="8.8515625" style="49" customWidth="1"/>
    <col min="14099" max="14100" width="11.421875" style="49" customWidth="1"/>
    <col min="14101" max="14101" width="20.57421875" style="49" customWidth="1"/>
    <col min="14102" max="14102" width="13.28125" style="49" customWidth="1"/>
    <col min="14103" max="14336" width="11.421875" style="49" customWidth="1"/>
    <col min="14337" max="14337" width="1.28515625" style="49" customWidth="1"/>
    <col min="14338" max="14338" width="7.8515625" style="49" customWidth="1"/>
    <col min="14339" max="14339" width="34.8515625" style="49" customWidth="1"/>
    <col min="14340" max="14340" width="4.7109375" style="49" customWidth="1"/>
    <col min="14341" max="14341" width="8.28125" style="49" customWidth="1"/>
    <col min="14342" max="14342" width="10.28125" style="49" customWidth="1"/>
    <col min="14343" max="14343" width="1.421875" style="49" customWidth="1"/>
    <col min="14344" max="14344" width="11.57421875" style="49" customWidth="1"/>
    <col min="14345" max="14345" width="9.57421875" style="49" customWidth="1"/>
    <col min="14346" max="14346" width="11.28125" style="49" customWidth="1"/>
    <col min="14347" max="14347" width="12.421875" style="49" customWidth="1"/>
    <col min="14348" max="14348" width="11.28125" style="49" customWidth="1"/>
    <col min="14349" max="14349" width="14.421875" style="49" customWidth="1"/>
    <col min="14350" max="14350" width="15.140625" style="49" customWidth="1"/>
    <col min="14351" max="14351" width="1.28515625" style="49" customWidth="1"/>
    <col min="14352" max="14352" width="24.00390625" style="49" customWidth="1"/>
    <col min="14353" max="14353" width="9.57421875" style="49" customWidth="1"/>
    <col min="14354" max="14354" width="8.8515625" style="49" customWidth="1"/>
    <col min="14355" max="14356" width="11.421875" style="49" customWidth="1"/>
    <col min="14357" max="14357" width="20.57421875" style="49" customWidth="1"/>
    <col min="14358" max="14358" width="13.28125" style="49" customWidth="1"/>
    <col min="14359" max="14592" width="11.421875" style="49" customWidth="1"/>
    <col min="14593" max="14593" width="1.28515625" style="49" customWidth="1"/>
    <col min="14594" max="14594" width="7.8515625" style="49" customWidth="1"/>
    <col min="14595" max="14595" width="34.8515625" style="49" customWidth="1"/>
    <col min="14596" max="14596" width="4.7109375" style="49" customWidth="1"/>
    <col min="14597" max="14597" width="8.28125" style="49" customWidth="1"/>
    <col min="14598" max="14598" width="10.28125" style="49" customWidth="1"/>
    <col min="14599" max="14599" width="1.421875" style="49" customWidth="1"/>
    <col min="14600" max="14600" width="11.57421875" style="49" customWidth="1"/>
    <col min="14601" max="14601" width="9.57421875" style="49" customWidth="1"/>
    <col min="14602" max="14602" width="11.28125" style="49" customWidth="1"/>
    <col min="14603" max="14603" width="12.421875" style="49" customWidth="1"/>
    <col min="14604" max="14604" width="11.28125" style="49" customWidth="1"/>
    <col min="14605" max="14605" width="14.421875" style="49" customWidth="1"/>
    <col min="14606" max="14606" width="15.140625" style="49" customWidth="1"/>
    <col min="14607" max="14607" width="1.28515625" style="49" customWidth="1"/>
    <col min="14608" max="14608" width="24.00390625" style="49" customWidth="1"/>
    <col min="14609" max="14609" width="9.57421875" style="49" customWidth="1"/>
    <col min="14610" max="14610" width="8.8515625" style="49" customWidth="1"/>
    <col min="14611" max="14612" width="11.421875" style="49" customWidth="1"/>
    <col min="14613" max="14613" width="20.57421875" style="49" customWidth="1"/>
    <col min="14614" max="14614" width="13.28125" style="49" customWidth="1"/>
    <col min="14615" max="14848" width="11.421875" style="49" customWidth="1"/>
    <col min="14849" max="14849" width="1.28515625" style="49" customWidth="1"/>
    <col min="14850" max="14850" width="7.8515625" style="49" customWidth="1"/>
    <col min="14851" max="14851" width="34.8515625" style="49" customWidth="1"/>
    <col min="14852" max="14852" width="4.7109375" style="49" customWidth="1"/>
    <col min="14853" max="14853" width="8.28125" style="49" customWidth="1"/>
    <col min="14854" max="14854" width="10.28125" style="49" customWidth="1"/>
    <col min="14855" max="14855" width="1.421875" style="49" customWidth="1"/>
    <col min="14856" max="14856" width="11.57421875" style="49" customWidth="1"/>
    <col min="14857" max="14857" width="9.57421875" style="49" customWidth="1"/>
    <col min="14858" max="14858" width="11.28125" style="49" customWidth="1"/>
    <col min="14859" max="14859" width="12.421875" style="49" customWidth="1"/>
    <col min="14860" max="14860" width="11.28125" style="49" customWidth="1"/>
    <col min="14861" max="14861" width="14.421875" style="49" customWidth="1"/>
    <col min="14862" max="14862" width="15.140625" style="49" customWidth="1"/>
    <col min="14863" max="14863" width="1.28515625" style="49" customWidth="1"/>
    <col min="14864" max="14864" width="24.00390625" style="49" customWidth="1"/>
    <col min="14865" max="14865" width="9.57421875" style="49" customWidth="1"/>
    <col min="14866" max="14866" width="8.8515625" style="49" customWidth="1"/>
    <col min="14867" max="14868" width="11.421875" style="49" customWidth="1"/>
    <col min="14869" max="14869" width="20.57421875" style="49" customWidth="1"/>
    <col min="14870" max="14870" width="13.28125" style="49" customWidth="1"/>
    <col min="14871" max="15104" width="11.421875" style="49" customWidth="1"/>
    <col min="15105" max="15105" width="1.28515625" style="49" customWidth="1"/>
    <col min="15106" max="15106" width="7.8515625" style="49" customWidth="1"/>
    <col min="15107" max="15107" width="34.8515625" style="49" customWidth="1"/>
    <col min="15108" max="15108" width="4.7109375" style="49" customWidth="1"/>
    <col min="15109" max="15109" width="8.28125" style="49" customWidth="1"/>
    <col min="15110" max="15110" width="10.28125" style="49" customWidth="1"/>
    <col min="15111" max="15111" width="1.421875" style="49" customWidth="1"/>
    <col min="15112" max="15112" width="11.57421875" style="49" customWidth="1"/>
    <col min="15113" max="15113" width="9.57421875" style="49" customWidth="1"/>
    <col min="15114" max="15114" width="11.28125" style="49" customWidth="1"/>
    <col min="15115" max="15115" width="12.421875" style="49" customWidth="1"/>
    <col min="15116" max="15116" width="11.28125" style="49" customWidth="1"/>
    <col min="15117" max="15117" width="14.421875" style="49" customWidth="1"/>
    <col min="15118" max="15118" width="15.140625" style="49" customWidth="1"/>
    <col min="15119" max="15119" width="1.28515625" style="49" customWidth="1"/>
    <col min="15120" max="15120" width="24.00390625" style="49" customWidth="1"/>
    <col min="15121" max="15121" width="9.57421875" style="49" customWidth="1"/>
    <col min="15122" max="15122" width="8.8515625" style="49" customWidth="1"/>
    <col min="15123" max="15124" width="11.421875" style="49" customWidth="1"/>
    <col min="15125" max="15125" width="20.57421875" style="49" customWidth="1"/>
    <col min="15126" max="15126" width="13.28125" style="49" customWidth="1"/>
    <col min="15127" max="15360" width="11.421875" style="49" customWidth="1"/>
    <col min="15361" max="15361" width="1.28515625" style="49" customWidth="1"/>
    <col min="15362" max="15362" width="7.8515625" style="49" customWidth="1"/>
    <col min="15363" max="15363" width="34.8515625" style="49" customWidth="1"/>
    <col min="15364" max="15364" width="4.7109375" style="49" customWidth="1"/>
    <col min="15365" max="15365" width="8.28125" style="49" customWidth="1"/>
    <col min="15366" max="15366" width="10.28125" style="49" customWidth="1"/>
    <col min="15367" max="15367" width="1.421875" style="49" customWidth="1"/>
    <col min="15368" max="15368" width="11.57421875" style="49" customWidth="1"/>
    <col min="15369" max="15369" width="9.57421875" style="49" customWidth="1"/>
    <col min="15370" max="15370" width="11.28125" style="49" customWidth="1"/>
    <col min="15371" max="15371" width="12.421875" style="49" customWidth="1"/>
    <col min="15372" max="15372" width="11.28125" style="49" customWidth="1"/>
    <col min="15373" max="15373" width="14.421875" style="49" customWidth="1"/>
    <col min="15374" max="15374" width="15.140625" style="49" customWidth="1"/>
    <col min="15375" max="15375" width="1.28515625" style="49" customWidth="1"/>
    <col min="15376" max="15376" width="24.00390625" style="49" customWidth="1"/>
    <col min="15377" max="15377" width="9.57421875" style="49" customWidth="1"/>
    <col min="15378" max="15378" width="8.8515625" style="49" customWidth="1"/>
    <col min="15379" max="15380" width="11.421875" style="49" customWidth="1"/>
    <col min="15381" max="15381" width="20.57421875" style="49" customWidth="1"/>
    <col min="15382" max="15382" width="13.28125" style="49" customWidth="1"/>
    <col min="15383" max="15616" width="11.421875" style="49" customWidth="1"/>
    <col min="15617" max="15617" width="1.28515625" style="49" customWidth="1"/>
    <col min="15618" max="15618" width="7.8515625" style="49" customWidth="1"/>
    <col min="15619" max="15619" width="34.8515625" style="49" customWidth="1"/>
    <col min="15620" max="15620" width="4.7109375" style="49" customWidth="1"/>
    <col min="15621" max="15621" width="8.28125" style="49" customWidth="1"/>
    <col min="15622" max="15622" width="10.28125" style="49" customWidth="1"/>
    <col min="15623" max="15623" width="1.421875" style="49" customWidth="1"/>
    <col min="15624" max="15624" width="11.57421875" style="49" customWidth="1"/>
    <col min="15625" max="15625" width="9.57421875" style="49" customWidth="1"/>
    <col min="15626" max="15626" width="11.28125" style="49" customWidth="1"/>
    <col min="15627" max="15627" width="12.421875" style="49" customWidth="1"/>
    <col min="15628" max="15628" width="11.28125" style="49" customWidth="1"/>
    <col min="15629" max="15629" width="14.421875" style="49" customWidth="1"/>
    <col min="15630" max="15630" width="15.140625" style="49" customWidth="1"/>
    <col min="15631" max="15631" width="1.28515625" style="49" customWidth="1"/>
    <col min="15632" max="15632" width="24.00390625" style="49" customWidth="1"/>
    <col min="15633" max="15633" width="9.57421875" style="49" customWidth="1"/>
    <col min="15634" max="15634" width="8.8515625" style="49" customWidth="1"/>
    <col min="15635" max="15636" width="11.421875" style="49" customWidth="1"/>
    <col min="15637" max="15637" width="20.57421875" style="49" customWidth="1"/>
    <col min="15638" max="15638" width="13.28125" style="49" customWidth="1"/>
    <col min="15639" max="15872" width="11.421875" style="49" customWidth="1"/>
    <col min="15873" max="15873" width="1.28515625" style="49" customWidth="1"/>
    <col min="15874" max="15874" width="7.8515625" style="49" customWidth="1"/>
    <col min="15875" max="15875" width="34.8515625" style="49" customWidth="1"/>
    <col min="15876" max="15876" width="4.7109375" style="49" customWidth="1"/>
    <col min="15877" max="15877" width="8.28125" style="49" customWidth="1"/>
    <col min="15878" max="15878" width="10.28125" style="49" customWidth="1"/>
    <col min="15879" max="15879" width="1.421875" style="49" customWidth="1"/>
    <col min="15880" max="15880" width="11.57421875" style="49" customWidth="1"/>
    <col min="15881" max="15881" width="9.57421875" style="49" customWidth="1"/>
    <col min="15882" max="15882" width="11.28125" style="49" customWidth="1"/>
    <col min="15883" max="15883" width="12.421875" style="49" customWidth="1"/>
    <col min="15884" max="15884" width="11.28125" style="49" customWidth="1"/>
    <col min="15885" max="15885" width="14.421875" style="49" customWidth="1"/>
    <col min="15886" max="15886" width="15.140625" style="49" customWidth="1"/>
    <col min="15887" max="15887" width="1.28515625" style="49" customWidth="1"/>
    <col min="15888" max="15888" width="24.00390625" style="49" customWidth="1"/>
    <col min="15889" max="15889" width="9.57421875" style="49" customWidth="1"/>
    <col min="15890" max="15890" width="8.8515625" style="49" customWidth="1"/>
    <col min="15891" max="15892" width="11.421875" style="49" customWidth="1"/>
    <col min="15893" max="15893" width="20.57421875" style="49" customWidth="1"/>
    <col min="15894" max="15894" width="13.28125" style="49" customWidth="1"/>
    <col min="15895" max="16128" width="11.421875" style="49" customWidth="1"/>
    <col min="16129" max="16129" width="1.28515625" style="49" customWidth="1"/>
    <col min="16130" max="16130" width="7.8515625" style="49" customWidth="1"/>
    <col min="16131" max="16131" width="34.8515625" style="49" customWidth="1"/>
    <col min="16132" max="16132" width="4.7109375" style="49" customWidth="1"/>
    <col min="16133" max="16133" width="8.28125" style="49" customWidth="1"/>
    <col min="16134" max="16134" width="10.28125" style="49" customWidth="1"/>
    <col min="16135" max="16135" width="1.421875" style="49" customWidth="1"/>
    <col min="16136" max="16136" width="11.57421875" style="49" customWidth="1"/>
    <col min="16137" max="16137" width="9.57421875" style="49" customWidth="1"/>
    <col min="16138" max="16138" width="11.28125" style="49" customWidth="1"/>
    <col min="16139" max="16139" width="12.421875" style="49" customWidth="1"/>
    <col min="16140" max="16140" width="11.28125" style="49" customWidth="1"/>
    <col min="16141" max="16141" width="14.421875" style="49" customWidth="1"/>
    <col min="16142" max="16142" width="15.140625" style="49" customWidth="1"/>
    <col min="16143" max="16143" width="1.28515625" style="49" customWidth="1"/>
    <col min="16144" max="16144" width="24.00390625" style="49" customWidth="1"/>
    <col min="16145" max="16145" width="9.57421875" style="49" customWidth="1"/>
    <col min="16146" max="16146" width="8.8515625" style="49" customWidth="1"/>
    <col min="16147" max="16148" width="11.421875" style="49" customWidth="1"/>
    <col min="16149" max="16149" width="20.57421875" style="49" customWidth="1"/>
    <col min="16150" max="16150" width="13.28125" style="49" customWidth="1"/>
    <col min="16151" max="16384" width="11.421875" style="49" customWidth="1"/>
  </cols>
  <sheetData>
    <row r="1" spans="1:15" ht="21" customHeight="1">
      <c r="A1" s="47"/>
      <c r="B1" s="249" t="s">
        <v>461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47"/>
    </row>
    <row r="2" spans="1:15" ht="14.7" customHeight="1">
      <c r="A2" s="47"/>
      <c r="B2" s="210" t="s">
        <v>462</v>
      </c>
      <c r="C2" s="210"/>
      <c r="D2" s="210"/>
      <c r="E2" s="210"/>
      <c r="F2" s="210"/>
      <c r="G2" s="210"/>
      <c r="H2" s="210"/>
      <c r="I2" s="210"/>
      <c r="J2" s="50"/>
      <c r="K2" s="51" t="s">
        <v>20</v>
      </c>
      <c r="L2" s="52"/>
      <c r="M2" s="211" t="s">
        <v>460</v>
      </c>
      <c r="N2" s="211"/>
      <c r="O2" s="47"/>
    </row>
    <row r="3" spans="1:15" ht="12.75" customHeight="1">
      <c r="A3" s="47"/>
      <c r="C3" s="212" t="s">
        <v>21</v>
      </c>
      <c r="D3" s="212"/>
      <c r="E3" s="212"/>
      <c r="F3" s="212"/>
      <c r="G3" s="212"/>
      <c r="H3" s="212"/>
      <c r="I3" s="212"/>
      <c r="J3" s="50"/>
      <c r="K3" s="51"/>
      <c r="L3" s="52"/>
      <c r="M3" s="333"/>
      <c r="N3" s="334"/>
      <c r="O3" s="47"/>
    </row>
    <row r="4" spans="1:15" ht="12.75" customHeight="1">
      <c r="A4" s="47"/>
      <c r="C4" s="213" t="s">
        <v>22</v>
      </c>
      <c r="D4" s="213"/>
      <c r="E4" s="213"/>
      <c r="F4" s="213"/>
      <c r="G4" s="213"/>
      <c r="H4" s="53"/>
      <c r="I4" s="53"/>
      <c r="J4" s="53"/>
      <c r="K4" s="330"/>
      <c r="L4" s="331"/>
      <c r="M4" s="332"/>
      <c r="N4" s="335"/>
      <c r="O4" s="47"/>
    </row>
    <row r="5" spans="1:15" ht="14.7" customHeight="1">
      <c r="A5" s="47"/>
      <c r="B5" s="54"/>
      <c r="C5" s="250" t="s">
        <v>463</v>
      </c>
      <c r="D5" s="55"/>
      <c r="E5" s="56"/>
      <c r="F5" s="55"/>
      <c r="G5" s="55"/>
      <c r="H5" s="55"/>
      <c r="I5" s="55"/>
      <c r="J5" s="55"/>
      <c r="K5" s="57"/>
      <c r="L5" s="58"/>
      <c r="M5" s="55"/>
      <c r="N5" s="59"/>
      <c r="O5" s="47"/>
    </row>
    <row r="6" spans="1:16" s="64" customFormat="1" ht="12.75" customHeight="1">
      <c r="A6" s="60"/>
      <c r="B6" s="61" t="s">
        <v>23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62" t="s">
        <v>24</v>
      </c>
      <c r="N6" s="63"/>
      <c r="O6" s="60"/>
      <c r="P6" s="48"/>
    </row>
    <row r="7" spans="1:15" ht="12.75" customHeight="1">
      <c r="A7" s="47"/>
      <c r="B7" s="65"/>
      <c r="C7" s="218" t="s">
        <v>469</v>
      </c>
      <c r="D7" s="218"/>
      <c r="E7" s="218"/>
      <c r="F7" s="218"/>
      <c r="G7" s="218"/>
      <c r="H7" s="66"/>
      <c r="I7" s="66"/>
      <c r="J7" s="66"/>
      <c r="K7" s="67"/>
      <c r="L7" s="68"/>
      <c r="M7" s="319">
        <f>M61</f>
        <v>0</v>
      </c>
      <c r="N7" s="319">
        <f>N13+N26+N61</f>
        <v>0</v>
      </c>
      <c r="O7" s="47"/>
    </row>
    <row r="8" spans="1:15" ht="12.75" customHeight="1">
      <c r="A8" s="47"/>
      <c r="B8" s="65"/>
      <c r="C8" s="218" t="s">
        <v>25</v>
      </c>
      <c r="D8" s="218"/>
      <c r="E8" s="218"/>
      <c r="F8" s="218"/>
      <c r="G8" s="66"/>
      <c r="H8" s="219"/>
      <c r="I8" s="219"/>
      <c r="J8" s="66"/>
      <c r="K8" s="67"/>
      <c r="L8" s="68"/>
      <c r="M8" s="66"/>
      <c r="N8" s="69">
        <f>M7+N7</f>
        <v>0</v>
      </c>
      <c r="O8" s="47"/>
    </row>
    <row r="9" spans="1:15" ht="10.35" customHeight="1">
      <c r="A9" s="47"/>
      <c r="B9" s="70"/>
      <c r="C9" s="71"/>
      <c r="D9" s="53"/>
      <c r="E9" s="72"/>
      <c r="F9" s="53"/>
      <c r="G9" s="53"/>
      <c r="H9" s="53"/>
      <c r="I9" s="53"/>
      <c r="J9" s="53"/>
      <c r="K9" s="53"/>
      <c r="L9" s="72"/>
      <c r="M9" s="53"/>
      <c r="N9" s="53"/>
      <c r="O9" s="47"/>
    </row>
    <row r="10" spans="2:16" s="64" customFormat="1" ht="39.9" customHeight="1">
      <c r="B10" s="73" t="s">
        <v>26</v>
      </c>
      <c r="C10" s="214" t="s">
        <v>27</v>
      </c>
      <c r="D10" s="214"/>
      <c r="E10" s="214"/>
      <c r="F10" s="214"/>
      <c r="G10" s="214"/>
      <c r="H10" s="74" t="s">
        <v>28</v>
      </c>
      <c r="I10" s="74" t="s">
        <v>29</v>
      </c>
      <c r="J10" s="74" t="s">
        <v>30</v>
      </c>
      <c r="K10" s="75" t="s">
        <v>31</v>
      </c>
      <c r="L10" s="76" t="s">
        <v>32</v>
      </c>
      <c r="M10" s="74" t="s">
        <v>33</v>
      </c>
      <c r="N10" s="77" t="s">
        <v>34</v>
      </c>
      <c r="P10" s="48"/>
    </row>
    <row r="11" spans="2:16" s="64" customFormat="1" ht="31.95" customHeight="1">
      <c r="B11" s="73"/>
      <c r="C11" s="74"/>
      <c r="D11" s="78"/>
      <c r="E11" s="79"/>
      <c r="F11" s="78"/>
      <c r="G11" s="78"/>
      <c r="H11" s="74" t="s">
        <v>35</v>
      </c>
      <c r="I11" s="74" t="s">
        <v>36</v>
      </c>
      <c r="J11" s="74" t="s">
        <v>37</v>
      </c>
      <c r="K11" s="75" t="s">
        <v>38</v>
      </c>
      <c r="L11" s="80" t="s">
        <v>38</v>
      </c>
      <c r="M11" s="78" t="s">
        <v>39</v>
      </c>
      <c r="N11" s="81" t="s">
        <v>40</v>
      </c>
      <c r="P11" s="48"/>
    </row>
    <row r="12" spans="1:15" ht="7.5" customHeight="1">
      <c r="A12" s="47"/>
      <c r="B12" s="82"/>
      <c r="C12" s="83"/>
      <c r="D12" s="84"/>
      <c r="E12" s="85"/>
      <c r="F12" s="84"/>
      <c r="G12" s="84"/>
      <c r="H12" s="83"/>
      <c r="I12" s="83"/>
      <c r="J12" s="83"/>
      <c r="K12" s="86"/>
      <c r="L12" s="87"/>
      <c r="M12" s="84"/>
      <c r="N12" s="88"/>
      <c r="O12" s="47"/>
    </row>
    <row r="13" spans="2:16" s="89" customFormat="1" ht="16.2" customHeight="1">
      <c r="B13" s="70"/>
      <c r="C13" s="266" t="s">
        <v>41</v>
      </c>
      <c r="D13" s="266"/>
      <c r="E13" s="266"/>
      <c r="F13" s="266"/>
      <c r="G13" s="266"/>
      <c r="H13" s="53"/>
      <c r="I13" s="53"/>
      <c r="J13" s="53"/>
      <c r="K13" s="53"/>
      <c r="L13" s="72"/>
      <c r="M13" s="53"/>
      <c r="N13" s="267">
        <f>N15</f>
        <v>0</v>
      </c>
      <c r="P13" s="48"/>
    </row>
    <row r="14" spans="2:16" s="230" customFormat="1" ht="12.75" customHeight="1">
      <c r="B14" s="231"/>
      <c r="C14" s="232" t="s">
        <v>42</v>
      </c>
      <c r="D14" s="232"/>
      <c r="E14" s="232"/>
      <c r="F14" s="232"/>
      <c r="G14" s="232"/>
      <c r="H14" s="233"/>
      <c r="I14" s="234"/>
      <c r="J14" s="234"/>
      <c r="K14" s="235"/>
      <c r="L14" s="236"/>
      <c r="M14" s="237"/>
      <c r="N14" s="238"/>
      <c r="P14" s="239"/>
    </row>
    <row r="15" spans="2:14" ht="14.7" customHeight="1">
      <c r="B15" s="90"/>
      <c r="C15" s="215" t="s">
        <v>43</v>
      </c>
      <c r="D15" s="215"/>
      <c r="E15" s="215"/>
      <c r="F15" s="215"/>
      <c r="G15" s="215"/>
      <c r="H15" s="91"/>
      <c r="I15" s="92"/>
      <c r="J15" s="92"/>
      <c r="K15" s="93"/>
      <c r="L15" s="94"/>
      <c r="M15" s="95"/>
      <c r="N15" s="96">
        <f>SUM(N16:N23)</f>
        <v>0</v>
      </c>
    </row>
    <row r="16" spans="2:16" s="97" customFormat="1" ht="21.75" customHeight="1">
      <c r="B16" s="98" t="s">
        <v>44</v>
      </c>
      <c r="C16" s="216" t="s">
        <v>45</v>
      </c>
      <c r="D16" s="216"/>
      <c r="E16" s="216"/>
      <c r="F16" s="216"/>
      <c r="G16" s="216"/>
      <c r="H16" s="99">
        <v>1</v>
      </c>
      <c r="I16" s="251"/>
      <c r="J16" s="252"/>
      <c r="K16" s="253"/>
      <c r="L16" s="336">
        <v>0</v>
      </c>
      <c r="M16" s="256"/>
      <c r="N16" s="101">
        <f aca="true" t="shared" si="0" ref="N16:N23">H16*L16</f>
        <v>0</v>
      </c>
      <c r="P16" s="48"/>
    </row>
    <row r="17" spans="2:16" s="97" customFormat="1" ht="14.7" customHeight="1">
      <c r="B17" s="98" t="s">
        <v>46</v>
      </c>
      <c r="C17" s="216" t="s">
        <v>47</v>
      </c>
      <c r="D17" s="216"/>
      <c r="E17" s="216"/>
      <c r="F17" s="216"/>
      <c r="G17" s="216"/>
      <c r="H17" s="99">
        <v>1</v>
      </c>
      <c r="I17" s="251"/>
      <c r="J17" s="252"/>
      <c r="K17" s="253"/>
      <c r="L17" s="336">
        <v>0</v>
      </c>
      <c r="M17" s="256"/>
      <c r="N17" s="101">
        <f t="shared" si="0"/>
        <v>0</v>
      </c>
      <c r="P17" s="48"/>
    </row>
    <row r="18" spans="2:16" s="97" customFormat="1" ht="14.7" customHeight="1">
      <c r="B18" s="98" t="s">
        <v>48</v>
      </c>
      <c r="C18" s="216" t="s">
        <v>49</v>
      </c>
      <c r="D18" s="216"/>
      <c r="E18" s="216"/>
      <c r="F18" s="216"/>
      <c r="G18" s="216"/>
      <c r="H18" s="99">
        <v>1</v>
      </c>
      <c r="I18" s="251"/>
      <c r="J18" s="252"/>
      <c r="K18" s="253"/>
      <c r="L18" s="336">
        <v>0</v>
      </c>
      <c r="M18" s="256"/>
      <c r="N18" s="101">
        <f t="shared" si="0"/>
        <v>0</v>
      </c>
      <c r="P18" s="48"/>
    </row>
    <row r="19" spans="2:16" s="97" customFormat="1" ht="14.7" customHeight="1">
      <c r="B19" s="98" t="s">
        <v>50</v>
      </c>
      <c r="C19" s="216" t="s">
        <v>51</v>
      </c>
      <c r="D19" s="216"/>
      <c r="E19" s="216"/>
      <c r="F19" s="216"/>
      <c r="G19" s="216"/>
      <c r="H19" s="99">
        <v>1</v>
      </c>
      <c r="I19" s="251"/>
      <c r="J19" s="252"/>
      <c r="K19" s="253"/>
      <c r="L19" s="336">
        <v>0</v>
      </c>
      <c r="M19" s="256"/>
      <c r="N19" s="101">
        <f t="shared" si="0"/>
        <v>0</v>
      </c>
      <c r="P19" s="48"/>
    </row>
    <row r="20" spans="2:16" s="97" customFormat="1" ht="14.7" customHeight="1">
      <c r="B20" s="98" t="s">
        <v>52</v>
      </c>
      <c r="C20" s="216" t="s">
        <v>53</v>
      </c>
      <c r="D20" s="216"/>
      <c r="E20" s="216"/>
      <c r="F20" s="216"/>
      <c r="G20" s="216"/>
      <c r="H20" s="99">
        <v>1</v>
      </c>
      <c r="I20" s="251"/>
      <c r="J20" s="252"/>
      <c r="K20" s="253"/>
      <c r="L20" s="336">
        <v>0</v>
      </c>
      <c r="M20" s="256"/>
      <c r="N20" s="101">
        <f t="shared" si="0"/>
        <v>0</v>
      </c>
      <c r="P20" s="48"/>
    </row>
    <row r="21" spans="2:16" s="97" customFormat="1" ht="14.7" customHeight="1">
      <c r="B21" s="98" t="s">
        <v>54</v>
      </c>
      <c r="C21" s="216" t="s">
        <v>55</v>
      </c>
      <c r="D21" s="216"/>
      <c r="E21" s="216"/>
      <c r="F21" s="216"/>
      <c r="G21" s="216"/>
      <c r="H21" s="102">
        <v>18000</v>
      </c>
      <c r="I21" s="251"/>
      <c r="J21" s="252"/>
      <c r="K21" s="253"/>
      <c r="L21" s="336">
        <v>0</v>
      </c>
      <c r="M21" s="256"/>
      <c r="N21" s="101">
        <f t="shared" si="0"/>
        <v>0</v>
      </c>
      <c r="P21" s="48"/>
    </row>
    <row r="22" spans="2:16" s="97" customFormat="1" ht="14.7" customHeight="1">
      <c r="B22" s="98" t="s">
        <v>56</v>
      </c>
      <c r="C22" s="216" t="s">
        <v>57</v>
      </c>
      <c r="D22" s="216"/>
      <c r="E22" s="216"/>
      <c r="F22" s="216"/>
      <c r="G22" s="216"/>
      <c r="H22" s="102">
        <v>18000</v>
      </c>
      <c r="I22" s="251"/>
      <c r="J22" s="252"/>
      <c r="K22" s="253"/>
      <c r="L22" s="336">
        <v>0</v>
      </c>
      <c r="M22" s="256"/>
      <c r="N22" s="101">
        <f t="shared" si="0"/>
        <v>0</v>
      </c>
      <c r="P22" s="48"/>
    </row>
    <row r="23" spans="2:16" s="97" customFormat="1" ht="14.7" customHeight="1">
      <c r="B23" s="98" t="s">
        <v>58</v>
      </c>
      <c r="C23" s="216" t="s">
        <v>59</v>
      </c>
      <c r="D23" s="216"/>
      <c r="E23" s="216"/>
      <c r="F23" s="216"/>
      <c r="G23" s="216"/>
      <c r="H23" s="99">
        <v>1</v>
      </c>
      <c r="I23" s="251"/>
      <c r="J23" s="252"/>
      <c r="K23" s="253"/>
      <c r="L23" s="336">
        <v>0</v>
      </c>
      <c r="M23" s="256"/>
      <c r="N23" s="101">
        <f t="shared" si="0"/>
        <v>0</v>
      </c>
      <c r="P23" s="48"/>
    </row>
    <row r="24" spans="2:16" s="240" customFormat="1" ht="14.7" customHeight="1">
      <c r="B24" s="241"/>
      <c r="C24" s="232" t="s">
        <v>60</v>
      </c>
      <c r="D24" s="232"/>
      <c r="E24" s="232"/>
      <c r="F24" s="232"/>
      <c r="G24" s="232"/>
      <c r="H24" s="242"/>
      <c r="I24" s="243"/>
      <c r="J24" s="243"/>
      <c r="K24" s="244"/>
      <c r="L24" s="245"/>
      <c r="M24" s="246"/>
      <c r="N24" s="275">
        <f>N16+N17+N18+N19+N20+N21+N22+N23</f>
        <v>0</v>
      </c>
      <c r="P24" s="239"/>
    </row>
    <row r="25" spans="2:16" s="97" customFormat="1" ht="9.15" customHeight="1">
      <c r="B25" s="98"/>
      <c r="C25" s="109"/>
      <c r="D25" s="109"/>
      <c r="E25" s="109"/>
      <c r="F25" s="109"/>
      <c r="G25" s="109"/>
      <c r="H25" s="91"/>
      <c r="I25" s="110"/>
      <c r="J25" s="100"/>
      <c r="K25" s="111"/>
      <c r="L25" s="94"/>
      <c r="M25" s="112"/>
      <c r="N25" s="101"/>
      <c r="P25" s="48"/>
    </row>
    <row r="26" spans="2:14" ht="15.75" customHeight="1">
      <c r="B26" s="70"/>
      <c r="C26" s="266" t="s">
        <v>61</v>
      </c>
      <c r="D26" s="266"/>
      <c r="E26" s="266"/>
      <c r="F26" s="266"/>
      <c r="G26" s="266"/>
      <c r="H26" s="113"/>
      <c r="I26" s="53"/>
      <c r="J26" s="100"/>
      <c r="K26" s="53"/>
      <c r="L26" s="72"/>
      <c r="M26" s="53"/>
      <c r="N26" s="267">
        <f>N28+N33+N37+N42+N46+N50+N53+N56</f>
        <v>0</v>
      </c>
    </row>
    <row r="27" spans="2:16" s="240" customFormat="1" ht="14.7" customHeight="1">
      <c r="B27" s="241"/>
      <c r="C27" s="248" t="s">
        <v>62</v>
      </c>
      <c r="D27" s="248"/>
      <c r="E27" s="248"/>
      <c r="F27" s="248"/>
      <c r="G27" s="248"/>
      <c r="H27" s="242"/>
      <c r="I27" s="243"/>
      <c r="J27" s="243"/>
      <c r="K27" s="244"/>
      <c r="L27" s="245"/>
      <c r="M27" s="246"/>
      <c r="N27" s="247"/>
      <c r="P27" s="239"/>
    </row>
    <row r="28" spans="2:14" ht="14.7" customHeight="1">
      <c r="B28" s="90"/>
      <c r="C28" s="215" t="s">
        <v>63</v>
      </c>
      <c r="D28" s="215"/>
      <c r="E28" s="215"/>
      <c r="F28" s="215"/>
      <c r="G28" s="215"/>
      <c r="H28" s="91"/>
      <c r="I28" s="92"/>
      <c r="J28" s="92"/>
      <c r="K28" s="93"/>
      <c r="L28" s="94"/>
      <c r="M28" s="95"/>
      <c r="N28" s="96">
        <f>SUM(N29:N32)</f>
        <v>0</v>
      </c>
    </row>
    <row r="29" spans="2:16" s="97" customFormat="1" ht="14.7" customHeight="1">
      <c r="B29" s="98" t="s">
        <v>64</v>
      </c>
      <c r="C29" s="220" t="s">
        <v>65</v>
      </c>
      <c r="D29" s="220"/>
      <c r="E29" s="220"/>
      <c r="F29" s="220"/>
      <c r="G29" s="220"/>
      <c r="H29" s="114">
        <v>1</v>
      </c>
      <c r="I29" s="251"/>
      <c r="J29" s="252"/>
      <c r="K29" s="253"/>
      <c r="L29" s="336">
        <v>0</v>
      </c>
      <c r="M29" s="256"/>
      <c r="N29" s="101">
        <f aca="true" t="shared" si="1" ref="N29:N32">H29*L29</f>
        <v>0</v>
      </c>
      <c r="P29" s="48"/>
    </row>
    <row r="30" spans="2:16" s="97" customFormat="1" ht="14.7" customHeight="1">
      <c r="B30" s="98" t="s">
        <v>66</v>
      </c>
      <c r="C30" s="220" t="s">
        <v>67</v>
      </c>
      <c r="D30" s="220"/>
      <c r="E30" s="220"/>
      <c r="F30" s="220"/>
      <c r="G30" s="220"/>
      <c r="H30" s="115">
        <v>2</v>
      </c>
      <c r="I30" s="251"/>
      <c r="J30" s="252"/>
      <c r="K30" s="253"/>
      <c r="L30" s="336">
        <v>0</v>
      </c>
      <c r="M30" s="256"/>
      <c r="N30" s="101">
        <f t="shared" si="1"/>
        <v>0</v>
      </c>
      <c r="P30" s="48"/>
    </row>
    <row r="31" spans="2:16" s="97" customFormat="1" ht="14.7" customHeight="1">
      <c r="B31" s="98" t="s">
        <v>68</v>
      </c>
      <c r="C31" s="220" t="s">
        <v>69</v>
      </c>
      <c r="D31" s="220"/>
      <c r="E31" s="220"/>
      <c r="F31" s="220"/>
      <c r="G31" s="220"/>
      <c r="H31" s="99">
        <v>1</v>
      </c>
      <c r="I31" s="251"/>
      <c r="J31" s="252"/>
      <c r="K31" s="253"/>
      <c r="L31" s="336">
        <v>0</v>
      </c>
      <c r="M31" s="256"/>
      <c r="N31" s="101">
        <f t="shared" si="1"/>
        <v>0</v>
      </c>
      <c r="P31" s="48"/>
    </row>
    <row r="32" spans="2:16" s="97" customFormat="1" ht="14.7" customHeight="1">
      <c r="B32" s="98" t="s">
        <v>70</v>
      </c>
      <c r="C32" s="220" t="s">
        <v>71</v>
      </c>
      <c r="D32" s="220"/>
      <c r="E32" s="220"/>
      <c r="F32" s="220"/>
      <c r="G32" s="220"/>
      <c r="H32" s="99">
        <v>1</v>
      </c>
      <c r="I32" s="251"/>
      <c r="J32" s="252"/>
      <c r="K32" s="253"/>
      <c r="L32" s="336">
        <v>0</v>
      </c>
      <c r="M32" s="256"/>
      <c r="N32" s="101">
        <f t="shared" si="1"/>
        <v>0</v>
      </c>
      <c r="P32" s="48"/>
    </row>
    <row r="33" spans="2:14" ht="14.7" customHeight="1">
      <c r="B33" s="90"/>
      <c r="C33" s="221" t="s">
        <v>72</v>
      </c>
      <c r="D33" s="221"/>
      <c r="E33" s="221"/>
      <c r="F33" s="221"/>
      <c r="G33" s="221"/>
      <c r="H33" s="116"/>
      <c r="I33" s="254"/>
      <c r="J33" s="254"/>
      <c r="K33" s="255"/>
      <c r="L33" s="94"/>
      <c r="M33" s="257"/>
      <c r="N33" s="96">
        <f>SUM(N34:N36)</f>
        <v>0</v>
      </c>
    </row>
    <row r="34" spans="2:16" s="97" customFormat="1" ht="14.7" customHeight="1">
      <c r="B34" s="98" t="s">
        <v>73</v>
      </c>
      <c r="C34" s="220" t="s">
        <v>74</v>
      </c>
      <c r="D34" s="220"/>
      <c r="E34" s="220"/>
      <c r="F34" s="220"/>
      <c r="G34" s="220"/>
      <c r="H34" s="99">
        <v>1</v>
      </c>
      <c r="I34" s="251"/>
      <c r="J34" s="252"/>
      <c r="K34" s="253"/>
      <c r="L34" s="336">
        <v>0</v>
      </c>
      <c r="M34" s="256"/>
      <c r="N34" s="101">
        <f aca="true" t="shared" si="2" ref="N34:N36">H34*L34</f>
        <v>0</v>
      </c>
      <c r="P34" s="48"/>
    </row>
    <row r="35" spans="2:16" s="97" customFormat="1" ht="14.7" customHeight="1">
      <c r="B35" s="98" t="s">
        <v>75</v>
      </c>
      <c r="C35" s="220" t="s">
        <v>76</v>
      </c>
      <c r="D35" s="220"/>
      <c r="E35" s="220"/>
      <c r="F35" s="220"/>
      <c r="G35" s="220"/>
      <c r="H35" s="99">
        <v>1</v>
      </c>
      <c r="I35" s="251"/>
      <c r="J35" s="252"/>
      <c r="K35" s="253"/>
      <c r="L35" s="336">
        <v>0</v>
      </c>
      <c r="M35" s="256"/>
      <c r="N35" s="101">
        <f t="shared" si="2"/>
        <v>0</v>
      </c>
      <c r="P35" s="48"/>
    </row>
    <row r="36" spans="2:16" s="97" customFormat="1" ht="14.7" customHeight="1">
      <c r="B36" s="98" t="s">
        <v>77</v>
      </c>
      <c r="C36" s="220" t="s">
        <v>78</v>
      </c>
      <c r="D36" s="220"/>
      <c r="E36" s="220"/>
      <c r="F36" s="220"/>
      <c r="G36" s="220"/>
      <c r="H36" s="99">
        <v>1</v>
      </c>
      <c r="I36" s="251"/>
      <c r="J36" s="252"/>
      <c r="K36" s="253"/>
      <c r="L36" s="336">
        <v>0</v>
      </c>
      <c r="M36" s="256"/>
      <c r="N36" s="101">
        <f t="shared" si="2"/>
        <v>0</v>
      </c>
      <c r="P36" s="48"/>
    </row>
    <row r="37" spans="2:14" ht="14.7" customHeight="1">
      <c r="B37" s="90"/>
      <c r="C37" s="215" t="s">
        <v>79</v>
      </c>
      <c r="D37" s="215"/>
      <c r="E37" s="215"/>
      <c r="F37" s="215"/>
      <c r="G37" s="215"/>
      <c r="H37" s="91"/>
      <c r="I37" s="254"/>
      <c r="J37" s="254"/>
      <c r="K37" s="255"/>
      <c r="L37" s="94"/>
      <c r="M37" s="257"/>
      <c r="N37" s="96">
        <f>SUM(N38:N41)</f>
        <v>0</v>
      </c>
    </row>
    <row r="38" spans="2:16" s="97" customFormat="1" ht="14.7" customHeight="1">
      <c r="B38" s="98" t="s">
        <v>80</v>
      </c>
      <c r="C38" s="220" t="s">
        <v>71</v>
      </c>
      <c r="D38" s="220"/>
      <c r="E38" s="220"/>
      <c r="F38" s="220"/>
      <c r="G38" s="220"/>
      <c r="H38" s="99">
        <v>1</v>
      </c>
      <c r="I38" s="251"/>
      <c r="J38" s="252"/>
      <c r="K38" s="253"/>
      <c r="L38" s="336">
        <v>0</v>
      </c>
      <c r="M38" s="256"/>
      <c r="N38" s="101">
        <f aca="true" t="shared" si="3" ref="N38:N41">H38*L38</f>
        <v>0</v>
      </c>
      <c r="P38" s="48"/>
    </row>
    <row r="39" spans="2:16" s="97" customFormat="1" ht="14.7" customHeight="1">
      <c r="B39" s="98" t="s">
        <v>81</v>
      </c>
      <c r="C39" s="220" t="s">
        <v>82</v>
      </c>
      <c r="D39" s="220"/>
      <c r="E39" s="220"/>
      <c r="F39" s="220"/>
      <c r="G39" s="220"/>
      <c r="H39" s="99">
        <v>1</v>
      </c>
      <c r="I39" s="251"/>
      <c r="J39" s="252"/>
      <c r="K39" s="253"/>
      <c r="L39" s="336">
        <v>0</v>
      </c>
      <c r="M39" s="256"/>
      <c r="N39" s="101">
        <f t="shared" si="3"/>
        <v>0</v>
      </c>
      <c r="P39" s="48"/>
    </row>
    <row r="40" spans="2:16" s="97" customFormat="1" ht="14.7" customHeight="1">
      <c r="B40" s="98" t="s">
        <v>83</v>
      </c>
      <c r="C40" s="220" t="s">
        <v>69</v>
      </c>
      <c r="D40" s="220"/>
      <c r="E40" s="220"/>
      <c r="F40" s="220"/>
      <c r="G40" s="220"/>
      <c r="H40" s="99">
        <v>1</v>
      </c>
      <c r="I40" s="251"/>
      <c r="J40" s="252"/>
      <c r="K40" s="253"/>
      <c r="L40" s="336">
        <v>0</v>
      </c>
      <c r="M40" s="256"/>
      <c r="N40" s="101">
        <f t="shared" si="3"/>
        <v>0</v>
      </c>
      <c r="P40" s="48"/>
    </row>
    <row r="41" spans="2:16" s="97" customFormat="1" ht="14.7" customHeight="1">
      <c r="B41" s="98" t="s">
        <v>84</v>
      </c>
      <c r="C41" s="220" t="s">
        <v>71</v>
      </c>
      <c r="D41" s="220"/>
      <c r="E41" s="220"/>
      <c r="F41" s="220"/>
      <c r="G41" s="220"/>
      <c r="H41" s="99">
        <v>1</v>
      </c>
      <c r="I41" s="251"/>
      <c r="J41" s="252"/>
      <c r="K41" s="253"/>
      <c r="L41" s="336">
        <v>0</v>
      </c>
      <c r="M41" s="256"/>
      <c r="N41" s="101">
        <f t="shared" si="3"/>
        <v>0</v>
      </c>
      <c r="P41" s="48"/>
    </row>
    <row r="42" spans="2:14" ht="14.7" customHeight="1">
      <c r="B42" s="90"/>
      <c r="C42" s="221" t="s">
        <v>72</v>
      </c>
      <c r="D42" s="221"/>
      <c r="E42" s="221"/>
      <c r="F42" s="221"/>
      <c r="G42" s="221"/>
      <c r="H42" s="116"/>
      <c r="I42" s="254"/>
      <c r="J42" s="254"/>
      <c r="K42" s="255"/>
      <c r="L42" s="94"/>
      <c r="M42" s="257"/>
      <c r="N42" s="96">
        <f>SUM(N43:N45)</f>
        <v>0</v>
      </c>
    </row>
    <row r="43" spans="2:16" s="97" customFormat="1" ht="14.7" customHeight="1">
      <c r="B43" s="98" t="s">
        <v>85</v>
      </c>
      <c r="C43" s="220" t="s">
        <v>76</v>
      </c>
      <c r="D43" s="220"/>
      <c r="E43" s="220"/>
      <c r="F43" s="220"/>
      <c r="G43" s="220"/>
      <c r="H43" s="99">
        <v>1</v>
      </c>
      <c r="I43" s="251"/>
      <c r="J43" s="252"/>
      <c r="K43" s="253"/>
      <c r="L43" s="336">
        <v>0</v>
      </c>
      <c r="M43" s="256"/>
      <c r="N43" s="101">
        <f aca="true" t="shared" si="4" ref="N43:N45">H43*L43</f>
        <v>0</v>
      </c>
      <c r="P43" s="48"/>
    </row>
    <row r="44" spans="2:16" s="97" customFormat="1" ht="14.7" customHeight="1">
      <c r="B44" s="98" t="s">
        <v>86</v>
      </c>
      <c r="C44" s="220" t="s">
        <v>87</v>
      </c>
      <c r="D44" s="220"/>
      <c r="E44" s="220"/>
      <c r="F44" s="220"/>
      <c r="G44" s="220"/>
      <c r="H44" s="99">
        <v>1</v>
      </c>
      <c r="I44" s="251"/>
      <c r="J44" s="252"/>
      <c r="K44" s="253"/>
      <c r="L44" s="336">
        <v>0</v>
      </c>
      <c r="M44" s="256"/>
      <c r="N44" s="101">
        <f t="shared" si="4"/>
        <v>0</v>
      </c>
      <c r="P44" s="48"/>
    </row>
    <row r="45" spans="2:16" s="97" customFormat="1" ht="14.7" customHeight="1">
      <c r="B45" s="98" t="s">
        <v>88</v>
      </c>
      <c r="C45" s="220" t="s">
        <v>78</v>
      </c>
      <c r="D45" s="220"/>
      <c r="E45" s="220"/>
      <c r="F45" s="220"/>
      <c r="G45" s="220"/>
      <c r="H45" s="99">
        <v>1</v>
      </c>
      <c r="I45" s="251"/>
      <c r="J45" s="252"/>
      <c r="K45" s="253"/>
      <c r="L45" s="336">
        <v>0</v>
      </c>
      <c r="M45" s="256"/>
      <c r="N45" s="101">
        <f t="shared" si="4"/>
        <v>0</v>
      </c>
      <c r="P45" s="48"/>
    </row>
    <row r="46" spans="2:14" ht="14.7" customHeight="1">
      <c r="B46" s="90"/>
      <c r="C46" s="215" t="s">
        <v>89</v>
      </c>
      <c r="D46" s="215"/>
      <c r="E46" s="215"/>
      <c r="F46" s="215"/>
      <c r="G46" s="215"/>
      <c r="H46" s="91"/>
      <c r="I46" s="254"/>
      <c r="J46" s="254"/>
      <c r="K46" s="255"/>
      <c r="L46" s="94"/>
      <c r="M46" s="257"/>
      <c r="N46" s="96">
        <f>SUM(N47:N49)</f>
        <v>0</v>
      </c>
    </row>
    <row r="47" spans="2:16" s="97" customFormat="1" ht="14.7" customHeight="1">
      <c r="B47" s="98" t="s">
        <v>90</v>
      </c>
      <c r="C47" s="220" t="s">
        <v>91</v>
      </c>
      <c r="D47" s="220"/>
      <c r="E47" s="220"/>
      <c r="F47" s="220"/>
      <c r="G47" s="220"/>
      <c r="H47" s="117">
        <v>1</v>
      </c>
      <c r="I47" s="251"/>
      <c r="J47" s="252"/>
      <c r="K47" s="253"/>
      <c r="L47" s="336">
        <v>0</v>
      </c>
      <c r="M47" s="256"/>
      <c r="N47" s="101">
        <f aca="true" t="shared" si="5" ref="N47:N49">H47*L47</f>
        <v>0</v>
      </c>
      <c r="P47" s="48"/>
    </row>
    <row r="48" spans="2:16" s="97" customFormat="1" ht="14.7" customHeight="1">
      <c r="B48" s="98" t="s">
        <v>92</v>
      </c>
      <c r="C48" s="220" t="s">
        <v>71</v>
      </c>
      <c r="D48" s="220"/>
      <c r="E48" s="220"/>
      <c r="F48" s="220"/>
      <c r="G48" s="220"/>
      <c r="H48" s="99">
        <v>1</v>
      </c>
      <c r="I48" s="251"/>
      <c r="J48" s="252"/>
      <c r="K48" s="253"/>
      <c r="L48" s="336">
        <v>0</v>
      </c>
      <c r="M48" s="256"/>
      <c r="N48" s="101">
        <f t="shared" si="5"/>
        <v>0</v>
      </c>
      <c r="P48" s="48"/>
    </row>
    <row r="49" spans="2:16" s="97" customFormat="1" ht="14.7" customHeight="1">
      <c r="B49" s="98" t="s">
        <v>93</v>
      </c>
      <c r="C49" s="220" t="s">
        <v>69</v>
      </c>
      <c r="D49" s="220"/>
      <c r="E49" s="220"/>
      <c r="F49" s="220"/>
      <c r="G49" s="220"/>
      <c r="H49" s="99">
        <v>1</v>
      </c>
      <c r="I49" s="251"/>
      <c r="J49" s="252"/>
      <c r="K49" s="253"/>
      <c r="L49" s="336">
        <v>0</v>
      </c>
      <c r="M49" s="256"/>
      <c r="N49" s="101">
        <f t="shared" si="5"/>
        <v>0</v>
      </c>
      <c r="P49" s="48"/>
    </row>
    <row r="50" spans="2:14" ht="14.7" customHeight="1">
      <c r="B50" s="90"/>
      <c r="C50" s="221" t="s">
        <v>72</v>
      </c>
      <c r="D50" s="221"/>
      <c r="E50" s="221"/>
      <c r="F50" s="221"/>
      <c r="G50" s="221"/>
      <c r="H50" s="116"/>
      <c r="I50" s="254"/>
      <c r="J50" s="254"/>
      <c r="K50" s="255"/>
      <c r="L50" s="94"/>
      <c r="M50" s="257"/>
      <c r="N50" s="96">
        <f>SUM(N51:N52)</f>
        <v>0</v>
      </c>
    </row>
    <row r="51" spans="2:16" s="97" customFormat="1" ht="14.7" customHeight="1">
      <c r="B51" s="98" t="s">
        <v>94</v>
      </c>
      <c r="C51" s="220" t="s">
        <v>76</v>
      </c>
      <c r="D51" s="220"/>
      <c r="E51" s="220"/>
      <c r="F51" s="220"/>
      <c r="G51" s="220"/>
      <c r="H51" s="99">
        <v>1</v>
      </c>
      <c r="I51" s="251"/>
      <c r="J51" s="252"/>
      <c r="K51" s="253"/>
      <c r="L51" s="336">
        <v>0</v>
      </c>
      <c r="M51" s="256"/>
      <c r="N51" s="101">
        <f aca="true" t="shared" si="6" ref="N51:N52">H51*L51</f>
        <v>0</v>
      </c>
      <c r="P51" s="48"/>
    </row>
    <row r="52" spans="2:16" s="97" customFormat="1" ht="14.7" customHeight="1">
      <c r="B52" s="98" t="s">
        <v>95</v>
      </c>
      <c r="C52" s="220" t="s">
        <v>78</v>
      </c>
      <c r="D52" s="220"/>
      <c r="E52" s="220"/>
      <c r="F52" s="220"/>
      <c r="G52" s="220"/>
      <c r="H52" s="99">
        <v>1</v>
      </c>
      <c r="I52" s="251"/>
      <c r="J52" s="252"/>
      <c r="K52" s="253"/>
      <c r="L52" s="336">
        <v>0</v>
      </c>
      <c r="M52" s="256"/>
      <c r="N52" s="101">
        <f t="shared" si="6"/>
        <v>0</v>
      </c>
      <c r="P52" s="48"/>
    </row>
    <row r="53" spans="2:14" ht="14.7" customHeight="1">
      <c r="B53" s="90"/>
      <c r="C53" s="215" t="s">
        <v>96</v>
      </c>
      <c r="D53" s="215"/>
      <c r="E53" s="215"/>
      <c r="F53" s="215"/>
      <c r="G53" s="215"/>
      <c r="H53" s="91"/>
      <c r="I53" s="254"/>
      <c r="J53" s="254"/>
      <c r="K53" s="255"/>
      <c r="L53" s="94"/>
      <c r="M53" s="257"/>
      <c r="N53" s="96">
        <f>SUM(N54:N55)</f>
        <v>0</v>
      </c>
    </row>
    <row r="54" spans="2:16" s="97" customFormat="1" ht="14.7" customHeight="1">
      <c r="B54" s="98" t="s">
        <v>97</v>
      </c>
      <c r="C54" s="220" t="s">
        <v>71</v>
      </c>
      <c r="D54" s="220"/>
      <c r="E54" s="220"/>
      <c r="F54" s="220"/>
      <c r="G54" s="220"/>
      <c r="H54" s="99">
        <v>1</v>
      </c>
      <c r="I54" s="251"/>
      <c r="J54" s="252"/>
      <c r="K54" s="253"/>
      <c r="L54" s="336">
        <v>0</v>
      </c>
      <c r="M54" s="256"/>
      <c r="N54" s="101">
        <f aca="true" t="shared" si="7" ref="N54:N55">H54*L54</f>
        <v>0</v>
      </c>
      <c r="P54" s="48"/>
    </row>
    <row r="55" spans="2:16" s="97" customFormat="1" ht="14.7" customHeight="1">
      <c r="B55" s="98" t="s">
        <v>98</v>
      </c>
      <c r="C55" s="220" t="s">
        <v>69</v>
      </c>
      <c r="D55" s="220"/>
      <c r="E55" s="220"/>
      <c r="F55" s="220"/>
      <c r="G55" s="220"/>
      <c r="H55" s="99">
        <v>1</v>
      </c>
      <c r="I55" s="251"/>
      <c r="J55" s="252"/>
      <c r="K55" s="253"/>
      <c r="L55" s="336">
        <v>0</v>
      </c>
      <c r="M55" s="256"/>
      <c r="N55" s="101">
        <f t="shared" si="7"/>
        <v>0</v>
      </c>
      <c r="P55" s="48"/>
    </row>
    <row r="56" spans="2:14" ht="14.7" customHeight="1">
      <c r="B56" s="90"/>
      <c r="C56" s="221" t="s">
        <v>72</v>
      </c>
      <c r="D56" s="221"/>
      <c r="E56" s="221"/>
      <c r="F56" s="221"/>
      <c r="G56" s="221"/>
      <c r="H56" s="116"/>
      <c r="I56" s="254"/>
      <c r="J56" s="254"/>
      <c r="K56" s="255"/>
      <c r="L56" s="94"/>
      <c r="M56" s="257"/>
      <c r="N56" s="96">
        <f>SUM(N57:N58)</f>
        <v>0</v>
      </c>
    </row>
    <row r="57" spans="2:16" s="97" customFormat="1" ht="14.7" customHeight="1">
      <c r="B57" s="98" t="s">
        <v>99</v>
      </c>
      <c r="C57" s="220" t="s">
        <v>76</v>
      </c>
      <c r="D57" s="220"/>
      <c r="E57" s="220"/>
      <c r="F57" s="220"/>
      <c r="G57" s="220"/>
      <c r="H57" s="99">
        <v>1</v>
      </c>
      <c r="I57" s="251"/>
      <c r="J57" s="252"/>
      <c r="K57" s="253"/>
      <c r="L57" s="336">
        <v>0</v>
      </c>
      <c r="M57" s="256"/>
      <c r="N57" s="101">
        <f aca="true" t="shared" si="8" ref="N57:N58">H57*L57</f>
        <v>0</v>
      </c>
      <c r="P57" s="48"/>
    </row>
    <row r="58" spans="2:16" s="97" customFormat="1" ht="14.7" customHeight="1">
      <c r="B58" s="98" t="s">
        <v>100</v>
      </c>
      <c r="C58" s="220" t="s">
        <v>78</v>
      </c>
      <c r="D58" s="220"/>
      <c r="E58" s="220"/>
      <c r="F58" s="220"/>
      <c r="G58" s="220"/>
      <c r="H58" s="99">
        <v>1</v>
      </c>
      <c r="I58" s="251"/>
      <c r="J58" s="252"/>
      <c r="K58" s="253"/>
      <c r="L58" s="336">
        <v>0</v>
      </c>
      <c r="M58" s="256"/>
      <c r="N58" s="101">
        <f t="shared" si="8"/>
        <v>0</v>
      </c>
      <c r="P58" s="48"/>
    </row>
    <row r="59" spans="2:16" s="240" customFormat="1" ht="14.7" customHeight="1">
      <c r="B59" s="241"/>
      <c r="C59" s="248" t="s">
        <v>101</v>
      </c>
      <c r="D59" s="248"/>
      <c r="E59" s="248"/>
      <c r="F59" s="248"/>
      <c r="G59" s="248"/>
      <c r="H59" s="242"/>
      <c r="I59" s="243"/>
      <c r="J59" s="243"/>
      <c r="K59" s="244"/>
      <c r="L59" s="245"/>
      <c r="M59" s="246"/>
      <c r="N59" s="275">
        <f>N29+N30+N31+N32+N34+N35+N36+N38+N39+N40+N41+N43+N44+N45+N47+N48+N49+N51+N52+N54+N55+N57+N58</f>
        <v>0</v>
      </c>
      <c r="P59" s="239"/>
    </row>
    <row r="60" spans="1:15" ht="8.7" customHeight="1">
      <c r="A60" s="47"/>
      <c r="B60" s="82"/>
      <c r="C60" s="83"/>
      <c r="D60" s="84"/>
      <c r="E60" s="85"/>
      <c r="F60" s="84"/>
      <c r="G60" s="84"/>
      <c r="H60" s="118"/>
      <c r="I60" s="83"/>
      <c r="J60" s="83"/>
      <c r="K60" s="86"/>
      <c r="L60" s="87"/>
      <c r="M60" s="84"/>
      <c r="N60" s="88" t="b">
        <f>+P266=1.3*K266</f>
        <v>1</v>
      </c>
      <c r="O60" s="47"/>
    </row>
    <row r="61" spans="2:14" ht="15.75" customHeight="1">
      <c r="B61" s="70"/>
      <c r="C61" s="266" t="s">
        <v>102</v>
      </c>
      <c r="D61" s="266"/>
      <c r="E61" s="266"/>
      <c r="F61" s="266"/>
      <c r="G61" s="266"/>
      <c r="H61" s="113"/>
      <c r="I61" s="53"/>
      <c r="J61" s="53"/>
      <c r="K61" s="53"/>
      <c r="L61" s="72"/>
      <c r="M61" s="267">
        <f>M114+M263+M275+M284+M308</f>
        <v>0</v>
      </c>
      <c r="N61" s="267">
        <f>N114+N263+N275+N284+N308</f>
        <v>0</v>
      </c>
    </row>
    <row r="62" spans="2:16" s="240" customFormat="1" ht="14.7" customHeight="1">
      <c r="B62" s="241"/>
      <c r="C62" s="248" t="s">
        <v>103</v>
      </c>
      <c r="D62" s="248"/>
      <c r="E62" s="248"/>
      <c r="F62" s="248"/>
      <c r="G62" s="248"/>
      <c r="H62" s="242"/>
      <c r="I62" s="243"/>
      <c r="J62" s="243"/>
      <c r="K62" s="244"/>
      <c r="L62" s="245"/>
      <c r="M62" s="246"/>
      <c r="N62" s="247"/>
      <c r="P62" s="239"/>
    </row>
    <row r="63" spans="2:14" ht="14.7" customHeight="1">
      <c r="B63" s="90"/>
      <c r="C63" s="223" t="s">
        <v>104</v>
      </c>
      <c r="D63" s="223"/>
      <c r="E63" s="223"/>
      <c r="F63" s="223"/>
      <c r="G63" s="223"/>
      <c r="H63" s="91"/>
      <c r="I63" s="92"/>
      <c r="J63" s="92"/>
      <c r="K63" s="93"/>
      <c r="L63" s="94"/>
      <c r="M63" s="96">
        <f>SUM(M64:M113)</f>
        <v>0</v>
      </c>
      <c r="N63" s="96">
        <f>SUM(N64:N113)</f>
        <v>0</v>
      </c>
    </row>
    <row r="64" spans="2:14" ht="14.7" customHeight="1">
      <c r="B64" s="90" t="s">
        <v>105</v>
      </c>
      <c r="C64" s="212" t="s">
        <v>65</v>
      </c>
      <c r="D64" s="212"/>
      <c r="E64" s="212"/>
      <c r="F64" s="212"/>
      <c r="G64" s="212"/>
      <c r="H64" s="114">
        <v>1</v>
      </c>
      <c r="I64" s="260">
        <v>3670</v>
      </c>
      <c r="J64" s="125">
        <f>H64*I64</f>
        <v>3670</v>
      </c>
      <c r="K64" s="255"/>
      <c r="L64" s="336">
        <v>0</v>
      </c>
      <c r="M64" s="257"/>
      <c r="N64" s="126">
        <f>H64*L64</f>
        <v>0</v>
      </c>
    </row>
    <row r="65" spans="2:16" s="127" customFormat="1" ht="12.75" customHeight="1">
      <c r="B65" s="128"/>
      <c r="C65" s="129" t="s">
        <v>106</v>
      </c>
      <c r="D65" s="224" t="s">
        <v>107</v>
      </c>
      <c r="E65" s="224"/>
      <c r="F65" s="224"/>
      <c r="G65" s="224"/>
      <c r="H65" s="91"/>
      <c r="I65" s="261"/>
      <c r="J65" s="130"/>
      <c r="K65" s="263"/>
      <c r="L65" s="131"/>
      <c r="M65" s="264"/>
      <c r="N65" s="132"/>
      <c r="P65" s="133"/>
    </row>
    <row r="66" spans="2:16" s="97" customFormat="1" ht="14.7" customHeight="1">
      <c r="B66" s="98" t="s">
        <v>108</v>
      </c>
      <c r="C66" s="220" t="s">
        <v>67</v>
      </c>
      <c r="D66" s="220"/>
      <c r="E66" s="220"/>
      <c r="F66" s="220"/>
      <c r="G66" s="220"/>
      <c r="H66" s="115">
        <v>4</v>
      </c>
      <c r="I66" s="251"/>
      <c r="J66" s="100"/>
      <c r="K66" s="253"/>
      <c r="L66" s="336">
        <v>0</v>
      </c>
      <c r="M66" s="256"/>
      <c r="N66" s="101">
        <f>H66*L66</f>
        <v>0</v>
      </c>
      <c r="P66" s="48"/>
    </row>
    <row r="67" spans="2:16" s="97" customFormat="1" ht="14.7" customHeight="1">
      <c r="B67" s="98"/>
      <c r="C67" s="134"/>
      <c r="D67" s="134"/>
      <c r="E67" s="134"/>
      <c r="F67" s="134"/>
      <c r="G67" s="134"/>
      <c r="H67" s="115"/>
      <c r="I67" s="251"/>
      <c r="J67" s="100"/>
      <c r="K67" s="253"/>
      <c r="L67" s="94"/>
      <c r="M67" s="256"/>
      <c r="N67" s="101"/>
      <c r="P67" s="48"/>
    </row>
    <row r="68" spans="2:14" ht="14.7" customHeight="1">
      <c r="B68" s="90" t="s">
        <v>109</v>
      </c>
      <c r="C68" s="212" t="s">
        <v>110</v>
      </c>
      <c r="D68" s="212"/>
      <c r="E68" s="212"/>
      <c r="F68" s="212"/>
      <c r="G68" s="212"/>
      <c r="H68" s="114">
        <v>1</v>
      </c>
      <c r="I68" s="260">
        <v>3670</v>
      </c>
      <c r="J68" s="125">
        <f>H68*I68</f>
        <v>3670</v>
      </c>
      <c r="K68" s="336">
        <v>0</v>
      </c>
      <c r="L68" s="336">
        <v>0</v>
      </c>
      <c r="M68" s="257">
        <f>H68*K68</f>
        <v>0</v>
      </c>
      <c r="N68" s="126">
        <f>H68*L68</f>
        <v>0</v>
      </c>
    </row>
    <row r="69" spans="2:16" s="127" customFormat="1" ht="12.75" customHeight="1">
      <c r="B69" s="128"/>
      <c r="C69" s="129" t="s">
        <v>106</v>
      </c>
      <c r="D69" s="224" t="s">
        <v>107</v>
      </c>
      <c r="E69" s="224"/>
      <c r="F69" s="224"/>
      <c r="G69" s="224"/>
      <c r="H69" s="91"/>
      <c r="I69" s="261"/>
      <c r="J69" s="130"/>
      <c r="K69" s="263"/>
      <c r="L69" s="131"/>
      <c r="M69" s="264"/>
      <c r="N69" s="132"/>
      <c r="P69" s="133"/>
    </row>
    <row r="70" spans="2:16" s="127" customFormat="1" ht="12.75" customHeight="1">
      <c r="B70" s="128"/>
      <c r="C70" s="135" t="s">
        <v>111</v>
      </c>
      <c r="D70" s="136"/>
      <c r="E70" s="136"/>
      <c r="F70" s="136"/>
      <c r="G70" s="136"/>
      <c r="H70" s="91"/>
      <c r="I70" s="261"/>
      <c r="J70" s="130"/>
      <c r="K70" s="263"/>
      <c r="L70" s="131"/>
      <c r="M70" s="264"/>
      <c r="N70" s="132"/>
      <c r="P70" s="133"/>
    </row>
    <row r="71" spans="2:16" s="127" customFormat="1" ht="12.75" customHeight="1">
      <c r="B71" s="128"/>
      <c r="C71" s="135" t="s">
        <v>112</v>
      </c>
      <c r="D71" s="136"/>
      <c r="E71" s="136"/>
      <c r="F71" s="136"/>
      <c r="G71" s="136"/>
      <c r="H71" s="91"/>
      <c r="I71" s="261"/>
      <c r="J71" s="130"/>
      <c r="K71" s="263"/>
      <c r="L71" s="131"/>
      <c r="M71" s="264"/>
      <c r="N71" s="132"/>
      <c r="P71" s="133"/>
    </row>
    <row r="72" spans="2:16" s="127" customFormat="1" ht="12.75" customHeight="1">
      <c r="B72" s="128"/>
      <c r="C72" s="213" t="s">
        <v>113</v>
      </c>
      <c r="D72" s="213"/>
      <c r="E72" s="213"/>
      <c r="F72" s="213"/>
      <c r="G72" s="136"/>
      <c r="H72" s="91"/>
      <c r="I72" s="261"/>
      <c r="J72" s="130"/>
      <c r="K72" s="263"/>
      <c r="L72" s="131"/>
      <c r="M72" s="264"/>
      <c r="N72" s="132"/>
      <c r="P72" s="133"/>
    </row>
    <row r="73" spans="2:16" s="127" customFormat="1" ht="12.75" customHeight="1">
      <c r="B73" s="128"/>
      <c r="C73" s="135" t="s">
        <v>114</v>
      </c>
      <c r="D73" s="136"/>
      <c r="E73" s="136"/>
      <c r="F73" s="136"/>
      <c r="G73" s="136"/>
      <c r="H73" s="91"/>
      <c r="I73" s="261"/>
      <c r="J73" s="130"/>
      <c r="K73" s="263"/>
      <c r="L73" s="131"/>
      <c r="M73" s="264"/>
      <c r="N73" s="132"/>
      <c r="P73" s="133"/>
    </row>
    <row r="74" spans="2:16" s="127" customFormat="1" ht="12.75" customHeight="1">
      <c r="B74" s="128"/>
      <c r="C74" s="135" t="s">
        <v>115</v>
      </c>
      <c r="D74" s="136"/>
      <c r="E74" s="136"/>
      <c r="F74" s="136"/>
      <c r="G74" s="136"/>
      <c r="H74" s="91"/>
      <c r="I74" s="261"/>
      <c r="J74" s="130"/>
      <c r="K74" s="263"/>
      <c r="L74" s="131"/>
      <c r="M74" s="264"/>
      <c r="N74" s="132"/>
      <c r="P74" s="133"/>
    </row>
    <row r="75" spans="2:16" s="127" customFormat="1" ht="12.75" customHeight="1">
      <c r="B75" s="128"/>
      <c r="C75" s="135" t="s">
        <v>116</v>
      </c>
      <c r="D75" s="136"/>
      <c r="E75" s="136"/>
      <c r="F75" s="136"/>
      <c r="G75" s="136"/>
      <c r="H75" s="91"/>
      <c r="I75" s="261"/>
      <c r="J75" s="130"/>
      <c r="K75" s="263"/>
      <c r="L75" s="131"/>
      <c r="M75" s="264"/>
      <c r="N75" s="132"/>
      <c r="P75" s="133"/>
    </row>
    <row r="76" spans="2:16" s="97" customFormat="1" ht="14.7" customHeight="1">
      <c r="B76" s="98" t="s">
        <v>117</v>
      </c>
      <c r="C76" s="220" t="s">
        <v>118</v>
      </c>
      <c r="D76" s="220"/>
      <c r="E76" s="220"/>
      <c r="F76" s="220"/>
      <c r="G76" s="220"/>
      <c r="H76" s="114">
        <v>1</v>
      </c>
      <c r="I76" s="251"/>
      <c r="J76" s="100"/>
      <c r="K76" s="253"/>
      <c r="L76" s="336">
        <v>0</v>
      </c>
      <c r="M76" s="256"/>
      <c r="N76" s="101">
        <f aca="true" t="shared" si="9" ref="N76:N77">H76*L76</f>
        <v>0</v>
      </c>
      <c r="P76" s="48"/>
    </row>
    <row r="77" spans="2:16" s="97" customFormat="1" ht="14.7" customHeight="1">
      <c r="B77" s="98" t="s">
        <v>119</v>
      </c>
      <c r="C77" s="220" t="s">
        <v>67</v>
      </c>
      <c r="D77" s="220"/>
      <c r="E77" s="220"/>
      <c r="F77" s="220"/>
      <c r="G77" s="220"/>
      <c r="H77" s="115">
        <v>4</v>
      </c>
      <c r="I77" s="251"/>
      <c r="J77" s="100"/>
      <c r="K77" s="253"/>
      <c r="L77" s="336">
        <v>0</v>
      </c>
      <c r="M77" s="256"/>
      <c r="N77" s="101">
        <f t="shared" si="9"/>
        <v>0</v>
      </c>
      <c r="P77" s="48"/>
    </row>
    <row r="78" spans="2:16" s="127" customFormat="1" ht="12.75" customHeight="1">
      <c r="B78" s="128"/>
      <c r="C78" s="135"/>
      <c r="D78" s="136"/>
      <c r="E78" s="136"/>
      <c r="F78" s="136"/>
      <c r="G78" s="136"/>
      <c r="H78" s="91"/>
      <c r="I78" s="261"/>
      <c r="J78" s="130"/>
      <c r="K78" s="263"/>
      <c r="L78" s="131"/>
      <c r="M78" s="264"/>
      <c r="N78" s="132"/>
      <c r="P78" s="133"/>
    </row>
    <row r="79" spans="2:14" ht="14.7" customHeight="1">
      <c r="B79" s="90" t="s">
        <v>120</v>
      </c>
      <c r="C79" s="212" t="s">
        <v>121</v>
      </c>
      <c r="D79" s="212"/>
      <c r="E79" s="212"/>
      <c r="F79" s="212"/>
      <c r="G79" s="212"/>
      <c r="H79" s="114">
        <v>1</v>
      </c>
      <c r="I79" s="260">
        <v>84</v>
      </c>
      <c r="J79" s="125">
        <f>H79*I79</f>
        <v>84</v>
      </c>
      <c r="K79" s="336">
        <v>0</v>
      </c>
      <c r="L79" s="94"/>
      <c r="M79" s="257">
        <f>H79*K79</f>
        <v>0</v>
      </c>
      <c r="N79" s="126"/>
    </row>
    <row r="80" spans="2:16" s="127" customFormat="1" ht="12.75" customHeight="1">
      <c r="B80" s="128"/>
      <c r="C80" s="129" t="s">
        <v>106</v>
      </c>
      <c r="D80" s="224" t="s">
        <v>107</v>
      </c>
      <c r="E80" s="224"/>
      <c r="F80" s="224"/>
      <c r="G80" s="224"/>
      <c r="H80" s="91"/>
      <c r="I80" s="261"/>
      <c r="J80" s="130"/>
      <c r="K80" s="263"/>
      <c r="L80" s="131"/>
      <c r="M80" s="264"/>
      <c r="N80" s="132"/>
      <c r="P80" s="133"/>
    </row>
    <row r="81" spans="2:16" s="127" customFormat="1" ht="12.75" customHeight="1">
      <c r="B81" s="128"/>
      <c r="C81" s="135" t="s">
        <v>122</v>
      </c>
      <c r="D81" s="136"/>
      <c r="E81" s="136"/>
      <c r="F81" s="136"/>
      <c r="G81" s="136"/>
      <c r="H81" s="91"/>
      <c r="I81" s="261"/>
      <c r="J81" s="130"/>
      <c r="K81" s="263"/>
      <c r="L81" s="131"/>
      <c r="M81" s="264"/>
      <c r="N81" s="132"/>
      <c r="P81" s="133"/>
    </row>
    <row r="82" spans="2:16" s="127" customFormat="1" ht="12.75" customHeight="1">
      <c r="B82" s="128"/>
      <c r="C82" s="225" t="s">
        <v>118</v>
      </c>
      <c r="D82" s="225"/>
      <c r="E82" s="225"/>
      <c r="F82" s="225"/>
      <c r="G82" s="225"/>
      <c r="H82" s="114">
        <v>1</v>
      </c>
      <c r="I82" s="262"/>
      <c r="J82" s="137"/>
      <c r="K82" s="263"/>
      <c r="L82" s="336">
        <v>0</v>
      </c>
      <c r="M82" s="264"/>
      <c r="N82" s="132">
        <f>H82*L82</f>
        <v>0</v>
      </c>
      <c r="P82" s="133"/>
    </row>
    <row r="83" spans="2:16" s="127" customFormat="1" ht="12.75" customHeight="1">
      <c r="B83" s="128"/>
      <c r="C83" s="135"/>
      <c r="D83" s="136"/>
      <c r="E83" s="136"/>
      <c r="F83" s="136"/>
      <c r="G83" s="136"/>
      <c r="H83" s="91"/>
      <c r="I83" s="261"/>
      <c r="J83" s="130"/>
      <c r="K83" s="263"/>
      <c r="L83" s="131"/>
      <c r="M83" s="264"/>
      <c r="N83" s="132"/>
      <c r="P83" s="133"/>
    </row>
    <row r="84" spans="2:14" ht="14.7" customHeight="1">
      <c r="B84" s="90" t="s">
        <v>123</v>
      </c>
      <c r="C84" s="212" t="s">
        <v>124</v>
      </c>
      <c r="D84" s="212"/>
      <c r="E84" s="212"/>
      <c r="F84" s="212"/>
      <c r="G84" s="212"/>
      <c r="H84" s="114">
        <v>1</v>
      </c>
      <c r="I84" s="260">
        <v>168</v>
      </c>
      <c r="J84" s="125">
        <f>H84*I84</f>
        <v>168</v>
      </c>
      <c r="K84" s="336">
        <v>0</v>
      </c>
      <c r="L84" s="94"/>
      <c r="M84" s="257">
        <f>H84*K84</f>
        <v>0</v>
      </c>
      <c r="N84" s="126"/>
    </row>
    <row r="85" spans="2:16" s="127" customFormat="1" ht="12.75" customHeight="1">
      <c r="B85" s="128"/>
      <c r="C85" s="129" t="s">
        <v>106</v>
      </c>
      <c r="D85" s="224" t="s">
        <v>107</v>
      </c>
      <c r="E85" s="224"/>
      <c r="F85" s="224"/>
      <c r="G85" s="224"/>
      <c r="H85" s="91"/>
      <c r="I85" s="261"/>
      <c r="J85" s="130"/>
      <c r="K85" s="263"/>
      <c r="L85" s="131"/>
      <c r="M85" s="264"/>
      <c r="N85" s="132"/>
      <c r="P85" s="133"/>
    </row>
    <row r="86" spans="2:16" s="127" customFormat="1" ht="12.75" customHeight="1">
      <c r="B86" s="128"/>
      <c r="C86" s="135" t="s">
        <v>122</v>
      </c>
      <c r="D86" s="136"/>
      <c r="E86" s="136"/>
      <c r="F86" s="136"/>
      <c r="G86" s="136"/>
      <c r="H86" s="91"/>
      <c r="I86" s="261"/>
      <c r="J86" s="130"/>
      <c r="K86" s="263"/>
      <c r="L86" s="131"/>
      <c r="M86" s="264"/>
      <c r="N86" s="132"/>
      <c r="P86" s="133"/>
    </row>
    <row r="87" spans="2:16" s="127" customFormat="1" ht="12.75" customHeight="1">
      <c r="B87" s="128"/>
      <c r="C87" s="225" t="s">
        <v>118</v>
      </c>
      <c r="D87" s="225"/>
      <c r="E87" s="225"/>
      <c r="F87" s="225"/>
      <c r="G87" s="225"/>
      <c r="H87" s="114">
        <v>1</v>
      </c>
      <c r="I87" s="262"/>
      <c r="J87" s="137"/>
      <c r="K87" s="263"/>
      <c r="L87" s="336">
        <v>0</v>
      </c>
      <c r="M87" s="264"/>
      <c r="N87" s="132">
        <f>H87*L87</f>
        <v>0</v>
      </c>
      <c r="P87" s="133"/>
    </row>
    <row r="88" spans="2:16" s="127" customFormat="1" ht="12.75" customHeight="1">
      <c r="B88" s="128"/>
      <c r="C88" s="135"/>
      <c r="D88" s="136"/>
      <c r="E88" s="136"/>
      <c r="F88" s="136"/>
      <c r="G88" s="136"/>
      <c r="H88" s="91"/>
      <c r="I88" s="261"/>
      <c r="J88" s="130"/>
      <c r="K88" s="263"/>
      <c r="L88" s="131"/>
      <c r="M88" s="264"/>
      <c r="N88" s="132"/>
      <c r="P88" s="133"/>
    </row>
    <row r="89" spans="2:14" ht="14.7" customHeight="1">
      <c r="B89" s="90" t="s">
        <v>125</v>
      </c>
      <c r="C89" s="212" t="s">
        <v>126</v>
      </c>
      <c r="D89" s="212"/>
      <c r="E89" s="212"/>
      <c r="F89" s="212"/>
      <c r="G89" s="212"/>
      <c r="H89" s="114">
        <v>1</v>
      </c>
      <c r="I89" s="260">
        <v>27.4</v>
      </c>
      <c r="J89" s="125">
        <f>H89*I89</f>
        <v>27.4</v>
      </c>
      <c r="K89" s="336">
        <v>0</v>
      </c>
      <c r="L89" s="94"/>
      <c r="M89" s="257">
        <f>H89*K89</f>
        <v>0</v>
      </c>
      <c r="N89" s="126"/>
    </row>
    <row r="90" spans="2:16" s="127" customFormat="1" ht="12.75" customHeight="1">
      <c r="B90" s="128"/>
      <c r="C90" s="129" t="s">
        <v>106</v>
      </c>
      <c r="D90" s="224" t="s">
        <v>107</v>
      </c>
      <c r="E90" s="224"/>
      <c r="F90" s="224"/>
      <c r="G90" s="224"/>
      <c r="H90" s="91"/>
      <c r="I90" s="261"/>
      <c r="J90" s="130"/>
      <c r="K90" s="263"/>
      <c r="L90" s="131"/>
      <c r="M90" s="264"/>
      <c r="N90" s="132"/>
      <c r="P90" s="133"/>
    </row>
    <row r="91" spans="2:16" s="127" customFormat="1" ht="12.75" customHeight="1">
      <c r="B91" s="128"/>
      <c r="C91" s="135" t="s">
        <v>122</v>
      </c>
      <c r="D91" s="136"/>
      <c r="E91" s="136"/>
      <c r="F91" s="136"/>
      <c r="G91" s="136"/>
      <c r="H91" s="91"/>
      <c r="I91" s="261"/>
      <c r="J91" s="130"/>
      <c r="K91" s="263"/>
      <c r="L91" s="131"/>
      <c r="M91" s="264"/>
      <c r="N91" s="132"/>
      <c r="P91" s="133"/>
    </row>
    <row r="92" spans="2:16" s="127" customFormat="1" ht="12.75" customHeight="1">
      <c r="B92" s="128"/>
      <c r="C92" s="225" t="s">
        <v>118</v>
      </c>
      <c r="D92" s="225"/>
      <c r="E92" s="225"/>
      <c r="F92" s="225"/>
      <c r="G92" s="225"/>
      <c r="H92" s="114">
        <v>1</v>
      </c>
      <c r="I92" s="262"/>
      <c r="J92" s="137"/>
      <c r="K92" s="263"/>
      <c r="L92" s="336">
        <v>0</v>
      </c>
      <c r="M92" s="264"/>
      <c r="N92" s="132">
        <f>H92*L92</f>
        <v>0</v>
      </c>
      <c r="P92" s="133"/>
    </row>
    <row r="93" spans="2:16" s="127" customFormat="1" ht="12.75" customHeight="1">
      <c r="B93" s="128"/>
      <c r="C93" s="135"/>
      <c r="D93" s="136"/>
      <c r="E93" s="136"/>
      <c r="F93" s="136"/>
      <c r="G93" s="136"/>
      <c r="H93" s="91"/>
      <c r="I93" s="261"/>
      <c r="J93" s="130"/>
      <c r="K93" s="263"/>
      <c r="L93" s="131"/>
      <c r="M93" s="264"/>
      <c r="N93" s="132"/>
      <c r="P93" s="133"/>
    </row>
    <row r="94" spans="2:14" ht="14.7" customHeight="1">
      <c r="B94" s="90" t="s">
        <v>127</v>
      </c>
      <c r="C94" s="212" t="s">
        <v>128</v>
      </c>
      <c r="D94" s="212"/>
      <c r="E94" s="212"/>
      <c r="F94" s="212"/>
      <c r="G94" s="212"/>
      <c r="H94" s="114">
        <v>1</v>
      </c>
      <c r="I94" s="260">
        <v>40</v>
      </c>
      <c r="J94" s="125">
        <f>H94*I94</f>
        <v>40</v>
      </c>
      <c r="K94" s="336">
        <v>0</v>
      </c>
      <c r="L94" s="94"/>
      <c r="M94" s="257">
        <f>H94*K94</f>
        <v>0</v>
      </c>
      <c r="N94" s="126"/>
    </row>
    <row r="95" spans="2:16" s="127" customFormat="1" ht="12.75" customHeight="1">
      <c r="B95" s="128"/>
      <c r="C95" s="129" t="s">
        <v>106</v>
      </c>
      <c r="D95" s="224" t="s">
        <v>107</v>
      </c>
      <c r="E95" s="224"/>
      <c r="F95" s="224"/>
      <c r="G95" s="224"/>
      <c r="H95" s="91"/>
      <c r="I95" s="261"/>
      <c r="J95" s="130"/>
      <c r="K95" s="263"/>
      <c r="L95" s="131"/>
      <c r="M95" s="264"/>
      <c r="N95" s="132"/>
      <c r="P95" s="133"/>
    </row>
    <row r="96" spans="2:16" s="127" customFormat="1" ht="12.75" customHeight="1">
      <c r="B96" s="128"/>
      <c r="C96" s="135" t="s">
        <v>122</v>
      </c>
      <c r="D96" s="136"/>
      <c r="E96" s="136"/>
      <c r="F96" s="136"/>
      <c r="G96" s="136"/>
      <c r="H96" s="91"/>
      <c r="I96" s="261"/>
      <c r="J96" s="130"/>
      <c r="K96" s="263"/>
      <c r="L96" s="131"/>
      <c r="M96" s="264"/>
      <c r="N96" s="132"/>
      <c r="P96" s="133"/>
    </row>
    <row r="97" spans="2:16" s="127" customFormat="1" ht="12.75" customHeight="1">
      <c r="B97" s="128"/>
      <c r="C97" s="225" t="s">
        <v>118</v>
      </c>
      <c r="D97" s="225"/>
      <c r="E97" s="225"/>
      <c r="F97" s="225"/>
      <c r="G97" s="225"/>
      <c r="H97" s="114">
        <v>1</v>
      </c>
      <c r="I97" s="262"/>
      <c r="J97" s="137"/>
      <c r="K97" s="263"/>
      <c r="L97" s="336">
        <v>0</v>
      </c>
      <c r="M97" s="264"/>
      <c r="N97" s="132">
        <f>H97*L97</f>
        <v>0</v>
      </c>
      <c r="P97" s="133"/>
    </row>
    <row r="98" spans="2:16" s="127" customFormat="1" ht="12.75" customHeight="1">
      <c r="B98" s="128"/>
      <c r="C98" s="135"/>
      <c r="D98" s="136"/>
      <c r="E98" s="136"/>
      <c r="F98" s="136"/>
      <c r="G98" s="136"/>
      <c r="H98" s="91"/>
      <c r="I98" s="261"/>
      <c r="J98" s="130"/>
      <c r="K98" s="263"/>
      <c r="L98" s="131"/>
      <c r="M98" s="264"/>
      <c r="N98" s="132"/>
      <c r="P98" s="133"/>
    </row>
    <row r="99" spans="2:14" ht="14.7" customHeight="1">
      <c r="B99" s="90" t="s">
        <v>129</v>
      </c>
      <c r="C99" s="212" t="s">
        <v>130</v>
      </c>
      <c r="D99" s="212"/>
      <c r="E99" s="212"/>
      <c r="F99" s="212"/>
      <c r="G99" s="212"/>
      <c r="H99" s="114">
        <v>1</v>
      </c>
      <c r="I99" s="260">
        <v>32.6</v>
      </c>
      <c r="J99" s="125">
        <f>H99*I99</f>
        <v>32.6</v>
      </c>
      <c r="K99" s="336">
        <v>0</v>
      </c>
      <c r="L99" s="94"/>
      <c r="M99" s="257">
        <f>H99*K99</f>
        <v>0</v>
      </c>
      <c r="N99" s="126"/>
    </row>
    <row r="100" spans="2:16" s="127" customFormat="1" ht="12.75" customHeight="1">
      <c r="B100" s="128"/>
      <c r="C100" s="129" t="s">
        <v>106</v>
      </c>
      <c r="D100" s="224" t="s">
        <v>107</v>
      </c>
      <c r="E100" s="224"/>
      <c r="F100" s="224"/>
      <c r="G100" s="224"/>
      <c r="H100" s="91"/>
      <c r="I100" s="261"/>
      <c r="J100" s="130"/>
      <c r="K100" s="263"/>
      <c r="L100" s="131"/>
      <c r="M100" s="264"/>
      <c r="N100" s="132"/>
      <c r="P100" s="133"/>
    </row>
    <row r="101" spans="2:16" s="127" customFormat="1" ht="12.75" customHeight="1">
      <c r="B101" s="128"/>
      <c r="C101" s="225" t="s">
        <v>118</v>
      </c>
      <c r="D101" s="225"/>
      <c r="E101" s="225"/>
      <c r="F101" s="225"/>
      <c r="G101" s="225"/>
      <c r="H101" s="114">
        <v>1</v>
      </c>
      <c r="I101" s="262"/>
      <c r="J101" s="137"/>
      <c r="K101" s="263"/>
      <c r="L101" s="336">
        <v>0</v>
      </c>
      <c r="M101" s="264"/>
      <c r="N101" s="132">
        <f>H101*L101</f>
        <v>0</v>
      </c>
      <c r="P101" s="133"/>
    </row>
    <row r="102" spans="2:16" s="127" customFormat="1" ht="12.75" customHeight="1">
      <c r="B102" s="128"/>
      <c r="C102" s="135"/>
      <c r="D102" s="136"/>
      <c r="E102" s="136"/>
      <c r="F102" s="136"/>
      <c r="G102" s="136"/>
      <c r="H102" s="91"/>
      <c r="I102" s="261"/>
      <c r="J102" s="130"/>
      <c r="K102" s="263"/>
      <c r="L102" s="131"/>
      <c r="M102" s="264"/>
      <c r="N102" s="132"/>
      <c r="P102" s="133"/>
    </row>
    <row r="103" spans="2:14" ht="14.7" customHeight="1">
      <c r="B103" s="90" t="s">
        <v>131</v>
      </c>
      <c r="C103" s="212" t="s">
        <v>132</v>
      </c>
      <c r="D103" s="212"/>
      <c r="E103" s="212"/>
      <c r="F103" s="212"/>
      <c r="G103" s="212"/>
      <c r="H103" s="114">
        <v>1</v>
      </c>
      <c r="I103" s="260">
        <v>103</v>
      </c>
      <c r="J103" s="125">
        <f>H103*I103</f>
        <v>103</v>
      </c>
      <c r="K103" s="336">
        <v>0</v>
      </c>
      <c r="L103" s="336">
        <v>0</v>
      </c>
      <c r="M103" s="257">
        <f>H103*K103</f>
        <v>0</v>
      </c>
      <c r="N103" s="126">
        <f>H103*L103</f>
        <v>0</v>
      </c>
    </row>
    <row r="104" spans="2:16" s="127" customFormat="1" ht="12.75" customHeight="1">
      <c r="B104" s="128"/>
      <c r="C104" s="129" t="s">
        <v>106</v>
      </c>
      <c r="D104" s="224" t="s">
        <v>107</v>
      </c>
      <c r="E104" s="224"/>
      <c r="F104" s="224"/>
      <c r="G104" s="224"/>
      <c r="H104" s="91"/>
      <c r="I104" s="261"/>
      <c r="J104" s="130"/>
      <c r="K104" s="263"/>
      <c r="L104" s="131"/>
      <c r="M104" s="264"/>
      <c r="N104" s="132"/>
      <c r="P104" s="133"/>
    </row>
    <row r="105" spans="2:16" s="127" customFormat="1" ht="12.75" customHeight="1">
      <c r="B105" s="128"/>
      <c r="C105" s="225" t="s">
        <v>118</v>
      </c>
      <c r="D105" s="225"/>
      <c r="E105" s="225"/>
      <c r="F105" s="225"/>
      <c r="G105" s="225"/>
      <c r="H105" s="114">
        <v>1</v>
      </c>
      <c r="I105" s="262"/>
      <c r="J105" s="137"/>
      <c r="K105" s="263"/>
      <c r="L105" s="336">
        <v>0</v>
      </c>
      <c r="M105" s="264"/>
      <c r="N105" s="132">
        <f>H105*L105</f>
        <v>0</v>
      </c>
      <c r="P105" s="133"/>
    </row>
    <row r="106" spans="2:16" s="127" customFormat="1" ht="12.75" customHeight="1">
      <c r="B106" s="128"/>
      <c r="C106" s="135"/>
      <c r="D106" s="135"/>
      <c r="E106" s="135"/>
      <c r="F106" s="135"/>
      <c r="G106" s="135"/>
      <c r="H106" s="138"/>
      <c r="I106" s="262"/>
      <c r="J106" s="137"/>
      <c r="K106" s="263"/>
      <c r="L106" s="265"/>
      <c r="M106" s="264"/>
      <c r="N106" s="132"/>
      <c r="P106" s="133"/>
    </row>
    <row r="107" spans="2:14" ht="13.2">
      <c r="B107" s="90" t="s">
        <v>133</v>
      </c>
      <c r="C107" s="212" t="s">
        <v>134</v>
      </c>
      <c r="D107" s="212"/>
      <c r="E107" s="212"/>
      <c r="F107" s="212"/>
      <c r="G107" s="212"/>
      <c r="H107" s="114">
        <v>1</v>
      </c>
      <c r="I107" s="260"/>
      <c r="J107" s="125"/>
      <c r="K107" s="336">
        <v>0</v>
      </c>
      <c r="L107" s="336">
        <v>0</v>
      </c>
      <c r="M107" s="257">
        <f>H107*K107</f>
        <v>0</v>
      </c>
      <c r="N107" s="126">
        <f>H107*L107</f>
        <v>0</v>
      </c>
    </row>
    <row r="108" spans="2:16" s="127" customFormat="1" ht="12.75" customHeight="1">
      <c r="B108" s="128"/>
      <c r="C108" s="129" t="s">
        <v>106</v>
      </c>
      <c r="D108" s="224" t="s">
        <v>107</v>
      </c>
      <c r="E108" s="224"/>
      <c r="F108" s="224"/>
      <c r="G108" s="224"/>
      <c r="H108" s="91"/>
      <c r="I108" s="261"/>
      <c r="J108" s="130"/>
      <c r="K108" s="263"/>
      <c r="L108" s="131"/>
      <c r="M108" s="264"/>
      <c r="N108" s="132"/>
      <c r="P108" s="133"/>
    </row>
    <row r="109" spans="2:16" s="127" customFormat="1" ht="12.75" customHeight="1">
      <c r="B109" s="128"/>
      <c r="C109" s="225" t="s">
        <v>118</v>
      </c>
      <c r="D109" s="225"/>
      <c r="E109" s="225"/>
      <c r="F109" s="225"/>
      <c r="G109" s="225"/>
      <c r="H109" s="114">
        <v>2</v>
      </c>
      <c r="I109" s="262"/>
      <c r="J109" s="137"/>
      <c r="K109" s="263"/>
      <c r="L109" s="336">
        <v>0</v>
      </c>
      <c r="M109" s="264"/>
      <c r="N109" s="132">
        <f>H109*L109</f>
        <v>0</v>
      </c>
      <c r="P109" s="133"/>
    </row>
    <row r="110" spans="2:16" s="127" customFormat="1" ht="12.75" customHeight="1">
      <c r="B110" s="128"/>
      <c r="C110" s="135"/>
      <c r="D110" s="135"/>
      <c r="E110" s="135"/>
      <c r="F110" s="135"/>
      <c r="G110" s="135"/>
      <c r="H110" s="114"/>
      <c r="I110" s="262"/>
      <c r="J110" s="137"/>
      <c r="K110" s="263"/>
      <c r="L110" s="131"/>
      <c r="M110" s="264"/>
      <c r="N110" s="132"/>
      <c r="P110" s="133"/>
    </row>
    <row r="111" spans="2:16" s="127" customFormat="1" ht="12.75" customHeight="1">
      <c r="B111" s="128"/>
      <c r="C111" s="225" t="s">
        <v>135</v>
      </c>
      <c r="D111" s="225"/>
      <c r="E111" s="225"/>
      <c r="F111" s="225"/>
      <c r="G111" s="225"/>
      <c r="H111" s="114">
        <v>2</v>
      </c>
      <c r="I111" s="262"/>
      <c r="J111" s="137"/>
      <c r="K111" s="263"/>
      <c r="L111" s="336">
        <v>0</v>
      </c>
      <c r="M111" s="264"/>
      <c r="N111" s="132">
        <f>H111*L111</f>
        <v>0</v>
      </c>
      <c r="P111" s="133"/>
    </row>
    <row r="112" spans="2:16" s="127" customFormat="1" ht="12.75" customHeight="1">
      <c r="B112" s="128"/>
      <c r="C112" s="135"/>
      <c r="D112" s="135"/>
      <c r="E112" s="135"/>
      <c r="F112" s="135"/>
      <c r="G112" s="135"/>
      <c r="H112" s="114"/>
      <c r="I112" s="262"/>
      <c r="J112" s="137"/>
      <c r="K112" s="263"/>
      <c r="L112" s="131"/>
      <c r="M112" s="264"/>
      <c r="N112" s="132"/>
      <c r="P112" s="133"/>
    </row>
    <row r="113" spans="2:14" ht="14.7" customHeight="1">
      <c r="B113" s="90" t="s">
        <v>136</v>
      </c>
      <c r="C113" s="212" t="s">
        <v>137</v>
      </c>
      <c r="D113" s="212"/>
      <c r="E113" s="212"/>
      <c r="F113" s="212"/>
      <c r="G113" s="212"/>
      <c r="H113" s="114">
        <v>1</v>
      </c>
      <c r="I113" s="260"/>
      <c r="J113" s="125"/>
      <c r="K113" s="336">
        <v>0</v>
      </c>
      <c r="L113" s="336">
        <v>0</v>
      </c>
      <c r="M113" s="257">
        <f>H113*K113</f>
        <v>0</v>
      </c>
      <c r="N113" s="126">
        <f>H113*L113</f>
        <v>0</v>
      </c>
    </row>
    <row r="114" spans="2:16" s="47" customFormat="1" ht="14.7" customHeight="1">
      <c r="B114" s="119"/>
      <c r="C114" s="222" t="s">
        <v>138</v>
      </c>
      <c r="D114" s="222"/>
      <c r="E114" s="222"/>
      <c r="F114" s="222"/>
      <c r="G114" s="222"/>
      <c r="H114" s="120"/>
      <c r="I114" s="121"/>
      <c r="J114" s="121"/>
      <c r="K114" s="122"/>
      <c r="L114" s="123"/>
      <c r="M114" s="273">
        <f>M68+M79+M84+M89+M94+M99+M103+M107+M113</f>
        <v>0</v>
      </c>
      <c r="N114" s="274">
        <f>N64+N66+N68+N76+N77+N82+N87+N92+N97+N101+N103+N105+N107+N109+N111+N113</f>
        <v>0</v>
      </c>
      <c r="P114" s="124"/>
    </row>
    <row r="115" spans="1:16" s="64" customFormat="1" ht="14.7" customHeight="1">
      <c r="A115" s="49"/>
      <c r="B115" s="49"/>
      <c r="C115" s="226"/>
      <c r="D115" s="226"/>
      <c r="E115" s="226"/>
      <c r="F115" s="226"/>
      <c r="G115" s="226"/>
      <c r="H115" s="114"/>
      <c r="I115" s="125"/>
      <c r="J115" s="125"/>
      <c r="K115" s="93"/>
      <c r="L115" s="94"/>
      <c r="M115" s="95"/>
      <c r="N115" s="126"/>
      <c r="P115" s="48"/>
    </row>
    <row r="116" spans="1:16" s="64" customFormat="1" ht="14.7" customHeight="1">
      <c r="A116" s="49"/>
      <c r="B116" s="103"/>
      <c r="C116" s="222" t="s">
        <v>139</v>
      </c>
      <c r="D116" s="222"/>
      <c r="E116" s="222"/>
      <c r="F116" s="222"/>
      <c r="G116" s="222"/>
      <c r="H116" s="104"/>
      <c r="I116" s="105"/>
      <c r="J116" s="139"/>
      <c r="K116" s="139"/>
      <c r="L116" s="140"/>
      <c r="M116" s="141"/>
      <c r="N116" s="108"/>
      <c r="P116" s="48"/>
    </row>
    <row r="117" spans="1:16" s="64" customFormat="1" ht="14.7" customHeight="1">
      <c r="A117" s="49"/>
      <c r="B117" s="90"/>
      <c r="C117" s="142" t="s">
        <v>104</v>
      </c>
      <c r="D117" s="143"/>
      <c r="E117" s="143"/>
      <c r="F117" s="143"/>
      <c r="G117" s="143"/>
      <c r="H117" s="91"/>
      <c r="I117" s="92"/>
      <c r="J117" s="61"/>
      <c r="K117" s="61"/>
      <c r="L117" s="144"/>
      <c r="M117" s="145"/>
      <c r="N117" s="95"/>
      <c r="P117" s="48"/>
    </row>
    <row r="118" spans="1:16" s="64" customFormat="1" ht="14.7" customHeight="1">
      <c r="A118" s="49"/>
      <c r="B118" s="90" t="s">
        <v>140</v>
      </c>
      <c r="C118" s="213" t="s">
        <v>141</v>
      </c>
      <c r="D118" s="213"/>
      <c r="E118" s="213"/>
      <c r="F118" s="213"/>
      <c r="G118" s="146"/>
      <c r="H118" s="95"/>
      <c r="I118" s="95"/>
      <c r="J118" s="95"/>
      <c r="K118" s="147"/>
      <c r="L118" s="95"/>
      <c r="M118" s="96">
        <f>SUM(M119:M142)</f>
        <v>0</v>
      </c>
      <c r="N118" s="96">
        <f>SUM(N119:N142)</f>
        <v>0</v>
      </c>
      <c r="P118" s="48"/>
    </row>
    <row r="119" spans="1:16" s="64" customFormat="1" ht="14.7" customHeight="1">
      <c r="A119" s="49"/>
      <c r="B119" s="49"/>
      <c r="C119" s="146" t="s">
        <v>142</v>
      </c>
      <c r="D119" s="146"/>
      <c r="E119" s="146"/>
      <c r="F119" s="146"/>
      <c r="G119" s="146"/>
      <c r="H119" s="114">
        <v>1</v>
      </c>
      <c r="I119" s="260"/>
      <c r="J119" s="260"/>
      <c r="K119" s="336">
        <v>0</v>
      </c>
      <c r="L119" s="336">
        <v>0</v>
      </c>
      <c r="M119" s="257">
        <f aca="true" t="shared" si="10" ref="M119:M122">H119*K119</f>
        <v>0</v>
      </c>
      <c r="N119" s="126">
        <f aca="true" t="shared" si="11" ref="N119:N122">H119*L119</f>
        <v>0</v>
      </c>
      <c r="P119" s="48"/>
    </row>
    <row r="120" spans="1:16" s="64" customFormat="1" ht="14.7" customHeight="1">
      <c r="A120" s="49"/>
      <c r="B120" s="49"/>
      <c r="C120" s="146" t="s">
        <v>143</v>
      </c>
      <c r="D120" s="146"/>
      <c r="E120" s="146"/>
      <c r="F120" s="146"/>
      <c r="G120" s="146"/>
      <c r="H120" s="114">
        <v>1</v>
      </c>
      <c r="I120" s="260"/>
      <c r="J120" s="260"/>
      <c r="K120" s="336">
        <v>0</v>
      </c>
      <c r="L120" s="336">
        <v>0</v>
      </c>
      <c r="M120" s="257">
        <f t="shared" si="10"/>
        <v>0</v>
      </c>
      <c r="N120" s="126">
        <f t="shared" si="11"/>
        <v>0</v>
      </c>
      <c r="P120" s="48"/>
    </row>
    <row r="121" spans="1:16" s="64" customFormat="1" ht="14.7" customHeight="1">
      <c r="A121" s="49"/>
      <c r="B121" s="49"/>
      <c r="C121" s="146" t="s">
        <v>144</v>
      </c>
      <c r="D121" s="146"/>
      <c r="E121" s="146"/>
      <c r="F121" s="146"/>
      <c r="G121" s="146"/>
      <c r="H121" s="114">
        <v>3</v>
      </c>
      <c r="I121" s="260"/>
      <c r="J121" s="260"/>
      <c r="K121" s="336">
        <v>0</v>
      </c>
      <c r="L121" s="336">
        <v>0</v>
      </c>
      <c r="M121" s="257">
        <f t="shared" si="10"/>
        <v>0</v>
      </c>
      <c r="N121" s="126">
        <f t="shared" si="11"/>
        <v>0</v>
      </c>
      <c r="P121" s="48"/>
    </row>
    <row r="122" spans="1:16" s="64" customFormat="1" ht="14.7" customHeight="1">
      <c r="A122" s="49"/>
      <c r="B122" s="49"/>
      <c r="C122" s="146" t="s">
        <v>145</v>
      </c>
      <c r="D122" s="146"/>
      <c r="E122" s="146"/>
      <c r="F122" s="146"/>
      <c r="G122" s="146"/>
      <c r="H122" s="114">
        <v>3</v>
      </c>
      <c r="I122" s="260"/>
      <c r="J122" s="260"/>
      <c r="K122" s="336">
        <v>0</v>
      </c>
      <c r="L122" s="336">
        <v>0</v>
      </c>
      <c r="M122" s="257">
        <f t="shared" si="10"/>
        <v>0</v>
      </c>
      <c r="N122" s="126">
        <f t="shared" si="11"/>
        <v>0</v>
      </c>
      <c r="P122" s="48"/>
    </row>
    <row r="123" spans="1:16" s="64" customFormat="1" ht="14.7" customHeight="1">
      <c r="A123" s="49"/>
      <c r="B123" s="49"/>
      <c r="C123" s="146"/>
      <c r="D123" s="146"/>
      <c r="E123" s="146"/>
      <c r="F123" s="146"/>
      <c r="G123" s="146"/>
      <c r="H123" s="114"/>
      <c r="I123" s="260"/>
      <c r="J123" s="260"/>
      <c r="K123" s="255"/>
      <c r="L123" s="94"/>
      <c r="M123" s="257"/>
      <c r="N123" s="126"/>
      <c r="P123" s="48"/>
    </row>
    <row r="124" spans="1:16" s="64" customFormat="1" ht="14.7" customHeight="1">
      <c r="A124" s="49"/>
      <c r="B124" s="90" t="s">
        <v>140</v>
      </c>
      <c r="C124" s="146" t="s">
        <v>146</v>
      </c>
      <c r="D124" s="146"/>
      <c r="E124" s="146"/>
      <c r="F124" s="146"/>
      <c r="G124" s="146"/>
      <c r="H124" s="114"/>
      <c r="I124" s="260"/>
      <c r="J124" s="260"/>
      <c r="K124" s="255"/>
      <c r="L124" s="94"/>
      <c r="M124" s="257"/>
      <c r="N124" s="126"/>
      <c r="P124" s="48"/>
    </row>
    <row r="125" spans="1:16" s="64" customFormat="1" ht="14.7" customHeight="1">
      <c r="A125" s="49"/>
      <c r="B125" s="49"/>
      <c r="C125" s="146" t="s">
        <v>147</v>
      </c>
      <c r="D125" s="146"/>
      <c r="E125" s="146"/>
      <c r="F125" s="146"/>
      <c r="G125" s="146"/>
      <c r="H125" s="114">
        <v>1</v>
      </c>
      <c r="I125" s="260"/>
      <c r="J125" s="260"/>
      <c r="K125" s="336">
        <v>0</v>
      </c>
      <c r="L125" s="336">
        <v>0</v>
      </c>
      <c r="M125" s="257">
        <f aca="true" t="shared" si="12" ref="M125:M126">H125*K125</f>
        <v>0</v>
      </c>
      <c r="N125" s="126">
        <f aca="true" t="shared" si="13" ref="N125:N126">H125*L125</f>
        <v>0</v>
      </c>
      <c r="P125" s="48"/>
    </row>
    <row r="126" spans="1:16" s="64" customFormat="1" ht="14.7" customHeight="1">
      <c r="A126" s="49"/>
      <c r="B126" s="49"/>
      <c r="C126" s="146" t="s">
        <v>148</v>
      </c>
      <c r="D126" s="146"/>
      <c r="E126" s="146"/>
      <c r="F126" s="146"/>
      <c r="G126" s="146"/>
      <c r="H126" s="114">
        <v>1</v>
      </c>
      <c r="I126" s="260"/>
      <c r="J126" s="260"/>
      <c r="K126" s="336">
        <v>0</v>
      </c>
      <c r="L126" s="336">
        <v>0</v>
      </c>
      <c r="M126" s="257">
        <f t="shared" si="12"/>
        <v>0</v>
      </c>
      <c r="N126" s="126">
        <f t="shared" si="13"/>
        <v>0</v>
      </c>
      <c r="P126" s="48"/>
    </row>
    <row r="127" spans="1:16" s="64" customFormat="1" ht="14.7" customHeight="1">
      <c r="A127" s="49"/>
      <c r="B127" s="49"/>
      <c r="C127" s="146"/>
      <c r="D127" s="146"/>
      <c r="E127" s="146"/>
      <c r="F127" s="146"/>
      <c r="G127" s="146"/>
      <c r="H127" s="114"/>
      <c r="I127" s="260"/>
      <c r="J127" s="260"/>
      <c r="K127" s="255"/>
      <c r="L127" s="94"/>
      <c r="M127" s="257"/>
      <c r="N127" s="126"/>
      <c r="P127" s="48"/>
    </row>
    <row r="128" spans="1:16" s="64" customFormat="1" ht="14.7" customHeight="1">
      <c r="A128" s="49"/>
      <c r="B128" s="90" t="s">
        <v>140</v>
      </c>
      <c r="C128" s="220" t="s">
        <v>149</v>
      </c>
      <c r="D128" s="220"/>
      <c r="E128" s="220"/>
      <c r="F128" s="220"/>
      <c r="G128" s="146"/>
      <c r="H128" s="114"/>
      <c r="I128" s="260"/>
      <c r="J128" s="260"/>
      <c r="K128" s="255"/>
      <c r="L128" s="94"/>
      <c r="M128" s="257"/>
      <c r="N128" s="126"/>
      <c r="P128" s="48"/>
    </row>
    <row r="129" spans="1:16" s="64" customFormat="1" ht="14.7" customHeight="1">
      <c r="A129" s="49"/>
      <c r="B129" s="49"/>
      <c r="C129" s="146" t="s">
        <v>148</v>
      </c>
      <c r="D129" s="146"/>
      <c r="E129" s="146"/>
      <c r="F129" s="146"/>
      <c r="G129" s="146"/>
      <c r="H129" s="114">
        <v>1</v>
      </c>
      <c r="I129" s="260"/>
      <c r="J129" s="260"/>
      <c r="K129" s="336">
        <v>0</v>
      </c>
      <c r="L129" s="336">
        <v>0</v>
      </c>
      <c r="M129" s="257">
        <f>H129*K129</f>
        <v>0</v>
      </c>
      <c r="N129" s="126">
        <f>H129*L129</f>
        <v>0</v>
      </c>
      <c r="P129" s="48"/>
    </row>
    <row r="130" spans="1:16" s="64" customFormat="1" ht="14.7" customHeight="1">
      <c r="A130" s="49"/>
      <c r="B130" s="49"/>
      <c r="C130" s="146"/>
      <c r="D130" s="146"/>
      <c r="E130" s="146"/>
      <c r="F130" s="146"/>
      <c r="G130" s="146"/>
      <c r="H130" s="114"/>
      <c r="I130" s="260"/>
      <c r="J130" s="260"/>
      <c r="K130" s="265"/>
      <c r="L130" s="94"/>
      <c r="M130" s="257"/>
      <c r="N130" s="126"/>
      <c r="P130" s="48"/>
    </row>
    <row r="131" spans="1:16" s="64" customFormat="1" ht="14.7" customHeight="1">
      <c r="A131" s="49"/>
      <c r="B131" s="90" t="s">
        <v>140</v>
      </c>
      <c r="C131" s="220" t="s">
        <v>150</v>
      </c>
      <c r="D131" s="220"/>
      <c r="E131" s="220"/>
      <c r="F131" s="220"/>
      <c r="G131" s="146"/>
      <c r="H131" s="114"/>
      <c r="I131" s="260"/>
      <c r="J131" s="260"/>
      <c r="K131" s="255"/>
      <c r="L131" s="94"/>
      <c r="M131" s="257"/>
      <c r="N131" s="126"/>
      <c r="P131" s="48"/>
    </row>
    <row r="132" spans="1:16" s="64" customFormat="1" ht="14.7" customHeight="1">
      <c r="A132" s="49"/>
      <c r="B132" s="49"/>
      <c r="C132" s="146" t="s">
        <v>147</v>
      </c>
      <c r="D132" s="146"/>
      <c r="E132" s="146"/>
      <c r="F132" s="146"/>
      <c r="G132" s="146"/>
      <c r="H132" s="114">
        <v>6</v>
      </c>
      <c r="I132" s="260"/>
      <c r="J132" s="260"/>
      <c r="K132" s="336">
        <v>0</v>
      </c>
      <c r="L132" s="336">
        <v>0</v>
      </c>
      <c r="M132" s="257">
        <f aca="true" t="shared" si="14" ref="M132:M133">H132*K132</f>
        <v>0</v>
      </c>
      <c r="N132" s="126">
        <f aca="true" t="shared" si="15" ref="N132:N133">H132*L132</f>
        <v>0</v>
      </c>
      <c r="P132" s="48"/>
    </row>
    <row r="133" spans="1:16" s="64" customFormat="1" ht="14.7" customHeight="1">
      <c r="A133" s="49"/>
      <c r="B133" s="49"/>
      <c r="C133" s="146" t="s">
        <v>148</v>
      </c>
      <c r="D133" s="146"/>
      <c r="E133" s="146"/>
      <c r="F133" s="146"/>
      <c r="G133" s="146"/>
      <c r="H133" s="114">
        <v>1</v>
      </c>
      <c r="I133" s="260"/>
      <c r="J133" s="260"/>
      <c r="K133" s="336">
        <v>0</v>
      </c>
      <c r="L133" s="336">
        <v>0</v>
      </c>
      <c r="M133" s="257">
        <f t="shared" si="14"/>
        <v>0</v>
      </c>
      <c r="N133" s="126">
        <f t="shared" si="15"/>
        <v>0</v>
      </c>
      <c r="P133" s="48"/>
    </row>
    <row r="134" spans="1:16" s="64" customFormat="1" ht="14.7" customHeight="1">
      <c r="A134" s="49"/>
      <c r="B134" s="49"/>
      <c r="C134" s="146"/>
      <c r="D134" s="146"/>
      <c r="E134" s="146"/>
      <c r="F134" s="146"/>
      <c r="G134" s="146"/>
      <c r="H134" s="114"/>
      <c r="I134" s="260"/>
      <c r="J134" s="260"/>
      <c r="K134" s="255"/>
      <c r="L134" s="94"/>
      <c r="M134" s="257"/>
      <c r="N134" s="126"/>
      <c r="P134" s="48"/>
    </row>
    <row r="135" spans="1:16" s="64" customFormat="1" ht="14.7" customHeight="1">
      <c r="A135" s="49"/>
      <c r="B135" s="90" t="s">
        <v>140</v>
      </c>
      <c r="C135" s="146" t="s">
        <v>151</v>
      </c>
      <c r="D135" s="146"/>
      <c r="E135" s="146"/>
      <c r="F135" s="146"/>
      <c r="G135" s="146"/>
      <c r="H135" s="114"/>
      <c r="I135" s="260"/>
      <c r="J135" s="260"/>
      <c r="K135" s="255"/>
      <c r="L135" s="94"/>
      <c r="M135" s="257"/>
      <c r="N135" s="126"/>
      <c r="P135" s="48"/>
    </row>
    <row r="136" spans="1:16" s="64" customFormat="1" ht="14.7" customHeight="1">
      <c r="A136" s="49"/>
      <c r="B136" s="49"/>
      <c r="C136" s="146" t="s">
        <v>148</v>
      </c>
      <c r="D136" s="146"/>
      <c r="E136" s="146"/>
      <c r="F136" s="146"/>
      <c r="G136" s="146"/>
      <c r="H136" s="114">
        <v>4</v>
      </c>
      <c r="I136" s="260"/>
      <c r="J136" s="260"/>
      <c r="K136" s="336">
        <v>0</v>
      </c>
      <c r="L136" s="336">
        <v>0</v>
      </c>
      <c r="M136" s="257">
        <f>H136*K136</f>
        <v>0</v>
      </c>
      <c r="N136" s="126">
        <f>H136*L136</f>
        <v>0</v>
      </c>
      <c r="P136" s="48"/>
    </row>
    <row r="137" spans="1:16" s="64" customFormat="1" ht="14.7" customHeight="1">
      <c r="A137" s="49"/>
      <c r="B137" s="49"/>
      <c r="C137" s="146"/>
      <c r="D137" s="146"/>
      <c r="E137" s="146"/>
      <c r="F137" s="146"/>
      <c r="G137" s="146"/>
      <c r="H137" s="114"/>
      <c r="I137" s="260"/>
      <c r="J137" s="260"/>
      <c r="K137" s="255"/>
      <c r="L137" s="94"/>
      <c r="M137" s="257"/>
      <c r="N137" s="126"/>
      <c r="P137" s="48"/>
    </row>
    <row r="138" spans="1:16" s="64" customFormat="1" ht="14.7" customHeight="1">
      <c r="A138" s="49"/>
      <c r="B138" s="90" t="s">
        <v>140</v>
      </c>
      <c r="C138" s="146" t="s">
        <v>152</v>
      </c>
      <c r="D138" s="146"/>
      <c r="E138" s="146"/>
      <c r="F138" s="146"/>
      <c r="G138" s="146"/>
      <c r="H138" s="114">
        <v>1</v>
      </c>
      <c r="I138" s="260"/>
      <c r="J138" s="260"/>
      <c r="K138" s="336">
        <v>0</v>
      </c>
      <c r="L138" s="336">
        <v>0</v>
      </c>
      <c r="M138" s="257">
        <f>H138*K138</f>
        <v>0</v>
      </c>
      <c r="N138" s="126">
        <f>H138*L138</f>
        <v>0</v>
      </c>
      <c r="P138" s="48"/>
    </row>
    <row r="139" spans="1:16" s="64" customFormat="1" ht="14.7" customHeight="1">
      <c r="A139" s="49"/>
      <c r="B139" s="49"/>
      <c r="C139" s="146"/>
      <c r="D139" s="146"/>
      <c r="E139" s="146"/>
      <c r="F139" s="146"/>
      <c r="G139" s="146"/>
      <c r="H139" s="114"/>
      <c r="I139" s="260"/>
      <c r="J139" s="260"/>
      <c r="K139" s="255"/>
      <c r="L139" s="94"/>
      <c r="M139" s="257"/>
      <c r="N139" s="126"/>
      <c r="P139" s="48"/>
    </row>
    <row r="140" spans="1:16" s="64" customFormat="1" ht="14.7" customHeight="1">
      <c r="A140" s="49"/>
      <c r="B140" s="90" t="s">
        <v>140</v>
      </c>
      <c r="C140" s="146" t="s">
        <v>153</v>
      </c>
      <c r="D140" s="146"/>
      <c r="E140" s="146"/>
      <c r="F140" s="146"/>
      <c r="G140" s="146"/>
      <c r="H140" s="114">
        <v>2</v>
      </c>
      <c r="I140" s="260"/>
      <c r="J140" s="260"/>
      <c r="K140" s="336">
        <v>0</v>
      </c>
      <c r="L140" s="336">
        <v>0</v>
      </c>
      <c r="M140" s="257">
        <f>H140*K140</f>
        <v>0</v>
      </c>
      <c r="N140" s="126">
        <f>H140*L140</f>
        <v>0</v>
      </c>
      <c r="P140" s="48"/>
    </row>
    <row r="141" spans="1:16" s="64" customFormat="1" ht="14.7" customHeight="1">
      <c r="A141" s="49"/>
      <c r="B141" s="49"/>
      <c r="C141" s="146"/>
      <c r="D141" s="146"/>
      <c r="E141" s="146"/>
      <c r="F141" s="146"/>
      <c r="G141" s="146"/>
      <c r="H141" s="114"/>
      <c r="I141" s="260"/>
      <c r="J141" s="260"/>
      <c r="K141" s="255"/>
      <c r="L141" s="94"/>
      <c r="M141" s="257"/>
      <c r="N141" s="126"/>
      <c r="P141" s="48"/>
    </row>
    <row r="142" spans="1:16" s="64" customFormat="1" ht="14.7" customHeight="1">
      <c r="A142" s="49"/>
      <c r="B142" s="90" t="s">
        <v>140</v>
      </c>
      <c r="C142" s="146" t="s">
        <v>154</v>
      </c>
      <c r="D142" s="146"/>
      <c r="E142" s="146"/>
      <c r="F142" s="146"/>
      <c r="G142" s="146"/>
      <c r="H142" s="114">
        <v>2</v>
      </c>
      <c r="I142" s="260"/>
      <c r="J142" s="260"/>
      <c r="K142" s="336">
        <v>0</v>
      </c>
      <c r="L142" s="336">
        <v>0</v>
      </c>
      <c r="M142" s="257">
        <f>H142*K142</f>
        <v>0</v>
      </c>
      <c r="N142" s="126">
        <f>H142*L142</f>
        <v>0</v>
      </c>
      <c r="P142" s="48"/>
    </row>
    <row r="143" spans="1:16" s="64" customFormat="1" ht="14.7" customHeight="1">
      <c r="A143" s="49"/>
      <c r="B143" s="90"/>
      <c r="C143" s="148"/>
      <c r="D143" s="146"/>
      <c r="E143" s="146"/>
      <c r="F143" s="146"/>
      <c r="G143" s="146"/>
      <c r="H143" s="95"/>
      <c r="I143" s="95"/>
      <c r="J143" s="95"/>
      <c r="K143" s="147"/>
      <c r="L143" s="95"/>
      <c r="M143" s="149"/>
      <c r="N143" s="149"/>
      <c r="P143" s="48"/>
    </row>
    <row r="144" spans="1:16" s="64" customFormat="1" ht="14.7" customHeight="1">
      <c r="A144" s="49"/>
      <c r="B144" s="90"/>
      <c r="C144" s="142" t="s">
        <v>158</v>
      </c>
      <c r="D144" s="143"/>
      <c r="E144" s="143"/>
      <c r="F144" s="143"/>
      <c r="G144" s="143"/>
      <c r="H144" s="91"/>
      <c r="I144" s="92"/>
      <c r="J144" s="61"/>
      <c r="K144" s="61"/>
      <c r="L144" s="144"/>
      <c r="M144" s="145"/>
      <c r="N144" s="95"/>
      <c r="P144" s="48"/>
    </row>
    <row r="145" spans="1:16" s="64" customFormat="1" ht="14.7" customHeight="1">
      <c r="A145" s="49"/>
      <c r="B145" s="90" t="s">
        <v>140</v>
      </c>
      <c r="C145" s="213" t="s">
        <v>159</v>
      </c>
      <c r="D145" s="213"/>
      <c r="E145" s="213"/>
      <c r="F145" s="213"/>
      <c r="G145" s="146"/>
      <c r="H145" s="95"/>
      <c r="I145" s="95"/>
      <c r="J145" s="95"/>
      <c r="K145" s="147"/>
      <c r="L145" s="95"/>
      <c r="M145" s="96">
        <f>SUM(M146:M149)</f>
        <v>0</v>
      </c>
      <c r="N145" s="96">
        <f>SUM(N146:N149)</f>
        <v>0</v>
      </c>
      <c r="P145" s="48"/>
    </row>
    <row r="146" spans="1:16" s="64" customFormat="1" ht="14.7" customHeight="1">
      <c r="A146" s="49"/>
      <c r="B146" s="90"/>
      <c r="C146" s="151" t="s">
        <v>160</v>
      </c>
      <c r="D146" s="146"/>
      <c r="E146" s="146"/>
      <c r="F146" s="146"/>
      <c r="G146" s="146"/>
      <c r="H146" s="150">
        <v>54</v>
      </c>
      <c r="I146" s="260"/>
      <c r="J146" s="125"/>
      <c r="K146" s="336">
        <v>0</v>
      </c>
      <c r="L146" s="336">
        <v>0</v>
      </c>
      <c r="M146" s="257">
        <f aca="true" t="shared" si="16" ref="M146:M149">H146*K146</f>
        <v>0</v>
      </c>
      <c r="N146" s="126">
        <f aca="true" t="shared" si="17" ref="N146:N149">H146*L146</f>
        <v>0</v>
      </c>
      <c r="O146" s="126"/>
      <c r="P146" s="48"/>
    </row>
    <row r="147" spans="1:16" s="64" customFormat="1" ht="14.7" customHeight="1">
      <c r="A147" s="49"/>
      <c r="B147" s="90"/>
      <c r="C147" s="151" t="s">
        <v>161</v>
      </c>
      <c r="D147" s="146"/>
      <c r="E147" s="146"/>
      <c r="F147" s="146"/>
      <c r="G147" s="146"/>
      <c r="H147" s="114">
        <v>8</v>
      </c>
      <c r="I147" s="260"/>
      <c r="J147" s="125"/>
      <c r="K147" s="336">
        <v>0</v>
      </c>
      <c r="L147" s="336">
        <v>0</v>
      </c>
      <c r="M147" s="257">
        <f t="shared" si="16"/>
        <v>0</v>
      </c>
      <c r="N147" s="126">
        <f t="shared" si="17"/>
        <v>0</v>
      </c>
      <c r="P147" s="48"/>
    </row>
    <row r="148" spans="1:16" s="64" customFormat="1" ht="14.7" customHeight="1">
      <c r="A148" s="49"/>
      <c r="B148" s="90"/>
      <c r="C148" s="151" t="s">
        <v>162</v>
      </c>
      <c r="D148" s="146"/>
      <c r="E148" s="146"/>
      <c r="F148" s="146"/>
      <c r="G148" s="146"/>
      <c r="H148" s="114">
        <v>8</v>
      </c>
      <c r="I148" s="260"/>
      <c r="J148" s="125"/>
      <c r="K148" s="336">
        <v>0</v>
      </c>
      <c r="L148" s="336">
        <v>0</v>
      </c>
      <c r="M148" s="257">
        <f t="shared" si="16"/>
        <v>0</v>
      </c>
      <c r="N148" s="126">
        <f t="shared" si="17"/>
        <v>0</v>
      </c>
      <c r="P148" s="48"/>
    </row>
    <row r="149" spans="1:16" s="64" customFormat="1" ht="14.7" customHeight="1">
      <c r="A149" s="49"/>
      <c r="B149" s="90"/>
      <c r="C149" s="151" t="s">
        <v>163</v>
      </c>
      <c r="D149" s="146"/>
      <c r="E149" s="146"/>
      <c r="F149" s="146"/>
      <c r="G149" s="146"/>
      <c r="H149" s="152">
        <v>1</v>
      </c>
      <c r="I149" s="260"/>
      <c r="J149" s="125"/>
      <c r="K149" s="336">
        <v>0</v>
      </c>
      <c r="L149" s="336">
        <v>0</v>
      </c>
      <c r="M149" s="257">
        <f t="shared" si="16"/>
        <v>0</v>
      </c>
      <c r="N149" s="126">
        <f t="shared" si="17"/>
        <v>0</v>
      </c>
      <c r="P149" s="48"/>
    </row>
    <row r="150" spans="1:16" s="64" customFormat="1" ht="14.7" customHeight="1">
      <c r="A150" s="49"/>
      <c r="B150" s="90"/>
      <c r="C150" s="153"/>
      <c r="D150" s="153"/>
      <c r="E150" s="153"/>
      <c r="F150" s="153"/>
      <c r="G150" s="146"/>
      <c r="H150" s="95"/>
      <c r="I150" s="257"/>
      <c r="J150" s="95"/>
      <c r="K150" s="147"/>
      <c r="L150" s="95"/>
      <c r="M150" s="95"/>
      <c r="N150" s="95"/>
      <c r="P150" s="48"/>
    </row>
    <row r="151" spans="1:16" s="64" customFormat="1" ht="14.7" customHeight="1">
      <c r="A151" s="49"/>
      <c r="B151" s="90" t="s">
        <v>140</v>
      </c>
      <c r="C151" s="213" t="s">
        <v>155</v>
      </c>
      <c r="D151" s="213"/>
      <c r="E151" s="213"/>
      <c r="F151" s="213"/>
      <c r="G151" s="146"/>
      <c r="H151" s="95"/>
      <c r="I151" s="257"/>
      <c r="J151" s="95"/>
      <c r="K151" s="147"/>
      <c r="L151" s="95"/>
      <c r="M151" s="96">
        <f>SUM(M152:M157)</f>
        <v>0</v>
      </c>
      <c r="N151" s="96">
        <f>SUM(N152:N157)</f>
        <v>0</v>
      </c>
      <c r="P151" s="48"/>
    </row>
    <row r="152" spans="1:16" s="64" customFormat="1" ht="14.7" customHeight="1">
      <c r="A152" s="49"/>
      <c r="B152" s="90"/>
      <c r="C152" s="151" t="s">
        <v>164</v>
      </c>
      <c r="D152" s="146"/>
      <c r="E152" s="146"/>
      <c r="F152" s="146"/>
      <c r="G152" s="146"/>
      <c r="H152" s="150">
        <v>5</v>
      </c>
      <c r="I152" s="260"/>
      <c r="J152" s="125"/>
      <c r="K152" s="336">
        <v>0</v>
      </c>
      <c r="L152" s="336">
        <v>0</v>
      </c>
      <c r="M152" s="257">
        <f aca="true" t="shared" si="18" ref="M152:M157">H152*K152</f>
        <v>0</v>
      </c>
      <c r="N152" s="126">
        <f aca="true" t="shared" si="19" ref="N152:N157">H152*L152</f>
        <v>0</v>
      </c>
      <c r="P152" s="48"/>
    </row>
    <row r="153" spans="1:16" s="64" customFormat="1" ht="14.7" customHeight="1">
      <c r="A153" s="49"/>
      <c r="B153" s="90"/>
      <c r="C153" s="151" t="s">
        <v>156</v>
      </c>
      <c r="D153" s="146"/>
      <c r="E153" s="146"/>
      <c r="F153" s="146"/>
      <c r="G153" s="146"/>
      <c r="H153" s="114">
        <v>5</v>
      </c>
      <c r="I153" s="260"/>
      <c r="J153" s="125"/>
      <c r="K153" s="336">
        <v>0</v>
      </c>
      <c r="L153" s="336">
        <v>0</v>
      </c>
      <c r="M153" s="257">
        <f t="shared" si="18"/>
        <v>0</v>
      </c>
      <c r="N153" s="126">
        <f t="shared" si="19"/>
        <v>0</v>
      </c>
      <c r="P153" s="48"/>
    </row>
    <row r="154" spans="1:16" s="64" customFormat="1" ht="14.7" customHeight="1">
      <c r="A154" s="49"/>
      <c r="B154" s="90"/>
      <c r="C154" s="151" t="s">
        <v>165</v>
      </c>
      <c r="D154" s="146"/>
      <c r="E154" s="146"/>
      <c r="F154" s="146"/>
      <c r="G154" s="146"/>
      <c r="H154" s="150">
        <v>20</v>
      </c>
      <c r="I154" s="260"/>
      <c r="J154" s="125"/>
      <c r="K154" s="336">
        <v>0</v>
      </c>
      <c r="L154" s="336">
        <v>0</v>
      </c>
      <c r="M154" s="257">
        <f t="shared" si="18"/>
        <v>0</v>
      </c>
      <c r="N154" s="126">
        <f t="shared" si="19"/>
        <v>0</v>
      </c>
      <c r="P154" s="48"/>
    </row>
    <row r="155" spans="1:16" s="64" customFormat="1" ht="14.7" customHeight="1">
      <c r="A155" s="49"/>
      <c r="B155" s="90"/>
      <c r="C155" s="151" t="s">
        <v>166</v>
      </c>
      <c r="D155" s="146"/>
      <c r="E155" s="146"/>
      <c r="F155" s="146"/>
      <c r="G155" s="146"/>
      <c r="H155" s="114">
        <v>160</v>
      </c>
      <c r="I155" s="260"/>
      <c r="J155" s="125"/>
      <c r="K155" s="336">
        <v>0</v>
      </c>
      <c r="L155" s="336">
        <v>0</v>
      </c>
      <c r="M155" s="257">
        <f t="shared" si="18"/>
        <v>0</v>
      </c>
      <c r="N155" s="126">
        <f t="shared" si="19"/>
        <v>0</v>
      </c>
      <c r="P155" s="48"/>
    </row>
    <row r="156" spans="1:16" s="64" customFormat="1" ht="14.7" customHeight="1">
      <c r="A156" s="49"/>
      <c r="B156" s="90"/>
      <c r="C156" s="151" t="s">
        <v>167</v>
      </c>
      <c r="D156" s="146"/>
      <c r="E156" s="146"/>
      <c r="F156" s="146"/>
      <c r="G156" s="146"/>
      <c r="H156" s="114">
        <v>160</v>
      </c>
      <c r="I156" s="260"/>
      <c r="J156" s="125"/>
      <c r="K156" s="336">
        <v>0</v>
      </c>
      <c r="L156" s="336">
        <v>0</v>
      </c>
      <c r="M156" s="257">
        <f t="shared" si="18"/>
        <v>0</v>
      </c>
      <c r="N156" s="126">
        <f t="shared" si="19"/>
        <v>0</v>
      </c>
      <c r="P156" s="48"/>
    </row>
    <row r="157" spans="1:16" s="64" customFormat="1" ht="14.7" customHeight="1">
      <c r="A157" s="49"/>
      <c r="B157" s="90"/>
      <c r="C157" s="151" t="s">
        <v>157</v>
      </c>
      <c r="D157" s="146"/>
      <c r="E157" s="146"/>
      <c r="F157" s="146"/>
      <c r="G157" s="146"/>
      <c r="H157" s="114">
        <v>10</v>
      </c>
      <c r="I157" s="260"/>
      <c r="J157" s="125"/>
      <c r="K157" s="336">
        <v>0</v>
      </c>
      <c r="L157" s="336">
        <v>0</v>
      </c>
      <c r="M157" s="257">
        <f t="shared" si="18"/>
        <v>0</v>
      </c>
      <c r="N157" s="126">
        <f t="shared" si="19"/>
        <v>0</v>
      </c>
      <c r="P157" s="48"/>
    </row>
    <row r="158" spans="1:16" s="64" customFormat="1" ht="14.7" customHeight="1">
      <c r="A158" s="49"/>
      <c r="B158" s="90"/>
      <c r="C158" s="151"/>
      <c r="D158" s="146"/>
      <c r="E158" s="146"/>
      <c r="F158" s="146"/>
      <c r="G158" s="146"/>
      <c r="H158" s="114"/>
      <c r="I158" s="260"/>
      <c r="J158" s="125"/>
      <c r="K158" s="93"/>
      <c r="L158" s="94"/>
      <c r="M158" s="257"/>
      <c r="N158" s="126"/>
      <c r="P158" s="48"/>
    </row>
    <row r="159" spans="1:16" s="64" customFormat="1" ht="14.7" customHeight="1">
      <c r="A159" s="49"/>
      <c r="B159" s="90" t="s">
        <v>140</v>
      </c>
      <c r="C159" s="213" t="s">
        <v>168</v>
      </c>
      <c r="D159" s="213"/>
      <c r="E159" s="213"/>
      <c r="F159" s="213"/>
      <c r="G159" s="146"/>
      <c r="H159" s="95"/>
      <c r="I159" s="257"/>
      <c r="J159" s="95"/>
      <c r="K159" s="147"/>
      <c r="L159" s="95"/>
      <c r="M159" s="96">
        <f>SUM(M160:M161)</f>
        <v>0</v>
      </c>
      <c r="N159" s="96">
        <f>SUM(N160:N161)</f>
        <v>0</v>
      </c>
      <c r="P159" s="48"/>
    </row>
    <row r="160" spans="1:16" s="64" customFormat="1" ht="14.7" customHeight="1">
      <c r="A160" s="49"/>
      <c r="B160" s="90"/>
      <c r="C160" s="151" t="s">
        <v>160</v>
      </c>
      <c r="D160" s="146"/>
      <c r="E160" s="146"/>
      <c r="F160" s="146"/>
      <c r="G160" s="146"/>
      <c r="H160" s="150">
        <v>75</v>
      </c>
      <c r="I160" s="260"/>
      <c r="J160" s="125"/>
      <c r="K160" s="336">
        <v>0</v>
      </c>
      <c r="L160" s="336">
        <v>0</v>
      </c>
      <c r="M160" s="257">
        <f aca="true" t="shared" si="20" ref="M160:M161">H160*K160</f>
        <v>0</v>
      </c>
      <c r="N160" s="126">
        <f aca="true" t="shared" si="21" ref="N160:N161">H160*L160</f>
        <v>0</v>
      </c>
      <c r="O160" s="126"/>
      <c r="P160" s="48"/>
    </row>
    <row r="161" spans="1:16" s="64" customFormat="1" ht="14.7" customHeight="1">
      <c r="A161" s="49"/>
      <c r="B161" s="90"/>
      <c r="C161" s="151" t="s">
        <v>169</v>
      </c>
      <c r="D161" s="146"/>
      <c r="E161" s="146"/>
      <c r="F161" s="146"/>
      <c r="G161" s="146"/>
      <c r="H161" s="114">
        <v>22</v>
      </c>
      <c r="I161" s="260"/>
      <c r="J161" s="125"/>
      <c r="K161" s="336">
        <v>0</v>
      </c>
      <c r="L161" s="336">
        <v>0</v>
      </c>
      <c r="M161" s="257">
        <f t="shared" si="20"/>
        <v>0</v>
      </c>
      <c r="N161" s="126">
        <f t="shared" si="21"/>
        <v>0</v>
      </c>
      <c r="P161" s="48"/>
    </row>
    <row r="162" spans="1:16" s="64" customFormat="1" ht="14.7" customHeight="1">
      <c r="A162" s="49"/>
      <c r="B162" s="90"/>
      <c r="C162" s="151"/>
      <c r="D162" s="146"/>
      <c r="E162" s="146"/>
      <c r="F162" s="146"/>
      <c r="G162" s="146"/>
      <c r="H162" s="114"/>
      <c r="I162" s="260"/>
      <c r="J162" s="125"/>
      <c r="K162" s="93"/>
      <c r="L162" s="94"/>
      <c r="M162" s="95"/>
      <c r="N162" s="126"/>
      <c r="P162" s="48"/>
    </row>
    <row r="163" spans="1:16" s="64" customFormat="1" ht="14.7" customHeight="1">
      <c r="A163" s="49"/>
      <c r="B163" s="90" t="s">
        <v>140</v>
      </c>
      <c r="C163" s="213" t="s">
        <v>170</v>
      </c>
      <c r="D163" s="213"/>
      <c r="E163" s="213"/>
      <c r="F163" s="213"/>
      <c r="G163" s="146"/>
      <c r="H163" s="95"/>
      <c r="I163" s="257"/>
      <c r="J163" s="95"/>
      <c r="K163" s="147"/>
      <c r="L163" s="95"/>
      <c r="M163" s="96">
        <f>SUM(M164:M181)</f>
        <v>0</v>
      </c>
      <c r="N163" s="96">
        <f>SUM(N164:N181)</f>
        <v>0</v>
      </c>
      <c r="P163" s="48"/>
    </row>
    <row r="164" spans="1:16" s="64" customFormat="1" ht="14.7" customHeight="1">
      <c r="A164" s="49"/>
      <c r="B164" s="90"/>
      <c r="C164" s="151" t="s">
        <v>171</v>
      </c>
      <c r="D164" s="146"/>
      <c r="E164" s="146"/>
      <c r="F164" s="146"/>
      <c r="G164" s="146"/>
      <c r="H164" s="150">
        <v>12</v>
      </c>
      <c r="I164" s="260"/>
      <c r="J164" s="125"/>
      <c r="K164" s="336">
        <v>0</v>
      </c>
      <c r="L164" s="336">
        <v>0</v>
      </c>
      <c r="M164" s="257">
        <f>H164*K164</f>
        <v>0</v>
      </c>
      <c r="N164" s="126">
        <f aca="true" t="shared" si="22" ref="N164:N181">H164*L164</f>
        <v>0</v>
      </c>
      <c r="P164" s="48"/>
    </row>
    <row r="165" spans="1:16" s="64" customFormat="1" ht="14.7" customHeight="1">
      <c r="A165" s="49"/>
      <c r="B165" s="90"/>
      <c r="C165" s="151" t="s">
        <v>172</v>
      </c>
      <c r="D165" s="146"/>
      <c r="E165" s="146"/>
      <c r="F165" s="146"/>
      <c r="G165" s="146"/>
      <c r="H165" s="114">
        <v>4</v>
      </c>
      <c r="I165" s="260"/>
      <c r="J165" s="125"/>
      <c r="K165" s="336">
        <v>0</v>
      </c>
      <c r="L165" s="336">
        <v>0</v>
      </c>
      <c r="M165" s="257">
        <f>H165*K165</f>
        <v>0</v>
      </c>
      <c r="N165" s="126">
        <f t="shared" si="22"/>
        <v>0</v>
      </c>
      <c r="P165" s="48"/>
    </row>
    <row r="166" spans="1:16" s="64" customFormat="1" ht="14.7" customHeight="1">
      <c r="A166" s="49"/>
      <c r="B166" s="90"/>
      <c r="C166" s="151" t="s">
        <v>173</v>
      </c>
      <c r="D166" s="146"/>
      <c r="E166" s="146"/>
      <c r="F166" s="146"/>
      <c r="G166" s="146"/>
      <c r="H166" s="114">
        <v>1</v>
      </c>
      <c r="I166" s="260"/>
      <c r="J166" s="125"/>
      <c r="K166" s="336">
        <v>0</v>
      </c>
      <c r="L166" s="336">
        <v>0</v>
      </c>
      <c r="M166" s="257">
        <f>H166*K166</f>
        <v>0</v>
      </c>
      <c r="N166" s="126">
        <f t="shared" si="22"/>
        <v>0</v>
      </c>
      <c r="P166" s="48"/>
    </row>
    <row r="167" spans="1:16" s="64" customFormat="1" ht="14.7" customHeight="1">
      <c r="A167" s="49"/>
      <c r="B167" s="90"/>
      <c r="C167" s="151" t="s">
        <v>174</v>
      </c>
      <c r="D167" s="146"/>
      <c r="E167" s="146"/>
      <c r="F167" s="146"/>
      <c r="G167" s="146"/>
      <c r="H167" s="114">
        <v>1</v>
      </c>
      <c r="I167" s="260"/>
      <c r="J167" s="125"/>
      <c r="K167" s="336">
        <v>0</v>
      </c>
      <c r="L167" s="336">
        <v>0</v>
      </c>
      <c r="M167" s="257">
        <f>H167*K167</f>
        <v>0</v>
      </c>
      <c r="N167" s="126">
        <f t="shared" si="22"/>
        <v>0</v>
      </c>
      <c r="P167" s="48"/>
    </row>
    <row r="168" spans="1:16" s="64" customFormat="1" ht="14.7" customHeight="1">
      <c r="A168" s="49"/>
      <c r="B168" s="90"/>
      <c r="C168" s="151" t="s">
        <v>175</v>
      </c>
      <c r="D168" s="146"/>
      <c r="E168" s="146"/>
      <c r="F168" s="146"/>
      <c r="G168" s="146"/>
      <c r="H168" s="114">
        <v>10</v>
      </c>
      <c r="I168" s="260"/>
      <c r="J168" s="125"/>
      <c r="K168" s="336">
        <v>0</v>
      </c>
      <c r="L168" s="336">
        <v>0</v>
      </c>
      <c r="M168" s="257">
        <f>H168*K168</f>
        <v>0</v>
      </c>
      <c r="N168" s="126">
        <f t="shared" si="22"/>
        <v>0</v>
      </c>
      <c r="P168" s="48"/>
    </row>
    <row r="169" spans="1:16" s="64" customFormat="1" ht="14.7" customHeight="1">
      <c r="A169" s="49"/>
      <c r="B169" s="90"/>
      <c r="C169" s="151" t="s">
        <v>176</v>
      </c>
      <c r="D169" s="146"/>
      <c r="E169" s="146"/>
      <c r="F169" s="146"/>
      <c r="G169" s="146"/>
      <c r="H169" s="114">
        <v>20</v>
      </c>
      <c r="I169" s="260"/>
      <c r="J169" s="125"/>
      <c r="K169" s="336">
        <v>0</v>
      </c>
      <c r="L169" s="336">
        <v>0</v>
      </c>
      <c r="M169" s="257">
        <f aca="true" t="shared" si="23" ref="M169:M181">H169*K169</f>
        <v>0</v>
      </c>
      <c r="N169" s="126">
        <f t="shared" si="22"/>
        <v>0</v>
      </c>
      <c r="P169" s="48"/>
    </row>
    <row r="170" spans="1:16" s="64" customFormat="1" ht="14.7" customHeight="1">
      <c r="A170" s="49"/>
      <c r="B170" s="90"/>
      <c r="C170" s="151" t="s">
        <v>177</v>
      </c>
      <c r="D170" s="146"/>
      <c r="E170" s="146"/>
      <c r="F170" s="146"/>
      <c r="G170" s="146"/>
      <c r="H170" s="114">
        <v>20</v>
      </c>
      <c r="I170" s="260"/>
      <c r="J170" s="125"/>
      <c r="K170" s="336">
        <v>0</v>
      </c>
      <c r="L170" s="336">
        <v>0</v>
      </c>
      <c r="M170" s="257">
        <f t="shared" si="23"/>
        <v>0</v>
      </c>
      <c r="N170" s="126">
        <f t="shared" si="22"/>
        <v>0</v>
      </c>
      <c r="P170" s="48"/>
    </row>
    <row r="171" spans="1:16" s="64" customFormat="1" ht="14.7" customHeight="1">
      <c r="A171" s="49"/>
      <c r="B171" s="90"/>
      <c r="C171" s="151" t="s">
        <v>178</v>
      </c>
      <c r="D171" s="146"/>
      <c r="E171" s="146"/>
      <c r="F171" s="146"/>
      <c r="G171" s="146"/>
      <c r="H171" s="114">
        <v>40</v>
      </c>
      <c r="I171" s="260"/>
      <c r="J171" s="125"/>
      <c r="K171" s="336">
        <v>0</v>
      </c>
      <c r="L171" s="336">
        <v>0</v>
      </c>
      <c r="M171" s="257">
        <f t="shared" si="23"/>
        <v>0</v>
      </c>
      <c r="N171" s="126">
        <f t="shared" si="22"/>
        <v>0</v>
      </c>
      <c r="P171" s="48"/>
    </row>
    <row r="172" spans="1:16" s="64" customFormat="1" ht="14.7" customHeight="1">
      <c r="A172" s="49"/>
      <c r="B172" s="90"/>
      <c r="C172" s="151" t="s">
        <v>179</v>
      </c>
      <c r="D172" s="146"/>
      <c r="E172" s="146"/>
      <c r="F172" s="146"/>
      <c r="G172" s="146"/>
      <c r="H172" s="150">
        <v>2</v>
      </c>
      <c r="I172" s="260"/>
      <c r="J172" s="125"/>
      <c r="K172" s="336">
        <v>0</v>
      </c>
      <c r="L172" s="336">
        <v>0</v>
      </c>
      <c r="M172" s="257">
        <f t="shared" si="23"/>
        <v>0</v>
      </c>
      <c r="N172" s="126">
        <f t="shared" si="22"/>
        <v>0</v>
      </c>
      <c r="P172" s="48"/>
    </row>
    <row r="173" spans="1:16" s="64" customFormat="1" ht="14.7" customHeight="1">
      <c r="A173" s="49"/>
      <c r="B173" s="90"/>
      <c r="C173" s="151" t="s">
        <v>180</v>
      </c>
      <c r="D173" s="146"/>
      <c r="E173" s="146"/>
      <c r="F173" s="146"/>
      <c r="G173" s="146"/>
      <c r="H173" s="114">
        <v>2</v>
      </c>
      <c r="I173" s="260"/>
      <c r="J173" s="125"/>
      <c r="K173" s="336">
        <v>0</v>
      </c>
      <c r="L173" s="336">
        <v>0</v>
      </c>
      <c r="M173" s="257">
        <f t="shared" si="23"/>
        <v>0</v>
      </c>
      <c r="N173" s="126">
        <f t="shared" si="22"/>
        <v>0</v>
      </c>
      <c r="P173" s="48"/>
    </row>
    <row r="174" spans="1:16" s="64" customFormat="1" ht="14.7" customHeight="1">
      <c r="A174" s="49"/>
      <c r="B174" s="90"/>
      <c r="C174" s="151" t="s">
        <v>181</v>
      </c>
      <c r="D174" s="146"/>
      <c r="E174" s="146"/>
      <c r="F174" s="146"/>
      <c r="G174" s="146"/>
      <c r="H174" s="114">
        <v>1</v>
      </c>
      <c r="I174" s="260"/>
      <c r="J174" s="125"/>
      <c r="K174" s="336">
        <v>0</v>
      </c>
      <c r="L174" s="336">
        <v>0</v>
      </c>
      <c r="M174" s="257">
        <f t="shared" si="23"/>
        <v>0</v>
      </c>
      <c r="N174" s="126">
        <f t="shared" si="22"/>
        <v>0</v>
      </c>
      <c r="P174" s="48"/>
    </row>
    <row r="175" spans="1:16" s="64" customFormat="1" ht="14.7" customHeight="1">
      <c r="A175" s="49"/>
      <c r="B175" s="90"/>
      <c r="C175" s="151" t="s">
        <v>182</v>
      </c>
      <c r="D175" s="146"/>
      <c r="E175" s="146"/>
      <c r="F175" s="146"/>
      <c r="G175" s="146"/>
      <c r="H175" s="114">
        <v>2</v>
      </c>
      <c r="I175" s="260"/>
      <c r="J175" s="125"/>
      <c r="K175" s="336">
        <v>0</v>
      </c>
      <c r="L175" s="336">
        <v>0</v>
      </c>
      <c r="M175" s="257">
        <f t="shared" si="23"/>
        <v>0</v>
      </c>
      <c r="N175" s="126">
        <f t="shared" si="22"/>
        <v>0</v>
      </c>
      <c r="P175" s="48"/>
    </row>
    <row r="176" spans="1:16" s="64" customFormat="1" ht="14.7" customHeight="1">
      <c r="A176" s="49"/>
      <c r="B176" s="90"/>
      <c r="C176" s="151" t="s">
        <v>183</v>
      </c>
      <c r="D176" s="146"/>
      <c r="E176" s="146"/>
      <c r="F176" s="146"/>
      <c r="G176" s="146"/>
      <c r="H176" s="114">
        <v>1</v>
      </c>
      <c r="I176" s="260"/>
      <c r="J176" s="125"/>
      <c r="K176" s="336">
        <v>0</v>
      </c>
      <c r="L176" s="336">
        <v>0</v>
      </c>
      <c r="M176" s="257">
        <f t="shared" si="23"/>
        <v>0</v>
      </c>
      <c r="N176" s="126">
        <f t="shared" si="22"/>
        <v>0</v>
      </c>
      <c r="P176" s="48"/>
    </row>
    <row r="177" spans="1:16" s="64" customFormat="1" ht="14.7" customHeight="1">
      <c r="A177" s="49"/>
      <c r="B177" s="90"/>
      <c r="C177" s="151" t="s">
        <v>184</v>
      </c>
      <c r="D177" s="146"/>
      <c r="E177" s="146"/>
      <c r="F177" s="146"/>
      <c r="G177" s="146"/>
      <c r="H177" s="114">
        <v>1</v>
      </c>
      <c r="I177" s="260"/>
      <c r="J177" s="125"/>
      <c r="K177" s="336">
        <v>0</v>
      </c>
      <c r="L177" s="336">
        <v>0</v>
      </c>
      <c r="M177" s="257">
        <f t="shared" si="23"/>
        <v>0</v>
      </c>
      <c r="N177" s="126">
        <f t="shared" si="22"/>
        <v>0</v>
      </c>
      <c r="P177" s="48"/>
    </row>
    <row r="178" spans="1:16" s="64" customFormat="1" ht="14.7" customHeight="1">
      <c r="A178" s="49"/>
      <c r="B178" s="90"/>
      <c r="C178" s="151" t="s">
        <v>185</v>
      </c>
      <c r="D178" s="146"/>
      <c r="E178" s="146"/>
      <c r="F178" s="146"/>
      <c r="G178" s="146"/>
      <c r="H178" s="150">
        <v>3</v>
      </c>
      <c r="I178" s="260"/>
      <c r="J178" s="125"/>
      <c r="K178" s="336">
        <v>0</v>
      </c>
      <c r="L178" s="336">
        <v>0</v>
      </c>
      <c r="M178" s="257">
        <f t="shared" si="23"/>
        <v>0</v>
      </c>
      <c r="N178" s="126">
        <f t="shared" si="22"/>
        <v>0</v>
      </c>
      <c r="P178" s="48"/>
    </row>
    <row r="179" spans="1:16" s="64" customFormat="1" ht="14.7" customHeight="1">
      <c r="A179" s="49"/>
      <c r="B179" s="90"/>
      <c r="C179" s="151" t="s">
        <v>186</v>
      </c>
      <c r="D179" s="146"/>
      <c r="E179" s="146"/>
      <c r="F179" s="146"/>
      <c r="G179" s="146"/>
      <c r="H179" s="114">
        <v>2</v>
      </c>
      <c r="I179" s="260"/>
      <c r="J179" s="125"/>
      <c r="K179" s="336">
        <v>0</v>
      </c>
      <c r="L179" s="336">
        <v>0</v>
      </c>
      <c r="M179" s="257">
        <f t="shared" si="23"/>
        <v>0</v>
      </c>
      <c r="N179" s="126">
        <f t="shared" si="22"/>
        <v>0</v>
      </c>
      <c r="P179" s="48"/>
    </row>
    <row r="180" spans="1:16" s="64" customFormat="1" ht="14.7" customHeight="1">
      <c r="A180" s="49"/>
      <c r="B180" s="90"/>
      <c r="C180" s="151" t="s">
        <v>187</v>
      </c>
      <c r="D180" s="146"/>
      <c r="E180" s="146"/>
      <c r="F180" s="146"/>
      <c r="G180" s="146"/>
      <c r="H180" s="114">
        <v>3</v>
      </c>
      <c r="I180" s="260"/>
      <c r="J180" s="125"/>
      <c r="K180" s="336">
        <v>0</v>
      </c>
      <c r="L180" s="336">
        <v>0</v>
      </c>
      <c r="M180" s="257">
        <f t="shared" si="23"/>
        <v>0</v>
      </c>
      <c r="N180" s="126">
        <f t="shared" si="22"/>
        <v>0</v>
      </c>
      <c r="P180" s="48"/>
    </row>
    <row r="181" spans="1:16" s="64" customFormat="1" ht="14.7" customHeight="1">
      <c r="A181" s="49"/>
      <c r="B181" s="90"/>
      <c r="C181" s="151" t="s">
        <v>188</v>
      </c>
      <c r="D181" s="146"/>
      <c r="E181" s="146"/>
      <c r="F181" s="146"/>
      <c r="G181" s="146"/>
      <c r="H181" s="114">
        <v>1</v>
      </c>
      <c r="I181" s="260"/>
      <c r="J181" s="125"/>
      <c r="K181" s="336">
        <v>0</v>
      </c>
      <c r="L181" s="336">
        <v>0</v>
      </c>
      <c r="M181" s="257">
        <f t="shared" si="23"/>
        <v>0</v>
      </c>
      <c r="N181" s="126">
        <f t="shared" si="22"/>
        <v>0</v>
      </c>
      <c r="P181" s="48"/>
    </row>
    <row r="182" spans="1:16" s="64" customFormat="1" ht="14.7" customHeight="1">
      <c r="A182" s="49"/>
      <c r="B182" s="90"/>
      <c r="C182" s="151"/>
      <c r="D182" s="146"/>
      <c r="E182" s="146"/>
      <c r="F182" s="146"/>
      <c r="G182" s="146"/>
      <c r="H182" s="114"/>
      <c r="I182" s="260"/>
      <c r="J182" s="125"/>
      <c r="K182" s="93"/>
      <c r="L182" s="94"/>
      <c r="M182" s="95"/>
      <c r="N182" s="126"/>
      <c r="P182" s="48"/>
    </row>
    <row r="183" spans="1:16" s="64" customFormat="1" ht="14.7" customHeight="1">
      <c r="A183" s="49"/>
      <c r="B183" s="90" t="s">
        <v>140</v>
      </c>
      <c r="C183" s="213" t="s">
        <v>189</v>
      </c>
      <c r="D183" s="213"/>
      <c r="E183" s="213"/>
      <c r="F183" s="213"/>
      <c r="G183" s="146"/>
      <c r="H183" s="95"/>
      <c r="I183" s="95"/>
      <c r="J183" s="95"/>
      <c r="K183" s="147"/>
      <c r="L183" s="95"/>
      <c r="M183" s="96">
        <f>SUM(M184:M184)</f>
        <v>0</v>
      </c>
      <c r="N183" s="96">
        <f>SUM(N184:N184)</f>
        <v>0</v>
      </c>
      <c r="P183" s="48"/>
    </row>
    <row r="184" spans="1:16" s="64" customFormat="1" ht="21.75" customHeight="1">
      <c r="A184" s="49"/>
      <c r="B184" s="90"/>
      <c r="C184" s="213" t="s">
        <v>190</v>
      </c>
      <c r="D184" s="213"/>
      <c r="E184" s="213"/>
      <c r="F184" s="213"/>
      <c r="G184" s="146"/>
      <c r="H184" s="152">
        <v>1</v>
      </c>
      <c r="I184" s="260"/>
      <c r="J184" s="260"/>
      <c r="K184" s="336">
        <v>0</v>
      </c>
      <c r="L184" s="336">
        <v>0</v>
      </c>
      <c r="M184" s="257">
        <f>H184*K184</f>
        <v>0</v>
      </c>
      <c r="N184" s="126">
        <f>H184*L184</f>
        <v>0</v>
      </c>
      <c r="P184" s="48"/>
    </row>
    <row r="185" spans="1:16" s="64" customFormat="1" ht="14.7" customHeight="1">
      <c r="A185" s="49"/>
      <c r="B185" s="90"/>
      <c r="C185" s="151"/>
      <c r="D185" s="146"/>
      <c r="E185" s="146"/>
      <c r="F185" s="146"/>
      <c r="G185" s="146"/>
      <c r="H185" s="114"/>
      <c r="I185" s="260"/>
      <c r="J185" s="260"/>
      <c r="K185" s="93"/>
      <c r="L185" s="94"/>
      <c r="M185" s="149"/>
      <c r="N185" s="149"/>
      <c r="P185" s="48"/>
    </row>
    <row r="186" spans="1:16" s="64" customFormat="1" ht="14.7" customHeight="1">
      <c r="A186" s="49"/>
      <c r="B186" s="90"/>
      <c r="C186" s="142" t="s">
        <v>191</v>
      </c>
      <c r="D186" s="143"/>
      <c r="E186" s="143"/>
      <c r="F186" s="143"/>
      <c r="G186" s="143"/>
      <c r="H186" s="91"/>
      <c r="I186" s="254"/>
      <c r="J186" s="268"/>
      <c r="K186" s="61"/>
      <c r="L186" s="144"/>
      <c r="M186" s="145"/>
      <c r="N186" s="95"/>
      <c r="P186" s="48"/>
    </row>
    <row r="187" spans="1:16" s="64" customFormat="1" ht="14.7" customHeight="1">
      <c r="A187" s="49"/>
      <c r="B187" s="90" t="s">
        <v>140</v>
      </c>
      <c r="C187" s="213" t="s">
        <v>192</v>
      </c>
      <c r="D187" s="213"/>
      <c r="E187" s="213"/>
      <c r="F187" s="213"/>
      <c r="G187" s="146"/>
      <c r="H187" s="95"/>
      <c r="I187" s="257"/>
      <c r="J187" s="257"/>
      <c r="K187" s="147"/>
      <c r="L187" s="95"/>
      <c r="M187" s="96">
        <f>SUM(M188:M191)</f>
        <v>0</v>
      </c>
      <c r="N187" s="96">
        <f>SUM(N188:N191)</f>
        <v>0</v>
      </c>
      <c r="P187" s="48"/>
    </row>
    <row r="188" spans="1:16" s="64" customFormat="1" ht="14.7" customHeight="1">
      <c r="A188" s="49"/>
      <c r="B188" s="90"/>
      <c r="C188" s="151" t="s">
        <v>193</v>
      </c>
      <c r="D188" s="146"/>
      <c r="E188" s="146"/>
      <c r="F188" s="146"/>
      <c r="G188" s="146"/>
      <c r="H188" s="150">
        <v>12</v>
      </c>
      <c r="I188" s="260"/>
      <c r="J188" s="260"/>
      <c r="K188" s="336">
        <v>0</v>
      </c>
      <c r="L188" s="336">
        <v>0</v>
      </c>
      <c r="M188" s="257">
        <f aca="true" t="shared" si="24" ref="M188:M191">H188*K188</f>
        <v>0</v>
      </c>
      <c r="N188" s="269">
        <f aca="true" t="shared" si="25" ref="N188:N191">H188*L188</f>
        <v>0</v>
      </c>
      <c r="P188" s="48"/>
    </row>
    <row r="189" spans="1:16" s="64" customFormat="1" ht="14.7" customHeight="1">
      <c r="A189" s="49"/>
      <c r="B189" s="90"/>
      <c r="C189" s="151" t="s">
        <v>161</v>
      </c>
      <c r="D189" s="146"/>
      <c r="E189" s="146"/>
      <c r="F189" s="146"/>
      <c r="G189" s="146"/>
      <c r="H189" s="114">
        <v>10</v>
      </c>
      <c r="I189" s="260"/>
      <c r="J189" s="260"/>
      <c r="K189" s="336">
        <v>0</v>
      </c>
      <c r="L189" s="336">
        <v>0</v>
      </c>
      <c r="M189" s="257">
        <f t="shared" si="24"/>
        <v>0</v>
      </c>
      <c r="N189" s="269">
        <f t="shared" si="25"/>
        <v>0</v>
      </c>
      <c r="P189" s="48"/>
    </row>
    <row r="190" spans="1:16" s="64" customFormat="1" ht="14.7" customHeight="1">
      <c r="A190" s="49"/>
      <c r="B190" s="90"/>
      <c r="C190" s="151" t="s">
        <v>194</v>
      </c>
      <c r="D190" s="146"/>
      <c r="E190" s="146"/>
      <c r="F190" s="146"/>
      <c r="G190" s="146"/>
      <c r="H190" s="114">
        <v>10</v>
      </c>
      <c r="I190" s="260"/>
      <c r="J190" s="260"/>
      <c r="K190" s="336">
        <v>0</v>
      </c>
      <c r="L190" s="336">
        <v>0</v>
      </c>
      <c r="M190" s="257">
        <f t="shared" si="24"/>
        <v>0</v>
      </c>
      <c r="N190" s="269">
        <f t="shared" si="25"/>
        <v>0</v>
      </c>
      <c r="P190" s="48"/>
    </row>
    <row r="191" spans="1:16" s="64" customFormat="1" ht="14.7" customHeight="1">
      <c r="A191" s="49"/>
      <c r="B191" s="90"/>
      <c r="C191" s="151" t="s">
        <v>163</v>
      </c>
      <c r="D191" s="146"/>
      <c r="E191" s="146"/>
      <c r="F191" s="146"/>
      <c r="G191" s="146"/>
      <c r="H191" s="152">
        <v>1</v>
      </c>
      <c r="I191" s="260"/>
      <c r="J191" s="260"/>
      <c r="K191" s="336">
        <v>0</v>
      </c>
      <c r="L191" s="336">
        <v>0</v>
      </c>
      <c r="M191" s="257">
        <f t="shared" si="24"/>
        <v>0</v>
      </c>
      <c r="N191" s="269">
        <f t="shared" si="25"/>
        <v>0</v>
      </c>
      <c r="P191" s="48"/>
    </row>
    <row r="192" spans="1:16" s="64" customFormat="1" ht="14.7" customHeight="1">
      <c r="A192" s="49"/>
      <c r="B192" s="90"/>
      <c r="C192" s="151"/>
      <c r="D192" s="146"/>
      <c r="E192" s="146"/>
      <c r="F192" s="146"/>
      <c r="G192" s="146"/>
      <c r="H192" s="114"/>
      <c r="I192" s="260"/>
      <c r="J192" s="260"/>
      <c r="K192" s="93"/>
      <c r="L192" s="94"/>
      <c r="M192" s="149"/>
      <c r="N192" s="149"/>
      <c r="P192" s="48"/>
    </row>
    <row r="193" spans="1:16" s="64" customFormat="1" ht="14.7" customHeight="1">
      <c r="A193" s="49"/>
      <c r="B193" s="90"/>
      <c r="C193" s="142" t="s">
        <v>195</v>
      </c>
      <c r="D193" s="143"/>
      <c r="E193" s="143"/>
      <c r="F193" s="143"/>
      <c r="G193" s="143"/>
      <c r="H193" s="91"/>
      <c r="I193" s="254"/>
      <c r="J193" s="268"/>
      <c r="K193" s="61"/>
      <c r="L193" s="144"/>
      <c r="M193" s="145"/>
      <c r="N193" s="95"/>
      <c r="P193" s="48"/>
    </row>
    <row r="194" spans="1:16" s="64" customFormat="1" ht="14.7" customHeight="1">
      <c r="A194" s="49"/>
      <c r="B194" s="90" t="s">
        <v>140</v>
      </c>
      <c r="C194" s="213" t="s">
        <v>192</v>
      </c>
      <c r="D194" s="213"/>
      <c r="E194" s="213"/>
      <c r="F194" s="213"/>
      <c r="G194" s="146"/>
      <c r="H194" s="95"/>
      <c r="I194" s="257"/>
      <c r="J194" s="257"/>
      <c r="K194" s="147"/>
      <c r="L194" s="95"/>
      <c r="M194" s="96">
        <f>SUM(M195:M202)</f>
        <v>0</v>
      </c>
      <c r="N194" s="96">
        <f>SUM(N195:N202)</f>
        <v>0</v>
      </c>
      <c r="P194" s="48"/>
    </row>
    <row r="195" spans="1:16" s="64" customFormat="1" ht="14.7" customHeight="1">
      <c r="A195" s="49"/>
      <c r="B195" s="90"/>
      <c r="C195" s="151" t="s">
        <v>196</v>
      </c>
      <c r="D195" s="146"/>
      <c r="E195" s="146"/>
      <c r="F195" s="146"/>
      <c r="G195" s="146"/>
      <c r="H195" s="114">
        <v>5</v>
      </c>
      <c r="I195" s="260"/>
      <c r="J195" s="260"/>
      <c r="K195" s="336">
        <v>0</v>
      </c>
      <c r="L195" s="336">
        <v>0</v>
      </c>
      <c r="M195" s="257">
        <f aca="true" t="shared" si="26" ref="M195:M202">H195*K195</f>
        <v>0</v>
      </c>
      <c r="N195" s="126">
        <f aca="true" t="shared" si="27" ref="N195:N202">H195*L195</f>
        <v>0</v>
      </c>
      <c r="P195" s="48"/>
    </row>
    <row r="196" spans="1:16" s="64" customFormat="1" ht="14.7" customHeight="1">
      <c r="A196" s="49"/>
      <c r="B196" s="90"/>
      <c r="C196" s="151" t="s">
        <v>197</v>
      </c>
      <c r="D196" s="146"/>
      <c r="E196" s="146"/>
      <c r="F196" s="146"/>
      <c r="G196" s="146"/>
      <c r="H196" s="114">
        <v>1</v>
      </c>
      <c r="I196" s="260"/>
      <c r="J196" s="260"/>
      <c r="K196" s="336">
        <v>0</v>
      </c>
      <c r="L196" s="336">
        <v>0</v>
      </c>
      <c r="M196" s="257">
        <f t="shared" si="26"/>
        <v>0</v>
      </c>
      <c r="N196" s="126">
        <f t="shared" si="27"/>
        <v>0</v>
      </c>
      <c r="P196" s="48"/>
    </row>
    <row r="197" spans="1:16" s="64" customFormat="1" ht="14.7" customHeight="1">
      <c r="A197" s="49"/>
      <c r="B197" s="90"/>
      <c r="C197" s="151" t="s">
        <v>193</v>
      </c>
      <c r="D197" s="146"/>
      <c r="E197" s="146"/>
      <c r="F197" s="146"/>
      <c r="G197" s="146"/>
      <c r="H197" s="150">
        <v>24</v>
      </c>
      <c r="I197" s="260"/>
      <c r="J197" s="260"/>
      <c r="K197" s="336">
        <v>0</v>
      </c>
      <c r="L197" s="336">
        <v>0</v>
      </c>
      <c r="M197" s="257">
        <f t="shared" si="26"/>
        <v>0</v>
      </c>
      <c r="N197" s="126">
        <f t="shared" si="27"/>
        <v>0</v>
      </c>
      <c r="P197" s="48"/>
    </row>
    <row r="198" spans="1:16" s="64" customFormat="1" ht="14.7" customHeight="1">
      <c r="A198" s="49"/>
      <c r="B198" s="90"/>
      <c r="C198" s="151" t="s">
        <v>161</v>
      </c>
      <c r="D198" s="146"/>
      <c r="E198" s="146"/>
      <c r="F198" s="146"/>
      <c r="G198" s="146"/>
      <c r="H198" s="114">
        <v>20</v>
      </c>
      <c r="I198" s="260"/>
      <c r="J198" s="260"/>
      <c r="K198" s="336">
        <v>0</v>
      </c>
      <c r="L198" s="336">
        <v>0</v>
      </c>
      <c r="M198" s="257">
        <f t="shared" si="26"/>
        <v>0</v>
      </c>
      <c r="N198" s="126">
        <f t="shared" si="27"/>
        <v>0</v>
      </c>
      <c r="P198" s="48"/>
    </row>
    <row r="199" spans="1:16" s="64" customFormat="1" ht="14.7" customHeight="1">
      <c r="A199" s="49"/>
      <c r="B199" s="90"/>
      <c r="C199" s="151" t="s">
        <v>198</v>
      </c>
      <c r="D199" s="146"/>
      <c r="E199" s="146"/>
      <c r="F199" s="146"/>
      <c r="G199" s="146"/>
      <c r="H199" s="114">
        <v>1</v>
      </c>
      <c r="I199" s="260"/>
      <c r="J199" s="260"/>
      <c r="K199" s="336">
        <v>0</v>
      </c>
      <c r="L199" s="336">
        <v>0</v>
      </c>
      <c r="M199" s="257">
        <f t="shared" si="26"/>
        <v>0</v>
      </c>
      <c r="N199" s="126">
        <f t="shared" si="27"/>
        <v>0</v>
      </c>
      <c r="P199" s="48"/>
    </row>
    <row r="200" spans="1:16" s="64" customFormat="1" ht="14.7" customHeight="1">
      <c r="A200" s="49"/>
      <c r="B200" s="90"/>
      <c r="C200" s="151" t="s">
        <v>199</v>
      </c>
      <c r="D200" s="146"/>
      <c r="E200" s="146"/>
      <c r="F200" s="146"/>
      <c r="G200" s="146"/>
      <c r="H200" s="152">
        <v>1</v>
      </c>
      <c r="I200" s="260"/>
      <c r="J200" s="260"/>
      <c r="K200" s="336">
        <v>0</v>
      </c>
      <c r="L200" s="336">
        <v>0</v>
      </c>
      <c r="M200" s="257">
        <f t="shared" si="26"/>
        <v>0</v>
      </c>
      <c r="N200" s="126">
        <f t="shared" si="27"/>
        <v>0</v>
      </c>
      <c r="P200" s="48"/>
    </row>
    <row r="201" spans="1:16" s="64" customFormat="1" ht="14.7" customHeight="1">
      <c r="A201" s="49"/>
      <c r="B201" s="90"/>
      <c r="C201" s="151" t="s">
        <v>194</v>
      </c>
      <c r="D201" s="146"/>
      <c r="E201" s="146"/>
      <c r="F201" s="146"/>
      <c r="G201" s="146"/>
      <c r="H201" s="114">
        <v>8</v>
      </c>
      <c r="I201" s="260"/>
      <c r="J201" s="260"/>
      <c r="K201" s="336">
        <v>0</v>
      </c>
      <c r="L201" s="336">
        <v>0</v>
      </c>
      <c r="M201" s="257">
        <f t="shared" si="26"/>
        <v>0</v>
      </c>
      <c r="N201" s="126">
        <f t="shared" si="27"/>
        <v>0</v>
      </c>
      <c r="P201" s="48"/>
    </row>
    <row r="202" spans="1:16" s="64" customFormat="1" ht="14.7" customHeight="1">
      <c r="A202" s="49"/>
      <c r="B202" s="90"/>
      <c r="C202" s="151" t="s">
        <v>163</v>
      </c>
      <c r="D202" s="146"/>
      <c r="E202" s="146"/>
      <c r="F202" s="146"/>
      <c r="G202" s="146"/>
      <c r="H202" s="152">
        <v>1</v>
      </c>
      <c r="I202" s="260"/>
      <c r="J202" s="260"/>
      <c r="K202" s="336">
        <v>0</v>
      </c>
      <c r="L202" s="336">
        <v>0</v>
      </c>
      <c r="M202" s="257">
        <f t="shared" si="26"/>
        <v>0</v>
      </c>
      <c r="N202" s="126">
        <f t="shared" si="27"/>
        <v>0</v>
      </c>
      <c r="P202" s="48"/>
    </row>
    <row r="203" spans="1:16" s="64" customFormat="1" ht="14.7" customHeight="1">
      <c r="A203" s="49"/>
      <c r="B203" s="90"/>
      <c r="C203" s="151"/>
      <c r="D203" s="146"/>
      <c r="E203" s="146"/>
      <c r="F203" s="146"/>
      <c r="G203" s="146"/>
      <c r="H203" s="114"/>
      <c r="I203" s="260"/>
      <c r="J203" s="260"/>
      <c r="K203" s="93"/>
      <c r="L203" s="94"/>
      <c r="M203" s="270"/>
      <c r="N203" s="149"/>
      <c r="P203" s="48"/>
    </row>
    <row r="204" spans="1:16" s="64" customFormat="1" ht="14.7" customHeight="1">
      <c r="A204" s="49"/>
      <c r="B204" s="90"/>
      <c r="C204" s="227" t="s">
        <v>200</v>
      </c>
      <c r="D204" s="227"/>
      <c r="E204" s="227"/>
      <c r="F204" s="227"/>
      <c r="G204" s="143"/>
      <c r="H204" s="91"/>
      <c r="I204" s="254"/>
      <c r="J204" s="268"/>
      <c r="K204" s="61"/>
      <c r="L204" s="144"/>
      <c r="M204" s="145"/>
      <c r="N204" s="95"/>
      <c r="P204" s="48"/>
    </row>
    <row r="205" spans="1:16" s="64" customFormat="1" ht="14.7" customHeight="1">
      <c r="A205" s="49"/>
      <c r="B205" s="90" t="s">
        <v>140</v>
      </c>
      <c r="C205" s="213" t="s">
        <v>201</v>
      </c>
      <c r="D205" s="213"/>
      <c r="E205" s="213"/>
      <c r="F205" s="213"/>
      <c r="G205" s="146"/>
      <c r="H205" s="95"/>
      <c r="I205" s="257"/>
      <c r="J205" s="257"/>
      <c r="K205" s="147"/>
      <c r="L205" s="95"/>
      <c r="M205" s="96">
        <f>SUM(M206:M226)</f>
        <v>0</v>
      </c>
      <c r="N205" s="96">
        <f>SUM(N206:N226)</f>
        <v>0</v>
      </c>
      <c r="P205" s="48"/>
    </row>
    <row r="206" spans="1:16" s="64" customFormat="1" ht="14.7" customHeight="1">
      <c r="A206" s="49"/>
      <c r="B206" s="90"/>
      <c r="C206" s="151" t="s">
        <v>179</v>
      </c>
      <c r="D206" s="146"/>
      <c r="E206" s="146"/>
      <c r="F206" s="146"/>
      <c r="G206" s="146"/>
      <c r="H206" s="150">
        <v>12</v>
      </c>
      <c r="I206" s="260"/>
      <c r="J206" s="260"/>
      <c r="K206" s="336">
        <v>0</v>
      </c>
      <c r="L206" s="336">
        <v>0</v>
      </c>
      <c r="M206" s="257">
        <f aca="true" t="shared" si="28" ref="M206:M226">H206*K206</f>
        <v>0</v>
      </c>
      <c r="N206" s="269">
        <f aca="true" t="shared" si="29" ref="N206:N226">H206*L206</f>
        <v>0</v>
      </c>
      <c r="P206" s="48"/>
    </row>
    <row r="207" spans="1:16" s="64" customFormat="1" ht="14.7" customHeight="1">
      <c r="A207" s="49"/>
      <c r="B207" s="90"/>
      <c r="C207" s="151" t="s">
        <v>202</v>
      </c>
      <c r="D207" s="146"/>
      <c r="E207" s="146"/>
      <c r="F207" s="146"/>
      <c r="G207" s="146"/>
      <c r="H207" s="114">
        <v>13</v>
      </c>
      <c r="I207" s="260"/>
      <c r="J207" s="260"/>
      <c r="K207" s="336">
        <v>0</v>
      </c>
      <c r="L207" s="336">
        <v>0</v>
      </c>
      <c r="M207" s="257">
        <f t="shared" si="28"/>
        <v>0</v>
      </c>
      <c r="N207" s="269">
        <f t="shared" si="29"/>
        <v>0</v>
      </c>
      <c r="P207" s="48"/>
    </row>
    <row r="208" spans="1:16" s="64" customFormat="1" ht="14.7" customHeight="1">
      <c r="A208" s="49"/>
      <c r="B208" s="90"/>
      <c r="C208" s="151" t="s">
        <v>203</v>
      </c>
      <c r="D208" s="146"/>
      <c r="E208" s="146"/>
      <c r="F208" s="146"/>
      <c r="G208" s="146"/>
      <c r="H208" s="114">
        <v>2</v>
      </c>
      <c r="I208" s="260"/>
      <c r="J208" s="260"/>
      <c r="K208" s="336">
        <v>0</v>
      </c>
      <c r="L208" s="336">
        <v>0</v>
      </c>
      <c r="M208" s="257">
        <f t="shared" si="28"/>
        <v>0</v>
      </c>
      <c r="N208" s="269">
        <f t="shared" si="29"/>
        <v>0</v>
      </c>
      <c r="P208" s="48"/>
    </row>
    <row r="209" spans="1:16" s="64" customFormat="1" ht="14.7" customHeight="1">
      <c r="A209" s="49"/>
      <c r="B209" s="90"/>
      <c r="C209" s="151" t="s">
        <v>204</v>
      </c>
      <c r="D209" s="146"/>
      <c r="E209" s="146"/>
      <c r="F209" s="146"/>
      <c r="G209" s="146"/>
      <c r="H209" s="114">
        <v>1</v>
      </c>
      <c r="I209" s="260"/>
      <c r="J209" s="260"/>
      <c r="K209" s="336">
        <v>0</v>
      </c>
      <c r="L209" s="336">
        <v>0</v>
      </c>
      <c r="M209" s="257">
        <f t="shared" si="28"/>
        <v>0</v>
      </c>
      <c r="N209" s="269">
        <f t="shared" si="29"/>
        <v>0</v>
      </c>
      <c r="P209" s="48"/>
    </row>
    <row r="210" spans="1:16" s="64" customFormat="1" ht="14.7" customHeight="1">
      <c r="A210" s="49"/>
      <c r="B210" s="90"/>
      <c r="C210" s="151" t="s">
        <v>205</v>
      </c>
      <c r="D210" s="146"/>
      <c r="E210" s="146"/>
      <c r="F210" s="146"/>
      <c r="G210" s="146"/>
      <c r="H210" s="114">
        <v>2</v>
      </c>
      <c r="I210" s="260"/>
      <c r="J210" s="260"/>
      <c r="K210" s="336">
        <v>0</v>
      </c>
      <c r="L210" s="336">
        <v>0</v>
      </c>
      <c r="M210" s="257">
        <f t="shared" si="28"/>
        <v>0</v>
      </c>
      <c r="N210" s="269">
        <f t="shared" si="29"/>
        <v>0</v>
      </c>
      <c r="P210" s="48"/>
    </row>
    <row r="211" spans="1:16" s="64" customFormat="1" ht="14.7" customHeight="1">
      <c r="A211" s="49"/>
      <c r="B211" s="90"/>
      <c r="C211" s="151" t="s">
        <v>206</v>
      </c>
      <c r="D211" s="146"/>
      <c r="E211" s="146"/>
      <c r="F211" s="146"/>
      <c r="G211" s="146"/>
      <c r="H211" s="114">
        <v>1</v>
      </c>
      <c r="I211" s="260"/>
      <c r="J211" s="260"/>
      <c r="K211" s="336">
        <v>0</v>
      </c>
      <c r="L211" s="336">
        <v>0</v>
      </c>
      <c r="M211" s="257">
        <f t="shared" si="28"/>
        <v>0</v>
      </c>
      <c r="N211" s="269">
        <f t="shared" si="29"/>
        <v>0</v>
      </c>
      <c r="P211" s="48"/>
    </row>
    <row r="212" spans="1:16" s="64" customFormat="1" ht="14.7" customHeight="1">
      <c r="A212" s="49"/>
      <c r="B212" s="90"/>
      <c r="C212" s="151" t="s">
        <v>207</v>
      </c>
      <c r="D212" s="146"/>
      <c r="E212" s="146"/>
      <c r="F212" s="146"/>
      <c r="G212" s="146"/>
      <c r="H212" s="114">
        <v>1</v>
      </c>
      <c r="I212" s="260"/>
      <c r="J212" s="260"/>
      <c r="K212" s="336">
        <v>0</v>
      </c>
      <c r="L212" s="336">
        <v>0</v>
      </c>
      <c r="M212" s="257">
        <f t="shared" si="28"/>
        <v>0</v>
      </c>
      <c r="N212" s="269">
        <f t="shared" si="29"/>
        <v>0</v>
      </c>
      <c r="P212" s="48"/>
    </row>
    <row r="213" spans="1:16" s="64" customFormat="1" ht="14.7" customHeight="1">
      <c r="A213" s="49"/>
      <c r="B213" s="90"/>
      <c r="C213" s="151" t="s">
        <v>160</v>
      </c>
      <c r="D213" s="146"/>
      <c r="E213" s="146"/>
      <c r="F213" s="146"/>
      <c r="G213" s="146"/>
      <c r="H213" s="150">
        <v>3</v>
      </c>
      <c r="I213" s="260"/>
      <c r="J213" s="260"/>
      <c r="K213" s="336">
        <v>0</v>
      </c>
      <c r="L213" s="336">
        <v>0</v>
      </c>
      <c r="M213" s="257">
        <f t="shared" si="28"/>
        <v>0</v>
      </c>
      <c r="N213" s="269">
        <f t="shared" si="29"/>
        <v>0</v>
      </c>
      <c r="P213" s="48"/>
    </row>
    <row r="214" spans="1:16" s="64" customFormat="1" ht="14.7" customHeight="1">
      <c r="A214" s="49"/>
      <c r="B214" s="90"/>
      <c r="C214" s="151" t="s">
        <v>208</v>
      </c>
      <c r="D214" s="146"/>
      <c r="E214" s="146"/>
      <c r="F214" s="146"/>
      <c r="G214" s="146"/>
      <c r="H214" s="114">
        <v>4</v>
      </c>
      <c r="I214" s="260"/>
      <c r="J214" s="260"/>
      <c r="K214" s="336">
        <v>0</v>
      </c>
      <c r="L214" s="336">
        <v>0</v>
      </c>
      <c r="M214" s="257">
        <f t="shared" si="28"/>
        <v>0</v>
      </c>
      <c r="N214" s="269">
        <f t="shared" si="29"/>
        <v>0</v>
      </c>
      <c r="P214" s="48"/>
    </row>
    <row r="215" spans="1:16" s="64" customFormat="1" ht="14.7" customHeight="1">
      <c r="A215" s="49"/>
      <c r="B215" s="90"/>
      <c r="C215" s="151" t="s">
        <v>209</v>
      </c>
      <c r="D215" s="146"/>
      <c r="E215" s="146"/>
      <c r="F215" s="146"/>
      <c r="G215" s="146"/>
      <c r="H215" s="114">
        <v>4</v>
      </c>
      <c r="I215" s="260"/>
      <c r="J215" s="260"/>
      <c r="K215" s="336">
        <v>0</v>
      </c>
      <c r="L215" s="336">
        <v>0</v>
      </c>
      <c r="M215" s="257">
        <f t="shared" si="28"/>
        <v>0</v>
      </c>
      <c r="N215" s="269">
        <f t="shared" si="29"/>
        <v>0</v>
      </c>
      <c r="P215" s="48"/>
    </row>
    <row r="216" spans="1:16" s="64" customFormat="1" ht="14.7" customHeight="1">
      <c r="A216" s="49"/>
      <c r="B216" s="90"/>
      <c r="C216" s="151" t="s">
        <v>185</v>
      </c>
      <c r="D216" s="146"/>
      <c r="E216" s="146"/>
      <c r="F216" s="146"/>
      <c r="G216" s="146"/>
      <c r="H216" s="150">
        <v>4</v>
      </c>
      <c r="I216" s="260"/>
      <c r="J216" s="260"/>
      <c r="K216" s="336">
        <v>0</v>
      </c>
      <c r="L216" s="336">
        <v>0</v>
      </c>
      <c r="M216" s="257">
        <f t="shared" si="28"/>
        <v>0</v>
      </c>
      <c r="N216" s="269">
        <f t="shared" si="29"/>
        <v>0</v>
      </c>
      <c r="P216" s="48"/>
    </row>
    <row r="217" spans="1:16" s="64" customFormat="1" ht="14.7" customHeight="1">
      <c r="A217" s="49"/>
      <c r="B217" s="90"/>
      <c r="C217" s="151" t="s">
        <v>210</v>
      </c>
      <c r="D217" s="146"/>
      <c r="E217" s="146"/>
      <c r="F217" s="146"/>
      <c r="G217" s="146"/>
      <c r="H217" s="114">
        <v>8</v>
      </c>
      <c r="I217" s="260"/>
      <c r="J217" s="260"/>
      <c r="K217" s="336">
        <v>0</v>
      </c>
      <c r="L217" s="336">
        <v>0</v>
      </c>
      <c r="M217" s="257">
        <f t="shared" si="28"/>
        <v>0</v>
      </c>
      <c r="N217" s="269">
        <f t="shared" si="29"/>
        <v>0</v>
      </c>
      <c r="P217" s="48"/>
    </row>
    <row r="218" spans="1:16" s="64" customFormat="1" ht="14.7" customHeight="1">
      <c r="A218" s="49"/>
      <c r="B218" s="90"/>
      <c r="C218" s="151" t="s">
        <v>211</v>
      </c>
      <c r="D218" s="146"/>
      <c r="E218" s="146"/>
      <c r="F218" s="146"/>
      <c r="G218" s="146"/>
      <c r="H218" s="114">
        <v>2</v>
      </c>
      <c r="I218" s="260"/>
      <c r="J218" s="260"/>
      <c r="K218" s="336">
        <v>0</v>
      </c>
      <c r="L218" s="336">
        <v>0</v>
      </c>
      <c r="M218" s="257">
        <f t="shared" si="28"/>
        <v>0</v>
      </c>
      <c r="N218" s="269">
        <f t="shared" si="29"/>
        <v>0</v>
      </c>
      <c r="P218" s="48"/>
    </row>
    <row r="219" spans="1:16" s="64" customFormat="1" ht="14.7" customHeight="1">
      <c r="A219" s="49"/>
      <c r="B219" s="90"/>
      <c r="C219" s="151" t="s">
        <v>212</v>
      </c>
      <c r="D219" s="146"/>
      <c r="E219" s="146"/>
      <c r="F219" s="146"/>
      <c r="G219" s="146"/>
      <c r="H219" s="150">
        <v>1</v>
      </c>
      <c r="I219" s="260"/>
      <c r="J219" s="260"/>
      <c r="K219" s="336">
        <v>0</v>
      </c>
      <c r="L219" s="336">
        <v>0</v>
      </c>
      <c r="M219" s="257">
        <f t="shared" si="28"/>
        <v>0</v>
      </c>
      <c r="N219" s="269">
        <f t="shared" si="29"/>
        <v>0</v>
      </c>
      <c r="P219" s="48"/>
    </row>
    <row r="220" spans="1:16" s="64" customFormat="1" ht="14.7" customHeight="1">
      <c r="A220" s="49"/>
      <c r="B220" s="90"/>
      <c r="C220" s="151" t="s">
        <v>213</v>
      </c>
      <c r="D220" s="146"/>
      <c r="E220" s="146"/>
      <c r="F220" s="146"/>
      <c r="G220" s="146"/>
      <c r="H220" s="114">
        <v>2</v>
      </c>
      <c r="I220" s="260"/>
      <c r="J220" s="260"/>
      <c r="K220" s="336">
        <v>0</v>
      </c>
      <c r="L220" s="336">
        <v>0</v>
      </c>
      <c r="M220" s="257">
        <f t="shared" si="28"/>
        <v>0</v>
      </c>
      <c r="N220" s="269">
        <f t="shared" si="29"/>
        <v>0</v>
      </c>
      <c r="P220" s="48"/>
    </row>
    <row r="221" spans="1:16" s="64" customFormat="1" ht="14.7" customHeight="1">
      <c r="A221" s="49"/>
      <c r="B221" s="90"/>
      <c r="C221" s="151" t="s">
        <v>193</v>
      </c>
      <c r="D221" s="146"/>
      <c r="E221" s="146"/>
      <c r="F221" s="146"/>
      <c r="G221" s="146"/>
      <c r="H221" s="150">
        <v>12</v>
      </c>
      <c r="I221" s="260"/>
      <c r="J221" s="260"/>
      <c r="K221" s="336">
        <v>0</v>
      </c>
      <c r="L221" s="336">
        <v>0</v>
      </c>
      <c r="M221" s="257">
        <f t="shared" si="28"/>
        <v>0</v>
      </c>
      <c r="N221" s="269">
        <f t="shared" si="29"/>
        <v>0</v>
      </c>
      <c r="P221" s="48"/>
    </row>
    <row r="222" spans="1:16" s="64" customFormat="1" ht="14.7" customHeight="1">
      <c r="A222" s="49"/>
      <c r="B222" s="90"/>
      <c r="C222" s="151" t="s">
        <v>214</v>
      </c>
      <c r="D222" s="146"/>
      <c r="E222" s="146"/>
      <c r="F222" s="146"/>
      <c r="G222" s="146"/>
      <c r="H222" s="114">
        <v>14</v>
      </c>
      <c r="I222" s="260"/>
      <c r="J222" s="260"/>
      <c r="K222" s="336">
        <v>0</v>
      </c>
      <c r="L222" s="336">
        <v>0</v>
      </c>
      <c r="M222" s="257">
        <f t="shared" si="28"/>
        <v>0</v>
      </c>
      <c r="N222" s="269">
        <f t="shared" si="29"/>
        <v>0</v>
      </c>
      <c r="P222" s="48"/>
    </row>
    <row r="223" spans="1:16" s="64" customFormat="1" ht="14.7" customHeight="1">
      <c r="A223" s="49"/>
      <c r="B223" s="90"/>
      <c r="C223" s="151" t="s">
        <v>215</v>
      </c>
      <c r="D223" s="146"/>
      <c r="E223" s="146"/>
      <c r="F223" s="146"/>
      <c r="G223" s="146"/>
      <c r="H223" s="114">
        <v>6</v>
      </c>
      <c r="I223" s="260"/>
      <c r="J223" s="260"/>
      <c r="K223" s="336">
        <v>0</v>
      </c>
      <c r="L223" s="336">
        <v>0</v>
      </c>
      <c r="M223" s="257">
        <f t="shared" si="28"/>
        <v>0</v>
      </c>
      <c r="N223" s="269">
        <f t="shared" si="29"/>
        <v>0</v>
      </c>
      <c r="P223" s="48"/>
    </row>
    <row r="224" spans="1:16" s="64" customFormat="1" ht="14.7" customHeight="1">
      <c r="A224" s="49"/>
      <c r="B224" s="90"/>
      <c r="C224" s="151" t="s">
        <v>154</v>
      </c>
      <c r="D224" s="146"/>
      <c r="E224" s="146"/>
      <c r="F224" s="146"/>
      <c r="G224" s="146"/>
      <c r="H224" s="114">
        <v>2</v>
      </c>
      <c r="I224" s="260"/>
      <c r="J224" s="260"/>
      <c r="K224" s="336">
        <v>0</v>
      </c>
      <c r="L224" s="336">
        <v>0</v>
      </c>
      <c r="M224" s="257">
        <f t="shared" si="28"/>
        <v>0</v>
      </c>
      <c r="N224" s="269">
        <f t="shared" si="29"/>
        <v>0</v>
      </c>
      <c r="P224" s="48"/>
    </row>
    <row r="225" spans="1:16" s="64" customFormat="1" ht="14.7" customHeight="1">
      <c r="A225" s="49"/>
      <c r="B225" s="90"/>
      <c r="C225" s="151" t="s">
        <v>216</v>
      </c>
      <c r="D225" s="146"/>
      <c r="E225" s="146"/>
      <c r="F225" s="146"/>
      <c r="G225" s="146"/>
      <c r="H225" s="114">
        <v>4</v>
      </c>
      <c r="I225" s="260"/>
      <c r="J225" s="260"/>
      <c r="K225" s="336">
        <v>0</v>
      </c>
      <c r="L225" s="336">
        <v>0</v>
      </c>
      <c r="M225" s="257">
        <f t="shared" si="28"/>
        <v>0</v>
      </c>
      <c r="N225" s="269">
        <f t="shared" si="29"/>
        <v>0</v>
      </c>
      <c r="P225" s="48"/>
    </row>
    <row r="226" spans="1:16" s="64" customFormat="1" ht="14.7" customHeight="1">
      <c r="A226" s="49"/>
      <c r="B226" s="90"/>
      <c r="C226" s="151" t="s">
        <v>163</v>
      </c>
      <c r="D226" s="146"/>
      <c r="E226" s="146"/>
      <c r="F226" s="146"/>
      <c r="G226" s="146"/>
      <c r="H226" s="152">
        <v>1</v>
      </c>
      <c r="I226" s="260"/>
      <c r="J226" s="260"/>
      <c r="K226" s="336">
        <v>0</v>
      </c>
      <c r="L226" s="336">
        <v>0</v>
      </c>
      <c r="M226" s="257">
        <f t="shared" si="28"/>
        <v>0</v>
      </c>
      <c r="N226" s="269">
        <f t="shared" si="29"/>
        <v>0</v>
      </c>
      <c r="P226" s="48"/>
    </row>
    <row r="227" spans="1:16" s="64" customFormat="1" ht="14.7" customHeight="1">
      <c r="A227" s="49"/>
      <c r="B227" s="90"/>
      <c r="C227" s="151"/>
      <c r="D227" s="146"/>
      <c r="E227" s="146"/>
      <c r="F227" s="146"/>
      <c r="G227" s="146"/>
      <c r="H227" s="114"/>
      <c r="I227" s="260"/>
      <c r="J227" s="260"/>
      <c r="K227" s="93"/>
      <c r="L227" s="94"/>
      <c r="M227" s="95"/>
      <c r="N227" s="126"/>
      <c r="P227" s="48"/>
    </row>
    <row r="228" spans="1:16" s="64" customFormat="1" ht="14.7" customHeight="1">
      <c r="A228" s="49"/>
      <c r="B228" s="90" t="s">
        <v>140</v>
      </c>
      <c r="C228" s="213" t="s">
        <v>217</v>
      </c>
      <c r="D228" s="213"/>
      <c r="E228" s="213"/>
      <c r="F228" s="213"/>
      <c r="G228" s="146"/>
      <c r="H228" s="95"/>
      <c r="I228" s="257"/>
      <c r="J228" s="257"/>
      <c r="K228" s="147"/>
      <c r="L228" s="95"/>
      <c r="M228" s="96">
        <f>SUM(M229:M248)</f>
        <v>0</v>
      </c>
      <c r="N228" s="96">
        <f>SUM(N229:N248)</f>
        <v>0</v>
      </c>
      <c r="P228" s="48"/>
    </row>
    <row r="229" spans="1:16" s="64" customFormat="1" ht="14.7" customHeight="1">
      <c r="A229" s="49"/>
      <c r="B229" s="90"/>
      <c r="C229" s="151" t="s">
        <v>218</v>
      </c>
      <c r="D229" s="146"/>
      <c r="E229" s="146"/>
      <c r="F229" s="146"/>
      <c r="G229" s="146"/>
      <c r="H229" s="150">
        <v>2</v>
      </c>
      <c r="I229" s="260"/>
      <c r="J229" s="125"/>
      <c r="K229" s="336">
        <v>0</v>
      </c>
      <c r="L229" s="336">
        <v>0</v>
      </c>
      <c r="M229" s="257">
        <f aca="true" t="shared" si="30" ref="M229:M248">H229*K229</f>
        <v>0</v>
      </c>
      <c r="N229" s="269">
        <f aca="true" t="shared" si="31" ref="N229:N248">H229*L229</f>
        <v>0</v>
      </c>
      <c r="P229" s="48"/>
    </row>
    <row r="230" spans="1:16" s="64" customFormat="1" ht="14.7" customHeight="1">
      <c r="A230" s="49"/>
      <c r="B230" s="90"/>
      <c r="C230" s="134" t="s">
        <v>219</v>
      </c>
      <c r="D230" s="153"/>
      <c r="E230" s="153"/>
      <c r="F230" s="153"/>
      <c r="G230" s="146"/>
      <c r="H230" s="114">
        <v>1</v>
      </c>
      <c r="I230" s="260"/>
      <c r="J230" s="125"/>
      <c r="K230" s="336">
        <v>0</v>
      </c>
      <c r="L230" s="336">
        <v>0</v>
      </c>
      <c r="M230" s="257">
        <f t="shared" si="30"/>
        <v>0</v>
      </c>
      <c r="N230" s="269">
        <f t="shared" si="31"/>
        <v>0</v>
      </c>
      <c r="P230" s="48"/>
    </row>
    <row r="231" spans="1:16" s="64" customFormat="1" ht="14.7" customHeight="1">
      <c r="A231" s="49"/>
      <c r="B231" s="90"/>
      <c r="C231" s="134" t="s">
        <v>220</v>
      </c>
      <c r="D231" s="153"/>
      <c r="E231" s="153"/>
      <c r="F231" s="153"/>
      <c r="G231" s="146"/>
      <c r="H231" s="114">
        <v>3</v>
      </c>
      <c r="I231" s="260"/>
      <c r="J231" s="125"/>
      <c r="K231" s="336">
        <v>0</v>
      </c>
      <c r="L231" s="336">
        <v>0</v>
      </c>
      <c r="M231" s="257">
        <f t="shared" si="30"/>
        <v>0</v>
      </c>
      <c r="N231" s="269">
        <f t="shared" si="31"/>
        <v>0</v>
      </c>
      <c r="P231" s="48"/>
    </row>
    <row r="232" spans="1:16" s="64" customFormat="1" ht="14.7" customHeight="1">
      <c r="A232" s="49"/>
      <c r="B232" s="90"/>
      <c r="C232" s="151" t="s">
        <v>221</v>
      </c>
      <c r="D232" s="146"/>
      <c r="E232" s="146"/>
      <c r="F232" s="146"/>
      <c r="G232" s="146"/>
      <c r="H232" s="150">
        <v>6</v>
      </c>
      <c r="I232" s="260"/>
      <c r="J232" s="125"/>
      <c r="K232" s="336">
        <v>0</v>
      </c>
      <c r="L232" s="336">
        <v>0</v>
      </c>
      <c r="M232" s="257">
        <f t="shared" si="30"/>
        <v>0</v>
      </c>
      <c r="N232" s="269">
        <f t="shared" si="31"/>
        <v>0</v>
      </c>
      <c r="P232" s="48"/>
    </row>
    <row r="233" spans="1:16" s="64" customFormat="1" ht="14.7" customHeight="1">
      <c r="A233" s="49"/>
      <c r="B233" s="90"/>
      <c r="C233" s="151" t="s">
        <v>208</v>
      </c>
      <c r="D233" s="146"/>
      <c r="E233" s="146"/>
      <c r="F233" s="146"/>
      <c r="G233" s="146"/>
      <c r="H233" s="114">
        <v>4</v>
      </c>
      <c r="I233" s="260"/>
      <c r="J233" s="125"/>
      <c r="K233" s="336">
        <v>0</v>
      </c>
      <c r="L233" s="336">
        <v>0</v>
      </c>
      <c r="M233" s="257">
        <f t="shared" si="30"/>
        <v>0</v>
      </c>
      <c r="N233" s="269">
        <f t="shared" si="31"/>
        <v>0</v>
      </c>
      <c r="P233" s="48"/>
    </row>
    <row r="234" spans="1:16" s="64" customFormat="1" ht="14.7" customHeight="1">
      <c r="A234" s="49"/>
      <c r="B234" s="90"/>
      <c r="C234" s="134" t="s">
        <v>222</v>
      </c>
      <c r="D234" s="153"/>
      <c r="E234" s="153"/>
      <c r="F234" s="153"/>
      <c r="G234" s="146"/>
      <c r="H234" s="114">
        <v>1</v>
      </c>
      <c r="I234" s="260"/>
      <c r="J234" s="125"/>
      <c r="K234" s="336">
        <v>0</v>
      </c>
      <c r="L234" s="336">
        <v>0</v>
      </c>
      <c r="M234" s="257">
        <f t="shared" si="30"/>
        <v>0</v>
      </c>
      <c r="N234" s="269">
        <f t="shared" si="31"/>
        <v>0</v>
      </c>
      <c r="P234" s="48"/>
    </row>
    <row r="235" spans="1:16" s="64" customFormat="1" ht="14.7" customHeight="1">
      <c r="A235" s="49"/>
      <c r="B235" s="90"/>
      <c r="C235" s="134" t="s">
        <v>223</v>
      </c>
      <c r="D235" s="153"/>
      <c r="E235" s="153"/>
      <c r="F235" s="153"/>
      <c r="G235" s="146"/>
      <c r="H235" s="114">
        <v>3</v>
      </c>
      <c r="I235" s="260"/>
      <c r="J235" s="125"/>
      <c r="K235" s="336">
        <v>0</v>
      </c>
      <c r="L235" s="336">
        <v>0</v>
      </c>
      <c r="M235" s="257">
        <f t="shared" si="30"/>
        <v>0</v>
      </c>
      <c r="N235" s="269">
        <f t="shared" si="31"/>
        <v>0</v>
      </c>
      <c r="P235" s="48"/>
    </row>
    <row r="236" spans="1:16" s="64" customFormat="1" ht="14.7" customHeight="1">
      <c r="A236" s="49"/>
      <c r="B236" s="90"/>
      <c r="C236" s="151" t="s">
        <v>224</v>
      </c>
      <c r="D236" s="146"/>
      <c r="E236" s="146"/>
      <c r="F236" s="146"/>
      <c r="G236" s="146"/>
      <c r="H236" s="114">
        <v>1</v>
      </c>
      <c r="I236" s="260"/>
      <c r="J236" s="125"/>
      <c r="K236" s="336">
        <v>0</v>
      </c>
      <c r="L236" s="336">
        <v>0</v>
      </c>
      <c r="M236" s="257">
        <f t="shared" si="30"/>
        <v>0</v>
      </c>
      <c r="N236" s="269">
        <f t="shared" si="31"/>
        <v>0</v>
      </c>
      <c r="P236" s="48"/>
    </row>
    <row r="237" spans="1:16" s="64" customFormat="1" ht="14.7" customHeight="1">
      <c r="A237" s="49"/>
      <c r="B237" s="90"/>
      <c r="C237" s="151" t="s">
        <v>225</v>
      </c>
      <c r="D237" s="146"/>
      <c r="E237" s="146"/>
      <c r="F237" s="146"/>
      <c r="G237" s="146"/>
      <c r="H237" s="114">
        <v>2</v>
      </c>
      <c r="I237" s="260"/>
      <c r="J237" s="125"/>
      <c r="K237" s="336">
        <v>0</v>
      </c>
      <c r="L237" s="336">
        <v>0</v>
      </c>
      <c r="M237" s="257">
        <f t="shared" si="30"/>
        <v>0</v>
      </c>
      <c r="N237" s="269">
        <f t="shared" si="31"/>
        <v>0</v>
      </c>
      <c r="P237" s="48"/>
    </row>
    <row r="238" spans="1:16" s="64" customFormat="1" ht="14.7" customHeight="1">
      <c r="A238" s="49"/>
      <c r="B238" s="90"/>
      <c r="C238" s="151" t="s">
        <v>226</v>
      </c>
      <c r="D238" s="146"/>
      <c r="E238" s="146"/>
      <c r="F238" s="146"/>
      <c r="G238" s="146"/>
      <c r="H238" s="150">
        <v>3</v>
      </c>
      <c r="I238" s="260"/>
      <c r="J238" s="125"/>
      <c r="K238" s="336">
        <v>0</v>
      </c>
      <c r="L238" s="336">
        <v>0</v>
      </c>
      <c r="M238" s="257">
        <f t="shared" si="30"/>
        <v>0</v>
      </c>
      <c r="N238" s="269">
        <f t="shared" si="31"/>
        <v>0</v>
      </c>
      <c r="P238" s="48"/>
    </row>
    <row r="239" spans="1:16" s="64" customFormat="1" ht="14.7" customHeight="1">
      <c r="A239" s="49"/>
      <c r="B239" s="90"/>
      <c r="C239" s="151" t="s">
        <v>227</v>
      </c>
      <c r="D239" s="146"/>
      <c r="E239" s="146"/>
      <c r="F239" s="146"/>
      <c r="G239" s="146"/>
      <c r="H239" s="114">
        <v>2</v>
      </c>
      <c r="I239" s="260"/>
      <c r="J239" s="125"/>
      <c r="K239" s="336">
        <v>0</v>
      </c>
      <c r="L239" s="336">
        <v>0</v>
      </c>
      <c r="M239" s="257">
        <f t="shared" si="30"/>
        <v>0</v>
      </c>
      <c r="N239" s="269">
        <f t="shared" si="31"/>
        <v>0</v>
      </c>
      <c r="P239" s="48"/>
    </row>
    <row r="240" spans="1:16" s="64" customFormat="1" ht="14.7" customHeight="1">
      <c r="A240" s="49"/>
      <c r="B240" s="90"/>
      <c r="C240" s="151" t="s">
        <v>228</v>
      </c>
      <c r="D240" s="146"/>
      <c r="E240" s="146"/>
      <c r="F240" s="146"/>
      <c r="G240" s="146"/>
      <c r="H240" s="114">
        <v>2</v>
      </c>
      <c r="I240" s="260"/>
      <c r="J240" s="125"/>
      <c r="K240" s="336">
        <v>0</v>
      </c>
      <c r="L240" s="336">
        <v>0</v>
      </c>
      <c r="M240" s="257">
        <f t="shared" si="30"/>
        <v>0</v>
      </c>
      <c r="N240" s="269">
        <f t="shared" si="31"/>
        <v>0</v>
      </c>
      <c r="P240" s="48"/>
    </row>
    <row r="241" spans="1:16" s="64" customFormat="1" ht="14.7" customHeight="1">
      <c r="A241" s="49"/>
      <c r="B241" s="90"/>
      <c r="C241" s="151" t="s">
        <v>229</v>
      </c>
      <c r="D241" s="146"/>
      <c r="E241" s="146"/>
      <c r="F241" s="146"/>
      <c r="G241" s="146"/>
      <c r="H241" s="114">
        <v>4</v>
      </c>
      <c r="I241" s="260"/>
      <c r="J241" s="125"/>
      <c r="K241" s="336">
        <v>0</v>
      </c>
      <c r="L241" s="336">
        <v>0</v>
      </c>
      <c r="M241" s="257">
        <f t="shared" si="30"/>
        <v>0</v>
      </c>
      <c r="N241" s="269">
        <f t="shared" si="31"/>
        <v>0</v>
      </c>
      <c r="P241" s="48"/>
    </row>
    <row r="242" spans="1:16" s="64" customFormat="1" ht="14.7" customHeight="1">
      <c r="A242" s="49"/>
      <c r="B242" s="90"/>
      <c r="C242" s="151" t="s">
        <v>171</v>
      </c>
      <c r="D242" s="146"/>
      <c r="E242" s="146"/>
      <c r="F242" s="146"/>
      <c r="G242" s="146"/>
      <c r="H242" s="150">
        <v>3</v>
      </c>
      <c r="I242" s="260"/>
      <c r="J242" s="125"/>
      <c r="K242" s="336">
        <v>0</v>
      </c>
      <c r="L242" s="336">
        <v>0</v>
      </c>
      <c r="M242" s="257">
        <f t="shared" si="30"/>
        <v>0</v>
      </c>
      <c r="N242" s="269">
        <f t="shared" si="31"/>
        <v>0</v>
      </c>
      <c r="P242" s="48"/>
    </row>
    <row r="243" spans="1:16" s="64" customFormat="1" ht="14.7" customHeight="1">
      <c r="A243" s="49"/>
      <c r="B243" s="90"/>
      <c r="C243" s="151" t="s">
        <v>172</v>
      </c>
      <c r="D243" s="146"/>
      <c r="E243" s="146"/>
      <c r="F243" s="146"/>
      <c r="G243" s="146"/>
      <c r="H243" s="114">
        <v>1</v>
      </c>
      <c r="I243" s="260"/>
      <c r="J243" s="125"/>
      <c r="K243" s="336">
        <v>0</v>
      </c>
      <c r="L243" s="336">
        <v>0</v>
      </c>
      <c r="M243" s="257">
        <f t="shared" si="30"/>
        <v>0</v>
      </c>
      <c r="N243" s="269">
        <f t="shared" si="31"/>
        <v>0</v>
      </c>
      <c r="P243" s="48"/>
    </row>
    <row r="244" spans="1:16" s="64" customFormat="1" ht="14.7" customHeight="1">
      <c r="A244" s="49"/>
      <c r="B244" s="90"/>
      <c r="C244" s="151" t="s">
        <v>230</v>
      </c>
      <c r="D244" s="146"/>
      <c r="E244" s="146"/>
      <c r="F244" s="146"/>
      <c r="G244" s="146"/>
      <c r="H244" s="114">
        <v>1</v>
      </c>
      <c r="I244" s="260"/>
      <c r="J244" s="125"/>
      <c r="K244" s="336">
        <v>0</v>
      </c>
      <c r="L244" s="336">
        <v>0</v>
      </c>
      <c r="M244" s="257">
        <f t="shared" si="30"/>
        <v>0</v>
      </c>
      <c r="N244" s="269">
        <f t="shared" si="31"/>
        <v>0</v>
      </c>
      <c r="P244" s="48"/>
    </row>
    <row r="245" spans="1:16" s="64" customFormat="1" ht="14.7" customHeight="1">
      <c r="A245" s="49"/>
      <c r="B245" s="90"/>
      <c r="C245" s="134" t="s">
        <v>231</v>
      </c>
      <c r="D245" s="153"/>
      <c r="E245" s="153"/>
      <c r="F245" s="153"/>
      <c r="G245" s="146"/>
      <c r="H245" s="114">
        <v>1</v>
      </c>
      <c r="I245" s="260"/>
      <c r="J245" s="125"/>
      <c r="K245" s="336">
        <v>0</v>
      </c>
      <c r="L245" s="336">
        <v>0</v>
      </c>
      <c r="M245" s="257">
        <f t="shared" si="30"/>
        <v>0</v>
      </c>
      <c r="N245" s="269">
        <f t="shared" si="31"/>
        <v>0</v>
      </c>
      <c r="P245" s="48"/>
    </row>
    <row r="246" spans="1:16" s="64" customFormat="1" ht="14.7" customHeight="1">
      <c r="A246" s="49"/>
      <c r="B246" s="90"/>
      <c r="C246" s="151" t="s">
        <v>232</v>
      </c>
      <c r="D246" s="146"/>
      <c r="E246" s="146"/>
      <c r="F246" s="146"/>
      <c r="G246" s="146"/>
      <c r="H246" s="114">
        <v>6</v>
      </c>
      <c r="I246" s="260"/>
      <c r="J246" s="125"/>
      <c r="K246" s="336">
        <v>0</v>
      </c>
      <c r="L246" s="336">
        <v>0</v>
      </c>
      <c r="M246" s="257">
        <f t="shared" si="30"/>
        <v>0</v>
      </c>
      <c r="N246" s="269">
        <f t="shared" si="31"/>
        <v>0</v>
      </c>
      <c r="P246" s="48"/>
    </row>
    <row r="247" spans="1:16" s="64" customFormat="1" ht="14.7" customHeight="1">
      <c r="A247" s="49"/>
      <c r="B247" s="90"/>
      <c r="C247" s="151" t="s">
        <v>233</v>
      </c>
      <c r="D247" s="146"/>
      <c r="E247" s="146"/>
      <c r="F247" s="146"/>
      <c r="G247" s="146"/>
      <c r="H247" s="114">
        <v>4</v>
      </c>
      <c r="I247" s="260"/>
      <c r="J247" s="125"/>
      <c r="K247" s="336">
        <v>0</v>
      </c>
      <c r="L247" s="336">
        <v>0</v>
      </c>
      <c r="M247" s="257">
        <f t="shared" si="30"/>
        <v>0</v>
      </c>
      <c r="N247" s="269">
        <f t="shared" si="31"/>
        <v>0</v>
      </c>
      <c r="P247" s="48"/>
    </row>
    <row r="248" spans="1:16" s="64" customFormat="1" ht="14.7" customHeight="1">
      <c r="A248" s="49"/>
      <c r="B248" s="90"/>
      <c r="C248" s="151" t="s">
        <v>163</v>
      </c>
      <c r="D248" s="146"/>
      <c r="E248" s="146"/>
      <c r="F248" s="146"/>
      <c r="G248" s="146"/>
      <c r="H248" s="152">
        <v>1</v>
      </c>
      <c r="I248" s="260"/>
      <c r="J248" s="125"/>
      <c r="K248" s="336">
        <v>0</v>
      </c>
      <c r="L248" s="336">
        <v>0</v>
      </c>
      <c r="M248" s="257">
        <f t="shared" si="30"/>
        <v>0</v>
      </c>
      <c r="N248" s="269">
        <f t="shared" si="31"/>
        <v>0</v>
      </c>
      <c r="P248" s="48"/>
    </row>
    <row r="249" spans="1:16" s="64" customFormat="1" ht="14.7" customHeight="1">
      <c r="A249" s="49"/>
      <c r="B249" s="90"/>
      <c r="C249" s="151"/>
      <c r="D249" s="146"/>
      <c r="E249" s="146"/>
      <c r="F249" s="146"/>
      <c r="G249" s="146"/>
      <c r="H249" s="114"/>
      <c r="I249" s="260"/>
      <c r="J249" s="125"/>
      <c r="K249" s="93"/>
      <c r="L249" s="94"/>
      <c r="M249" s="257"/>
      <c r="N249" s="269"/>
      <c r="P249" s="48"/>
    </row>
    <row r="250" spans="1:16" s="64" customFormat="1" ht="14.7" customHeight="1">
      <c r="A250" s="49"/>
      <c r="B250" s="90" t="s">
        <v>140</v>
      </c>
      <c r="C250" s="213" t="s">
        <v>234</v>
      </c>
      <c r="D250" s="213"/>
      <c r="E250" s="213"/>
      <c r="F250" s="213"/>
      <c r="G250" s="146"/>
      <c r="H250" s="95"/>
      <c r="I250" s="257"/>
      <c r="J250" s="95"/>
      <c r="K250" s="147"/>
      <c r="L250" s="95"/>
      <c r="M250" s="96">
        <f>SUM(M251:M252)</f>
        <v>0</v>
      </c>
      <c r="N250" s="96">
        <f>SUM(N251:N252)</f>
        <v>0</v>
      </c>
      <c r="P250" s="48"/>
    </row>
    <row r="251" spans="1:16" s="64" customFormat="1" ht="14.7" customHeight="1">
      <c r="A251" s="49"/>
      <c r="B251" s="90"/>
      <c r="C251" s="151" t="s">
        <v>235</v>
      </c>
      <c r="D251" s="146"/>
      <c r="E251" s="146"/>
      <c r="F251" s="146"/>
      <c r="G251" s="146"/>
      <c r="H251" s="150">
        <v>12</v>
      </c>
      <c r="I251" s="260"/>
      <c r="J251" s="125"/>
      <c r="K251" s="336">
        <v>0</v>
      </c>
      <c r="L251" s="336">
        <v>0</v>
      </c>
      <c r="M251" s="257">
        <f aca="true" t="shared" si="32" ref="M251:M252">H251*K251</f>
        <v>0</v>
      </c>
      <c r="N251" s="126">
        <f aca="true" t="shared" si="33" ref="N251:N252">H251*L251</f>
        <v>0</v>
      </c>
      <c r="P251" s="48"/>
    </row>
    <row r="252" spans="1:16" s="64" customFormat="1" ht="14.7" customHeight="1">
      <c r="A252" s="49"/>
      <c r="B252" s="90"/>
      <c r="C252" s="151" t="s">
        <v>213</v>
      </c>
      <c r="D252" s="146"/>
      <c r="E252" s="146"/>
      <c r="F252" s="146"/>
      <c r="G252" s="146"/>
      <c r="H252" s="114">
        <v>7</v>
      </c>
      <c r="I252" s="260"/>
      <c r="J252" s="125"/>
      <c r="K252" s="336">
        <v>0</v>
      </c>
      <c r="L252" s="336">
        <v>0</v>
      </c>
      <c r="M252" s="257">
        <f t="shared" si="32"/>
        <v>0</v>
      </c>
      <c r="N252" s="126">
        <f t="shared" si="33"/>
        <v>0</v>
      </c>
      <c r="P252" s="48"/>
    </row>
    <row r="253" spans="1:16" s="64" customFormat="1" ht="14.7" customHeight="1">
      <c r="A253" s="49"/>
      <c r="B253" s="90"/>
      <c r="C253" s="151"/>
      <c r="D253" s="146"/>
      <c r="E253" s="146"/>
      <c r="F253" s="146"/>
      <c r="G253" s="146"/>
      <c r="H253" s="114"/>
      <c r="I253" s="260"/>
      <c r="J253" s="125"/>
      <c r="K253" s="93"/>
      <c r="L253" s="94"/>
      <c r="M253" s="95"/>
      <c r="N253" s="126"/>
      <c r="P253" s="48"/>
    </row>
    <row r="254" spans="1:16" s="64" customFormat="1" ht="14.7" customHeight="1">
      <c r="A254" s="49"/>
      <c r="B254" s="90" t="s">
        <v>140</v>
      </c>
      <c r="C254" s="213" t="s">
        <v>236</v>
      </c>
      <c r="D254" s="213"/>
      <c r="E254" s="213"/>
      <c r="F254" s="213"/>
      <c r="G254" s="146"/>
      <c r="H254" s="95"/>
      <c r="I254" s="257"/>
      <c r="J254" s="95"/>
      <c r="K254" s="147"/>
      <c r="L254" s="95"/>
      <c r="M254" s="96">
        <f>SUM(M255:M259)</f>
        <v>0</v>
      </c>
      <c r="N254" s="96">
        <f>SUM(N255:N259)</f>
        <v>0</v>
      </c>
      <c r="P254" s="48"/>
    </row>
    <row r="255" spans="1:16" s="64" customFormat="1" ht="14.7" customHeight="1">
      <c r="A255" s="49"/>
      <c r="B255" s="90"/>
      <c r="C255" s="151" t="s">
        <v>237</v>
      </c>
      <c r="D255" s="146"/>
      <c r="E255" s="146"/>
      <c r="F255" s="146"/>
      <c r="G255" s="146"/>
      <c r="H255" s="150">
        <v>18</v>
      </c>
      <c r="I255" s="260"/>
      <c r="J255" s="125"/>
      <c r="K255" s="336">
        <v>0</v>
      </c>
      <c r="L255" s="336">
        <v>0</v>
      </c>
      <c r="M255" s="257">
        <f aca="true" t="shared" si="34" ref="M255:M259">H255*K255</f>
        <v>0</v>
      </c>
      <c r="N255" s="269">
        <f aca="true" t="shared" si="35" ref="N255:N259">H255*L255</f>
        <v>0</v>
      </c>
      <c r="P255" s="48"/>
    </row>
    <row r="256" spans="1:16" s="64" customFormat="1" ht="14.7" customHeight="1">
      <c r="A256" s="49"/>
      <c r="B256" s="90"/>
      <c r="C256" s="151" t="s">
        <v>238</v>
      </c>
      <c r="D256" s="146"/>
      <c r="E256" s="146"/>
      <c r="F256" s="146"/>
      <c r="G256" s="146"/>
      <c r="H256" s="114">
        <v>14</v>
      </c>
      <c r="I256" s="260"/>
      <c r="J256" s="125"/>
      <c r="K256" s="336">
        <v>0</v>
      </c>
      <c r="L256" s="336">
        <v>0</v>
      </c>
      <c r="M256" s="257">
        <f t="shared" si="34"/>
        <v>0</v>
      </c>
      <c r="N256" s="269">
        <f t="shared" si="35"/>
        <v>0</v>
      </c>
      <c r="P256" s="48"/>
    </row>
    <row r="257" spans="1:16" s="64" customFormat="1" ht="14.7" customHeight="1">
      <c r="A257" s="49"/>
      <c r="B257" s="90"/>
      <c r="C257" s="151" t="s">
        <v>239</v>
      </c>
      <c r="D257" s="146"/>
      <c r="E257" s="146"/>
      <c r="F257" s="146"/>
      <c r="G257" s="146"/>
      <c r="H257" s="114">
        <v>4</v>
      </c>
      <c r="I257" s="260"/>
      <c r="J257" s="125"/>
      <c r="K257" s="336">
        <v>0</v>
      </c>
      <c r="L257" s="336">
        <v>0</v>
      </c>
      <c r="M257" s="257">
        <f t="shared" si="34"/>
        <v>0</v>
      </c>
      <c r="N257" s="269">
        <f t="shared" si="35"/>
        <v>0</v>
      </c>
      <c r="P257" s="48"/>
    </row>
    <row r="258" spans="1:16" s="64" customFormat="1" ht="14.7" customHeight="1">
      <c r="A258" s="49"/>
      <c r="B258" s="90"/>
      <c r="C258" s="151" t="s">
        <v>240</v>
      </c>
      <c r="D258" s="146"/>
      <c r="E258" s="146"/>
      <c r="F258" s="146"/>
      <c r="G258" s="146"/>
      <c r="H258" s="114">
        <v>14</v>
      </c>
      <c r="I258" s="260"/>
      <c r="J258" s="125"/>
      <c r="K258" s="336">
        <v>0</v>
      </c>
      <c r="L258" s="336">
        <v>0</v>
      </c>
      <c r="M258" s="257">
        <f t="shared" si="34"/>
        <v>0</v>
      </c>
      <c r="N258" s="269">
        <f t="shared" si="35"/>
        <v>0</v>
      </c>
      <c r="P258" s="48"/>
    </row>
    <row r="259" spans="1:16" s="64" customFormat="1" ht="14.7" customHeight="1">
      <c r="A259" s="49"/>
      <c r="B259" s="90"/>
      <c r="C259" s="151" t="s">
        <v>163</v>
      </c>
      <c r="D259" s="146"/>
      <c r="E259" s="146"/>
      <c r="F259" s="146"/>
      <c r="G259" s="146"/>
      <c r="H259" s="152">
        <v>1</v>
      </c>
      <c r="I259" s="260"/>
      <c r="J259" s="125"/>
      <c r="K259" s="336">
        <v>0</v>
      </c>
      <c r="L259" s="336">
        <v>0</v>
      </c>
      <c r="M259" s="257">
        <f t="shared" si="34"/>
        <v>0</v>
      </c>
      <c r="N259" s="269">
        <f t="shared" si="35"/>
        <v>0</v>
      </c>
      <c r="P259" s="48"/>
    </row>
    <row r="260" spans="1:16" s="64" customFormat="1" ht="14.7" customHeight="1">
      <c r="A260" s="49"/>
      <c r="B260" s="90"/>
      <c r="C260" s="151"/>
      <c r="D260" s="146"/>
      <c r="E260" s="146"/>
      <c r="F260" s="146"/>
      <c r="G260" s="146"/>
      <c r="H260" s="114"/>
      <c r="I260" s="260"/>
      <c r="J260" s="125"/>
      <c r="K260" s="265"/>
      <c r="L260" s="265"/>
      <c r="M260" s="257"/>
      <c r="N260" s="269"/>
      <c r="P260" s="48"/>
    </row>
    <row r="261" spans="1:16" s="64" customFormat="1" ht="14.7" customHeight="1">
      <c r="A261" s="49"/>
      <c r="B261" s="90" t="s">
        <v>140</v>
      </c>
      <c r="C261" s="213" t="s">
        <v>241</v>
      </c>
      <c r="D261" s="213"/>
      <c r="E261" s="213"/>
      <c r="F261" s="213"/>
      <c r="G261" s="146"/>
      <c r="H261" s="95"/>
      <c r="I261" s="257"/>
      <c r="J261" s="95"/>
      <c r="K261" s="147"/>
      <c r="L261" s="95"/>
      <c r="M261" s="96">
        <f>SUM(M262:M262)</f>
        <v>0</v>
      </c>
      <c r="N261" s="96">
        <f>SUM(N262:N262)</f>
        <v>0</v>
      </c>
      <c r="P261" s="48"/>
    </row>
    <row r="262" spans="1:16" s="64" customFormat="1" ht="21.75" customHeight="1">
      <c r="A262" s="49"/>
      <c r="B262" s="90"/>
      <c r="C262" s="220" t="s">
        <v>242</v>
      </c>
      <c r="D262" s="220"/>
      <c r="E262" s="220"/>
      <c r="F262" s="220"/>
      <c r="G262" s="146"/>
      <c r="H262" s="152">
        <v>1</v>
      </c>
      <c r="I262" s="260"/>
      <c r="J262" s="125"/>
      <c r="K262" s="336">
        <v>0</v>
      </c>
      <c r="L262" s="336">
        <v>0</v>
      </c>
      <c r="M262" s="257">
        <f>H262*K262</f>
        <v>0</v>
      </c>
      <c r="N262" s="126">
        <f>H262*L262</f>
        <v>0</v>
      </c>
      <c r="P262" s="48"/>
    </row>
    <row r="263" spans="1:16" s="64" customFormat="1" ht="14.7" customHeight="1">
      <c r="A263" s="49"/>
      <c r="B263" s="103"/>
      <c r="C263" s="222" t="s">
        <v>243</v>
      </c>
      <c r="D263" s="222"/>
      <c r="E263" s="222"/>
      <c r="F263" s="222"/>
      <c r="G263" s="222"/>
      <c r="H263" s="104"/>
      <c r="I263" s="105"/>
      <c r="J263" s="139"/>
      <c r="K263" s="139"/>
      <c r="L263" s="140"/>
      <c r="M263" s="273">
        <f>M118+M145+M151+M159+M163+M183+M187+M194+M205+M228+M250+M254+M261</f>
        <v>0</v>
      </c>
      <c r="N263" s="274">
        <f>N118+N145+N151+N159+N163+N183+N187+N194+N205+N228+N250+N254+N261</f>
        <v>0</v>
      </c>
      <c r="P263" s="48"/>
    </row>
    <row r="264" spans="1:16" s="64" customFormat="1" ht="14.7" customHeight="1">
      <c r="A264" s="49"/>
      <c r="B264" s="90"/>
      <c r="C264" s="151"/>
      <c r="D264" s="146"/>
      <c r="E264" s="146"/>
      <c r="F264" s="146"/>
      <c r="G264" s="146"/>
      <c r="H264" s="114"/>
      <c r="I264" s="125"/>
      <c r="J264" s="125"/>
      <c r="K264" s="93"/>
      <c r="L264" s="94"/>
      <c r="M264" s="95"/>
      <c r="N264" s="126"/>
      <c r="P264" s="48"/>
    </row>
    <row r="265" spans="1:16" s="64" customFormat="1" ht="14.7" customHeight="1">
      <c r="A265" s="49"/>
      <c r="B265" s="103"/>
      <c r="C265" s="222" t="s">
        <v>244</v>
      </c>
      <c r="D265" s="222"/>
      <c r="E265" s="222"/>
      <c r="F265" s="222"/>
      <c r="G265" s="222"/>
      <c r="H265" s="104"/>
      <c r="I265" s="105"/>
      <c r="J265" s="139"/>
      <c r="K265" s="139"/>
      <c r="L265" s="140"/>
      <c r="M265" s="141"/>
      <c r="N265" s="108"/>
      <c r="P265" s="48"/>
    </row>
    <row r="266" spans="2:19" ht="14.7" customHeight="1">
      <c r="B266" s="90"/>
      <c r="C266" s="228" t="s">
        <v>245</v>
      </c>
      <c r="D266" s="228"/>
      <c r="E266" s="52"/>
      <c r="F266" s="89"/>
      <c r="G266" s="89"/>
      <c r="H266" s="91"/>
      <c r="I266" s="92"/>
      <c r="J266" s="61"/>
      <c r="K266" s="61"/>
      <c r="L266" s="144"/>
      <c r="M266" s="96">
        <f>SUM(M267:M274)</f>
        <v>0</v>
      </c>
      <c r="N266" s="96">
        <f>SUM(N267:N274)</f>
        <v>0</v>
      </c>
      <c r="S266" s="64"/>
    </row>
    <row r="267" spans="2:19" ht="14.7" customHeight="1">
      <c r="B267" s="90"/>
      <c r="C267" s="217" t="s">
        <v>246</v>
      </c>
      <c r="D267" s="217"/>
      <c r="E267" s="217"/>
      <c r="F267" s="217"/>
      <c r="G267" s="217"/>
      <c r="H267" s="91"/>
      <c r="I267" s="92"/>
      <c r="J267" s="61"/>
      <c r="K267" s="61"/>
      <c r="L267" s="144"/>
      <c r="M267" s="95"/>
      <c r="N267" s="95"/>
      <c r="S267" s="64"/>
    </row>
    <row r="268" spans="2:22" ht="14.7" customHeight="1">
      <c r="B268" s="90" t="s">
        <v>247</v>
      </c>
      <c r="C268" s="229" t="s">
        <v>248</v>
      </c>
      <c r="D268" s="229"/>
      <c r="E268" s="229"/>
      <c r="F268" s="229"/>
      <c r="G268" s="229"/>
      <c r="H268" s="91">
        <v>15</v>
      </c>
      <c r="I268" s="271" t="s">
        <v>249</v>
      </c>
      <c r="J268" s="92"/>
      <c r="K268" s="255"/>
      <c r="L268" s="336">
        <v>0</v>
      </c>
      <c r="M268" s="257"/>
      <c r="N268" s="126">
        <f aca="true" t="shared" si="36" ref="N268:N270">H268*L268</f>
        <v>0</v>
      </c>
      <c r="Q268" s="64"/>
      <c r="R268" s="64"/>
      <c r="S268" s="64"/>
      <c r="T268" s="64"/>
      <c r="U268" s="64"/>
      <c r="V268" s="64"/>
    </row>
    <row r="269" spans="2:19" ht="14.7" customHeight="1">
      <c r="B269" s="90" t="s">
        <v>250</v>
      </c>
      <c r="C269" s="229" t="s">
        <v>251</v>
      </c>
      <c r="D269" s="229"/>
      <c r="E269" s="229"/>
      <c r="F269" s="229"/>
      <c r="G269" s="229"/>
      <c r="H269" s="91">
        <v>15</v>
      </c>
      <c r="I269" s="271" t="s">
        <v>249</v>
      </c>
      <c r="J269" s="92"/>
      <c r="K269" s="255"/>
      <c r="L269" s="336">
        <v>0</v>
      </c>
      <c r="M269" s="257"/>
      <c r="N269" s="126">
        <f t="shared" si="36"/>
        <v>0</v>
      </c>
      <c r="S269" s="64"/>
    </row>
    <row r="270" spans="2:19" ht="14.7" customHeight="1">
      <c r="B270" s="90" t="s">
        <v>252</v>
      </c>
      <c r="C270" s="229" t="s">
        <v>253</v>
      </c>
      <c r="D270" s="229"/>
      <c r="E270" s="229"/>
      <c r="F270" s="229"/>
      <c r="G270" s="229"/>
      <c r="H270" s="91">
        <v>15</v>
      </c>
      <c r="I270" s="271" t="s">
        <v>249</v>
      </c>
      <c r="J270" s="92"/>
      <c r="K270" s="255"/>
      <c r="L270" s="336">
        <v>0</v>
      </c>
      <c r="M270" s="257"/>
      <c r="N270" s="126">
        <f t="shared" si="36"/>
        <v>0</v>
      </c>
      <c r="S270" s="64"/>
    </row>
    <row r="271" spans="1:16" s="64" customFormat="1" ht="14.7" customHeight="1">
      <c r="A271" s="49"/>
      <c r="B271" s="90"/>
      <c r="C271" s="154" t="s">
        <v>254</v>
      </c>
      <c r="D271" s="155"/>
      <c r="E271" s="156"/>
      <c r="F271" s="155"/>
      <c r="G271" s="155"/>
      <c r="H271" s="91"/>
      <c r="I271" s="271"/>
      <c r="J271" s="92"/>
      <c r="K271" s="255"/>
      <c r="L271" s="94"/>
      <c r="M271" s="257"/>
      <c r="N271" s="126"/>
      <c r="P271" s="48"/>
    </row>
    <row r="272" spans="2:20" ht="14.7" customHeight="1">
      <c r="B272" s="90" t="s">
        <v>255</v>
      </c>
      <c r="C272" s="229" t="s">
        <v>256</v>
      </c>
      <c r="D272" s="229"/>
      <c r="E272" s="229"/>
      <c r="F272" s="229"/>
      <c r="G272" s="229"/>
      <c r="H272" s="91">
        <v>30</v>
      </c>
      <c r="I272" s="271" t="s">
        <v>249</v>
      </c>
      <c r="J272" s="92"/>
      <c r="K272" s="336">
        <v>0</v>
      </c>
      <c r="L272" s="336">
        <v>0</v>
      </c>
      <c r="M272" s="257">
        <f aca="true" t="shared" si="37" ref="M272:M274">H272*K272</f>
        <v>0</v>
      </c>
      <c r="N272" s="126">
        <f aca="true" t="shared" si="38" ref="N272:N273">H272*L272</f>
        <v>0</v>
      </c>
      <c r="Q272" s="64"/>
      <c r="R272" s="64"/>
      <c r="S272" s="64"/>
      <c r="T272" s="64"/>
    </row>
    <row r="273" spans="2:20" ht="21.75" customHeight="1">
      <c r="B273" s="90"/>
      <c r="C273" s="229" t="s">
        <v>257</v>
      </c>
      <c r="D273" s="229"/>
      <c r="E273" s="229"/>
      <c r="F273" s="229"/>
      <c r="G273" s="229"/>
      <c r="H273" s="91">
        <v>30</v>
      </c>
      <c r="I273" s="271" t="s">
        <v>249</v>
      </c>
      <c r="J273" s="92"/>
      <c r="K273" s="336">
        <v>0</v>
      </c>
      <c r="L273" s="336">
        <v>0</v>
      </c>
      <c r="M273" s="257">
        <f t="shared" si="37"/>
        <v>0</v>
      </c>
      <c r="N273" s="126">
        <f t="shared" si="38"/>
        <v>0</v>
      </c>
      <c r="Q273" s="64"/>
      <c r="R273" s="64"/>
      <c r="S273" s="64"/>
      <c r="T273" s="64"/>
    </row>
    <row r="274" spans="1:16" s="64" customFormat="1" ht="14.7" customHeight="1">
      <c r="A274" s="49"/>
      <c r="B274" s="90" t="s">
        <v>258</v>
      </c>
      <c r="C274" s="229" t="s">
        <v>259</v>
      </c>
      <c r="D274" s="229"/>
      <c r="E274" s="229"/>
      <c r="F274" s="229"/>
      <c r="G274" s="229"/>
      <c r="H274" s="91">
        <v>2</v>
      </c>
      <c r="I274" s="271" t="s">
        <v>260</v>
      </c>
      <c r="J274" s="92"/>
      <c r="K274" s="336">
        <v>0</v>
      </c>
      <c r="L274" s="94"/>
      <c r="M274" s="257">
        <f t="shared" si="37"/>
        <v>0</v>
      </c>
      <c r="N274" s="126"/>
      <c r="P274" s="48"/>
    </row>
    <row r="275" spans="2:22" ht="14.7" customHeight="1">
      <c r="B275" s="103"/>
      <c r="C275" s="222" t="s">
        <v>261</v>
      </c>
      <c r="D275" s="222"/>
      <c r="E275" s="222"/>
      <c r="F275" s="222"/>
      <c r="G275" s="157"/>
      <c r="H275" s="104"/>
      <c r="I275" s="105"/>
      <c r="J275" s="139"/>
      <c r="K275" s="139"/>
      <c r="L275" s="140"/>
      <c r="M275" s="273">
        <f>M266</f>
        <v>0</v>
      </c>
      <c r="N275" s="273">
        <f>N266</f>
        <v>0</v>
      </c>
      <c r="Q275" s="64"/>
      <c r="R275" s="64"/>
      <c r="S275" s="64"/>
      <c r="T275" s="64"/>
      <c r="U275" s="64"/>
      <c r="V275" s="64"/>
    </row>
    <row r="276" spans="2:16" s="47" customFormat="1" ht="14.7" customHeight="1">
      <c r="B276" s="158"/>
      <c r="C276" s="143"/>
      <c r="D276" s="143"/>
      <c r="E276" s="143"/>
      <c r="F276" s="143"/>
      <c r="G276" s="143"/>
      <c r="H276" s="159"/>
      <c r="I276" s="160"/>
      <c r="J276" s="160"/>
      <c r="K276" s="161"/>
      <c r="L276" s="162"/>
      <c r="M276" s="149"/>
      <c r="N276" s="163"/>
      <c r="P276" s="124"/>
    </row>
    <row r="277" spans="1:16" s="64" customFormat="1" ht="14.7" customHeight="1">
      <c r="A277" s="49"/>
      <c r="B277" s="103"/>
      <c r="C277" s="222" t="s">
        <v>262</v>
      </c>
      <c r="D277" s="222"/>
      <c r="E277" s="222"/>
      <c r="F277" s="222"/>
      <c r="G277" s="222"/>
      <c r="H277" s="104"/>
      <c r="I277" s="105"/>
      <c r="J277" s="139"/>
      <c r="K277" s="139"/>
      <c r="L277" s="140"/>
      <c r="M277" s="141"/>
      <c r="N277" s="108"/>
      <c r="P277" s="48"/>
    </row>
    <row r="278" spans="2:19" ht="14.7" customHeight="1">
      <c r="B278" s="90"/>
      <c r="C278" s="217" t="s">
        <v>263</v>
      </c>
      <c r="D278" s="217"/>
      <c r="E278" s="52"/>
      <c r="F278" s="89"/>
      <c r="G278" s="89"/>
      <c r="H278" s="91"/>
      <c r="I278" s="92"/>
      <c r="J278" s="61"/>
      <c r="K278" s="61"/>
      <c r="L278" s="144"/>
      <c r="M278" s="96">
        <f>SUM(M279:M283)</f>
        <v>0</v>
      </c>
      <c r="N278" s="96">
        <f>SUM(N279:N283)</f>
        <v>0</v>
      </c>
      <c r="S278" s="64"/>
    </row>
    <row r="279" spans="1:16" s="64" customFormat="1" ht="14.7" customHeight="1">
      <c r="A279" s="49"/>
      <c r="B279" s="90" t="s">
        <v>264</v>
      </c>
      <c r="C279" s="220" t="s">
        <v>189</v>
      </c>
      <c r="D279" s="220"/>
      <c r="E279" s="220"/>
      <c r="F279" s="220"/>
      <c r="G279" s="146"/>
      <c r="H279" s="95"/>
      <c r="I279" s="95"/>
      <c r="J279" s="95"/>
      <c r="K279" s="147"/>
      <c r="L279" s="95"/>
      <c r="M279" s="95"/>
      <c r="N279" s="95"/>
      <c r="P279" s="48"/>
    </row>
    <row r="280" spans="1:16" s="64" customFormat="1" ht="21.75" customHeight="1">
      <c r="A280" s="49"/>
      <c r="B280" s="90"/>
      <c r="C280" s="220" t="s">
        <v>190</v>
      </c>
      <c r="D280" s="220"/>
      <c r="E280" s="220"/>
      <c r="F280" s="220"/>
      <c r="G280" s="146"/>
      <c r="H280" s="152">
        <v>1</v>
      </c>
      <c r="I280" s="260"/>
      <c r="J280" s="260"/>
      <c r="K280" s="336">
        <v>0</v>
      </c>
      <c r="L280" s="336">
        <v>0</v>
      </c>
      <c r="M280" s="257">
        <f>H280*K280</f>
        <v>0</v>
      </c>
      <c r="N280" s="126">
        <f>H280*L280</f>
        <v>0</v>
      </c>
      <c r="P280" s="48"/>
    </row>
    <row r="281" spans="1:16" s="64" customFormat="1" ht="14.7" customHeight="1">
      <c r="A281" s="49"/>
      <c r="B281" s="90" t="s">
        <v>265</v>
      </c>
      <c r="C281" s="220" t="s">
        <v>241</v>
      </c>
      <c r="D281" s="220"/>
      <c r="E281" s="220"/>
      <c r="F281" s="220"/>
      <c r="G281" s="146"/>
      <c r="H281" s="95"/>
      <c r="I281" s="257"/>
      <c r="J281" s="257"/>
      <c r="K281" s="147"/>
      <c r="L281" s="95"/>
      <c r="M281" s="257"/>
      <c r="N281" s="95"/>
      <c r="P281" s="48"/>
    </row>
    <row r="282" spans="1:16" s="64" customFormat="1" ht="21.75" customHeight="1">
      <c r="A282" s="49"/>
      <c r="B282" s="90"/>
      <c r="C282" s="220" t="s">
        <v>242</v>
      </c>
      <c r="D282" s="220"/>
      <c r="E282" s="220"/>
      <c r="F282" s="220"/>
      <c r="G282" s="146"/>
      <c r="H282" s="152">
        <v>1</v>
      </c>
      <c r="I282" s="260"/>
      <c r="J282" s="260"/>
      <c r="K282" s="336">
        <v>0</v>
      </c>
      <c r="L282" s="336">
        <v>0</v>
      </c>
      <c r="M282" s="257">
        <f aca="true" t="shared" si="39" ref="M282:M283">H282*K282</f>
        <v>0</v>
      </c>
      <c r="N282" s="126">
        <f aca="true" t="shared" si="40" ref="N282:N283">H282*L282</f>
        <v>0</v>
      </c>
      <c r="P282" s="48"/>
    </row>
    <row r="283" spans="2:19" ht="14.7" customHeight="1">
      <c r="B283" s="90" t="s">
        <v>266</v>
      </c>
      <c r="C283" s="229" t="s">
        <v>267</v>
      </c>
      <c r="D283" s="229"/>
      <c r="E283" s="229"/>
      <c r="F283" s="229"/>
      <c r="G283" s="229"/>
      <c r="H283" s="152">
        <v>1</v>
      </c>
      <c r="I283" s="260"/>
      <c r="J283" s="254"/>
      <c r="K283" s="336">
        <v>0</v>
      </c>
      <c r="L283" s="336">
        <v>0</v>
      </c>
      <c r="M283" s="257">
        <f t="shared" si="39"/>
        <v>0</v>
      </c>
      <c r="N283" s="126">
        <f t="shared" si="40"/>
        <v>0</v>
      </c>
      <c r="S283" s="64"/>
    </row>
    <row r="284" spans="2:22" ht="14.7" customHeight="1">
      <c r="B284" s="103"/>
      <c r="C284" s="222" t="s">
        <v>268</v>
      </c>
      <c r="D284" s="222"/>
      <c r="E284" s="222"/>
      <c r="F284" s="222"/>
      <c r="G284" s="222"/>
      <c r="H284" s="104"/>
      <c r="I284" s="105"/>
      <c r="J284" s="139"/>
      <c r="K284" s="139"/>
      <c r="L284" s="140"/>
      <c r="M284" s="273">
        <f>M278</f>
        <v>0</v>
      </c>
      <c r="N284" s="273">
        <f>N278</f>
        <v>0</v>
      </c>
      <c r="Q284" s="64"/>
      <c r="R284" s="64"/>
      <c r="S284" s="64"/>
      <c r="T284" s="64"/>
      <c r="U284" s="64"/>
      <c r="V284" s="64"/>
    </row>
    <row r="285" spans="2:16" s="47" customFormat="1" ht="14.7" customHeight="1">
      <c r="B285" s="158"/>
      <c r="C285" s="143"/>
      <c r="D285" s="143"/>
      <c r="E285" s="143"/>
      <c r="F285" s="143"/>
      <c r="G285" s="143"/>
      <c r="H285" s="159"/>
      <c r="I285" s="160"/>
      <c r="J285" s="160"/>
      <c r="K285" s="161"/>
      <c r="L285" s="162"/>
      <c r="M285" s="149"/>
      <c r="N285" s="163"/>
      <c r="P285" s="124"/>
    </row>
    <row r="286" spans="2:20" ht="14.7" customHeight="1">
      <c r="B286" s="103"/>
      <c r="C286" s="222" t="s">
        <v>269</v>
      </c>
      <c r="D286" s="222"/>
      <c r="E286" s="222"/>
      <c r="F286" s="222"/>
      <c r="G286" s="222"/>
      <c r="H286" s="104"/>
      <c r="I286" s="105"/>
      <c r="J286" s="139"/>
      <c r="K286" s="139"/>
      <c r="L286" s="140"/>
      <c r="M286" s="141"/>
      <c r="N286" s="108"/>
      <c r="O286" s="126"/>
      <c r="Q286" s="64"/>
      <c r="R286" s="64"/>
      <c r="S286" s="64"/>
      <c r="T286" s="64"/>
    </row>
    <row r="287" spans="2:20" ht="14.7" customHeight="1">
      <c r="B287" s="90"/>
      <c r="C287" s="215" t="s">
        <v>270</v>
      </c>
      <c r="D287" s="215"/>
      <c r="E287" s="215"/>
      <c r="F287" s="215"/>
      <c r="G287" s="215"/>
      <c r="H287" s="91"/>
      <c r="I287" s="92"/>
      <c r="J287" s="92"/>
      <c r="K287" s="93"/>
      <c r="L287" s="94"/>
      <c r="M287" s="96">
        <f>SUM(M288:M307)</f>
        <v>0</v>
      </c>
      <c r="N287" s="96">
        <f>SUM(N288:N307)</f>
        <v>0</v>
      </c>
      <c r="Q287" s="64"/>
      <c r="R287" s="64"/>
      <c r="S287" s="64"/>
      <c r="T287" s="64"/>
    </row>
    <row r="288" spans="2:20" ht="14.7" customHeight="1">
      <c r="B288" s="90" t="s">
        <v>271</v>
      </c>
      <c r="C288" s="216" t="s">
        <v>272</v>
      </c>
      <c r="D288" s="216"/>
      <c r="E288" s="216"/>
      <c r="F288" s="216"/>
      <c r="G288" s="164"/>
      <c r="H288" s="152">
        <v>1</v>
      </c>
      <c r="I288" s="251"/>
      <c r="J288" s="272"/>
      <c r="K288" s="336">
        <v>0</v>
      </c>
      <c r="L288" s="336">
        <v>0</v>
      </c>
      <c r="M288" s="257">
        <f>H288*K288</f>
        <v>0</v>
      </c>
      <c r="N288" s="126">
        <f>H288*L288</f>
        <v>0</v>
      </c>
      <c r="O288" s="126"/>
      <c r="Q288" s="64"/>
      <c r="R288" s="64"/>
      <c r="S288" s="64"/>
      <c r="T288" s="64"/>
    </row>
    <row r="289" spans="2:20" ht="14.7" customHeight="1">
      <c r="B289" s="90" t="s">
        <v>273</v>
      </c>
      <c r="C289" s="216" t="s">
        <v>274</v>
      </c>
      <c r="D289" s="216"/>
      <c r="E289" s="216"/>
      <c r="F289" s="216"/>
      <c r="G289" s="164"/>
      <c r="H289" s="165"/>
      <c r="I289" s="251"/>
      <c r="J289" s="272"/>
      <c r="K289" s="255"/>
      <c r="L289" s="94"/>
      <c r="M289" s="257"/>
      <c r="N289" s="126"/>
      <c r="O289" s="126"/>
      <c r="Q289" s="64"/>
      <c r="R289" s="64"/>
      <c r="S289" s="64"/>
      <c r="T289" s="64"/>
    </row>
    <row r="290" spans="2:20" ht="14.7" customHeight="1">
      <c r="B290" s="90"/>
      <c r="C290" s="216" t="s">
        <v>275</v>
      </c>
      <c r="D290" s="216"/>
      <c r="E290" s="216"/>
      <c r="F290" s="216"/>
      <c r="G290" s="164"/>
      <c r="H290" s="166">
        <v>40</v>
      </c>
      <c r="I290" s="251"/>
      <c r="J290" s="272"/>
      <c r="K290" s="336">
        <v>0</v>
      </c>
      <c r="L290" s="336">
        <v>0</v>
      </c>
      <c r="M290" s="257">
        <f>+M291+M302</f>
        <v>0</v>
      </c>
      <c r="N290" s="126">
        <f aca="true" t="shared" si="41" ref="N290:N291">H290*L290</f>
        <v>0</v>
      </c>
      <c r="O290" s="126"/>
      <c r="Q290" s="64"/>
      <c r="R290" s="64"/>
      <c r="S290" s="64"/>
      <c r="T290" s="64"/>
    </row>
    <row r="291" spans="2:20" ht="14.7" customHeight="1">
      <c r="B291" s="90"/>
      <c r="C291" s="216" t="s">
        <v>276</v>
      </c>
      <c r="D291" s="216"/>
      <c r="E291" s="216"/>
      <c r="F291" s="216"/>
      <c r="G291" s="164"/>
      <c r="H291" s="166">
        <v>40</v>
      </c>
      <c r="I291" s="251"/>
      <c r="J291" s="272"/>
      <c r="K291" s="336">
        <v>0</v>
      </c>
      <c r="L291" s="336">
        <v>0</v>
      </c>
      <c r="M291" s="257">
        <f aca="true" t="shared" si="42" ref="M291:M292">H291*K291</f>
        <v>0</v>
      </c>
      <c r="N291" s="126">
        <f t="shared" si="41"/>
        <v>0</v>
      </c>
      <c r="O291" s="126"/>
      <c r="Q291" s="64"/>
      <c r="R291" s="64"/>
      <c r="S291" s="64"/>
      <c r="T291" s="64"/>
    </row>
    <row r="292" spans="2:20" ht="14.7" customHeight="1">
      <c r="B292" s="90" t="s">
        <v>277</v>
      </c>
      <c r="C292" s="216" t="s">
        <v>278</v>
      </c>
      <c r="D292" s="216"/>
      <c r="E292" s="216"/>
      <c r="F292" s="216"/>
      <c r="G292" s="164"/>
      <c r="H292" s="152">
        <v>1</v>
      </c>
      <c r="I292" s="251"/>
      <c r="J292" s="272"/>
      <c r="K292" s="336">
        <v>0</v>
      </c>
      <c r="L292" s="94"/>
      <c r="M292" s="257">
        <f t="shared" si="42"/>
        <v>0</v>
      </c>
      <c r="N292" s="126"/>
      <c r="Q292" s="64"/>
      <c r="R292" s="64"/>
      <c r="S292" s="64"/>
      <c r="T292" s="64"/>
    </row>
    <row r="293" spans="2:20" ht="14.7" customHeight="1">
      <c r="B293" s="90" t="s">
        <v>279</v>
      </c>
      <c r="C293" s="216" t="s">
        <v>280</v>
      </c>
      <c r="D293" s="216"/>
      <c r="E293" s="216"/>
      <c r="F293" s="216"/>
      <c r="G293" s="164"/>
      <c r="H293" s="152">
        <v>1</v>
      </c>
      <c r="I293" s="251"/>
      <c r="J293" s="272"/>
      <c r="K293" s="255"/>
      <c r="L293" s="336">
        <v>0</v>
      </c>
      <c r="M293" s="257"/>
      <c r="N293" s="126">
        <f aca="true" t="shared" si="43" ref="N293:N307">H293*L293</f>
        <v>0</v>
      </c>
      <c r="Q293" s="64"/>
      <c r="R293" s="64"/>
      <c r="S293" s="64"/>
      <c r="T293" s="64"/>
    </row>
    <row r="294" spans="2:19" ht="14.7" customHeight="1">
      <c r="B294" s="90" t="s">
        <v>281</v>
      </c>
      <c r="C294" s="216" t="s">
        <v>282</v>
      </c>
      <c r="D294" s="216"/>
      <c r="E294" s="216"/>
      <c r="F294" s="216"/>
      <c r="G294" s="164"/>
      <c r="H294" s="152">
        <v>1</v>
      </c>
      <c r="I294" s="251"/>
      <c r="J294" s="272"/>
      <c r="K294" s="255"/>
      <c r="L294" s="336">
        <v>0</v>
      </c>
      <c r="M294" s="257"/>
      <c r="N294" s="126">
        <f t="shared" si="43"/>
        <v>0</v>
      </c>
      <c r="S294" s="64"/>
    </row>
    <row r="295" spans="2:19" ht="14.7" customHeight="1">
      <c r="B295" s="90" t="s">
        <v>281</v>
      </c>
      <c r="C295" s="216" t="s">
        <v>283</v>
      </c>
      <c r="D295" s="216"/>
      <c r="E295" s="216"/>
      <c r="F295" s="216"/>
      <c r="G295" s="164"/>
      <c r="H295" s="152">
        <v>1</v>
      </c>
      <c r="I295" s="251"/>
      <c r="J295" s="272"/>
      <c r="K295" s="255"/>
      <c r="L295" s="336">
        <v>0</v>
      </c>
      <c r="M295" s="257"/>
      <c r="N295" s="126">
        <f t="shared" si="43"/>
        <v>0</v>
      </c>
      <c r="S295" s="64"/>
    </row>
    <row r="296" spans="2:20" ht="14.7" customHeight="1">
      <c r="B296" s="90" t="s">
        <v>284</v>
      </c>
      <c r="C296" s="216" t="s">
        <v>285</v>
      </c>
      <c r="D296" s="216"/>
      <c r="E296" s="216"/>
      <c r="F296" s="216"/>
      <c r="G296" s="164"/>
      <c r="H296" s="152">
        <v>1</v>
      </c>
      <c r="I296" s="251"/>
      <c r="J296" s="272"/>
      <c r="K296" s="255"/>
      <c r="L296" s="336">
        <v>0</v>
      </c>
      <c r="M296" s="257"/>
      <c r="N296" s="126">
        <f t="shared" si="43"/>
        <v>0</v>
      </c>
      <c r="Q296" s="64"/>
      <c r="R296" s="64"/>
      <c r="S296" s="64"/>
      <c r="T296" s="64"/>
    </row>
    <row r="297" spans="2:22" ht="14.7" customHeight="1">
      <c r="B297" s="90" t="s">
        <v>286</v>
      </c>
      <c r="C297" s="216" t="s">
        <v>287</v>
      </c>
      <c r="D297" s="216"/>
      <c r="E297" s="216"/>
      <c r="F297" s="216"/>
      <c r="G297" s="164"/>
      <c r="H297" s="152">
        <v>1</v>
      </c>
      <c r="I297" s="251"/>
      <c r="J297" s="272"/>
      <c r="K297" s="255"/>
      <c r="L297" s="336">
        <v>0</v>
      </c>
      <c r="M297" s="257"/>
      <c r="N297" s="126">
        <f t="shared" si="43"/>
        <v>0</v>
      </c>
      <c r="Q297" s="64"/>
      <c r="R297" s="64"/>
      <c r="S297" s="64"/>
      <c r="T297" s="64"/>
      <c r="U297" s="64"/>
      <c r="V297" s="64"/>
    </row>
    <row r="298" spans="1:16" s="64" customFormat="1" ht="14.7" customHeight="1">
      <c r="A298" s="49"/>
      <c r="B298" s="90" t="s">
        <v>288</v>
      </c>
      <c r="C298" s="216" t="s">
        <v>289</v>
      </c>
      <c r="D298" s="216"/>
      <c r="E298" s="216"/>
      <c r="F298" s="216"/>
      <c r="G298" s="164"/>
      <c r="H298" s="152">
        <v>1</v>
      </c>
      <c r="I298" s="251"/>
      <c r="J298" s="272"/>
      <c r="K298" s="255"/>
      <c r="L298" s="336">
        <v>0</v>
      </c>
      <c r="M298" s="257"/>
      <c r="N298" s="126">
        <f t="shared" si="43"/>
        <v>0</v>
      </c>
      <c r="P298" s="48"/>
    </row>
    <row r="299" spans="1:16" s="64" customFormat="1" ht="14.7" customHeight="1">
      <c r="A299" s="49"/>
      <c r="B299" s="90" t="s">
        <v>290</v>
      </c>
      <c r="C299" s="216" t="s">
        <v>291</v>
      </c>
      <c r="D299" s="216"/>
      <c r="E299" s="216"/>
      <c r="F299" s="216"/>
      <c r="G299" s="164"/>
      <c r="H299" s="152">
        <v>1</v>
      </c>
      <c r="I299" s="251"/>
      <c r="J299" s="272"/>
      <c r="K299" s="255"/>
      <c r="L299" s="336">
        <v>0</v>
      </c>
      <c r="M299" s="257"/>
      <c r="N299" s="126">
        <f t="shared" si="43"/>
        <v>0</v>
      </c>
      <c r="P299" s="48"/>
    </row>
    <row r="300" spans="2:14" ht="14.7" customHeight="1">
      <c r="B300" s="90" t="s">
        <v>292</v>
      </c>
      <c r="C300" s="216" t="s">
        <v>293</v>
      </c>
      <c r="D300" s="216"/>
      <c r="E300" s="216"/>
      <c r="F300" s="216"/>
      <c r="G300" s="164"/>
      <c r="H300" s="152">
        <v>1</v>
      </c>
      <c r="I300" s="251"/>
      <c r="J300" s="272"/>
      <c r="K300" s="255"/>
      <c r="L300" s="336">
        <v>0</v>
      </c>
      <c r="M300" s="257"/>
      <c r="N300" s="126">
        <f t="shared" si="43"/>
        <v>0</v>
      </c>
    </row>
    <row r="301" spans="2:19" ht="14.7" customHeight="1">
      <c r="B301" s="90" t="s">
        <v>294</v>
      </c>
      <c r="C301" s="216" t="s">
        <v>295</v>
      </c>
      <c r="D301" s="216"/>
      <c r="E301" s="216"/>
      <c r="F301" s="216"/>
      <c r="G301" s="164"/>
      <c r="H301" s="152">
        <v>1</v>
      </c>
      <c r="I301" s="251"/>
      <c r="J301" s="272"/>
      <c r="K301" s="255"/>
      <c r="L301" s="336">
        <v>0</v>
      </c>
      <c r="M301" s="257"/>
      <c r="N301" s="126">
        <f t="shared" si="43"/>
        <v>0</v>
      </c>
      <c r="S301" s="64"/>
    </row>
    <row r="302" spans="2:22" ht="21.75" customHeight="1">
      <c r="B302" s="90" t="s">
        <v>296</v>
      </c>
      <c r="C302" s="216" t="s">
        <v>471</v>
      </c>
      <c r="D302" s="216"/>
      <c r="E302" s="216"/>
      <c r="F302" s="216"/>
      <c r="G302" s="164"/>
      <c r="H302" s="152">
        <v>1</v>
      </c>
      <c r="I302" s="251"/>
      <c r="J302" s="272"/>
      <c r="K302" s="336">
        <v>0</v>
      </c>
      <c r="L302" s="336">
        <v>0</v>
      </c>
      <c r="M302" s="257">
        <f>H302*K302</f>
        <v>0</v>
      </c>
      <c r="N302" s="126">
        <f t="shared" si="43"/>
        <v>0</v>
      </c>
      <c r="Q302" s="64"/>
      <c r="R302" s="64"/>
      <c r="S302" s="64"/>
      <c r="T302" s="64"/>
      <c r="U302" s="64"/>
      <c r="V302" s="64"/>
    </row>
    <row r="303" spans="2:14" ht="14.7" customHeight="1">
      <c r="B303" s="90" t="s">
        <v>297</v>
      </c>
      <c r="C303" s="216" t="s">
        <v>298</v>
      </c>
      <c r="D303" s="216"/>
      <c r="E303" s="216"/>
      <c r="F303" s="216"/>
      <c r="G303" s="164"/>
      <c r="H303" s="152">
        <v>1</v>
      </c>
      <c r="I303" s="251"/>
      <c r="J303" s="272"/>
      <c r="K303" s="255"/>
      <c r="L303" s="336">
        <v>0</v>
      </c>
      <c r="M303" s="257"/>
      <c r="N303" s="126">
        <f t="shared" si="43"/>
        <v>0</v>
      </c>
    </row>
    <row r="304" spans="2:14" ht="14.7" customHeight="1">
      <c r="B304" s="90" t="s">
        <v>299</v>
      </c>
      <c r="C304" s="216" t="s">
        <v>300</v>
      </c>
      <c r="D304" s="216"/>
      <c r="E304" s="216"/>
      <c r="F304" s="216"/>
      <c r="G304" s="164"/>
      <c r="H304" s="152">
        <v>1</v>
      </c>
      <c r="I304" s="251"/>
      <c r="J304" s="272"/>
      <c r="K304" s="255"/>
      <c r="L304" s="336">
        <v>0</v>
      </c>
      <c r="M304" s="257"/>
      <c r="N304" s="126">
        <f t="shared" si="43"/>
        <v>0</v>
      </c>
    </row>
    <row r="305" spans="2:14" ht="14.7" customHeight="1">
      <c r="B305" s="90" t="s">
        <v>301</v>
      </c>
      <c r="C305" s="216" t="s">
        <v>302</v>
      </c>
      <c r="D305" s="216"/>
      <c r="E305" s="216"/>
      <c r="F305" s="216"/>
      <c r="G305" s="164"/>
      <c r="H305" s="152">
        <v>1</v>
      </c>
      <c r="I305" s="251"/>
      <c r="J305" s="272"/>
      <c r="K305" s="255"/>
      <c r="L305" s="336">
        <v>0</v>
      </c>
      <c r="M305" s="257"/>
      <c r="N305" s="126">
        <f t="shared" si="43"/>
        <v>0</v>
      </c>
    </row>
    <row r="306" spans="2:14" ht="14.7" customHeight="1">
      <c r="B306" s="90" t="s">
        <v>301</v>
      </c>
      <c r="C306" s="216" t="s">
        <v>303</v>
      </c>
      <c r="D306" s="216"/>
      <c r="E306" s="216"/>
      <c r="F306" s="216"/>
      <c r="G306" s="164"/>
      <c r="H306" s="152">
        <v>1</v>
      </c>
      <c r="I306" s="251"/>
      <c r="J306" s="272"/>
      <c r="K306" s="255"/>
      <c r="L306" s="336">
        <v>0</v>
      </c>
      <c r="M306" s="257"/>
      <c r="N306" s="126">
        <f t="shared" si="43"/>
        <v>0</v>
      </c>
    </row>
    <row r="307" spans="2:22" ht="14.7" customHeight="1">
      <c r="B307" s="90" t="s">
        <v>304</v>
      </c>
      <c r="C307" s="216" t="s">
        <v>305</v>
      </c>
      <c r="D307" s="216"/>
      <c r="E307" s="216"/>
      <c r="F307" s="216"/>
      <c r="G307" s="164"/>
      <c r="H307" s="152">
        <v>1</v>
      </c>
      <c r="I307" s="251"/>
      <c r="J307" s="272"/>
      <c r="K307" s="255"/>
      <c r="L307" s="336">
        <v>0</v>
      </c>
      <c r="M307" s="257"/>
      <c r="N307" s="126">
        <f t="shared" si="43"/>
        <v>0</v>
      </c>
      <c r="Q307" s="64"/>
      <c r="R307" s="64"/>
      <c r="S307" s="64"/>
      <c r="T307" s="64"/>
      <c r="U307" s="64"/>
      <c r="V307" s="64"/>
    </row>
    <row r="308" spans="2:14" ht="14.7" customHeight="1">
      <c r="B308" s="103"/>
      <c r="C308" s="222" t="s">
        <v>306</v>
      </c>
      <c r="D308" s="222"/>
      <c r="E308" s="222"/>
      <c r="F308" s="222"/>
      <c r="G308" s="222"/>
      <c r="H308" s="167"/>
      <c r="I308" s="105"/>
      <c r="J308" s="105"/>
      <c r="K308" s="106"/>
      <c r="L308" s="107"/>
      <c r="M308" s="273">
        <f>M287</f>
        <v>0</v>
      </c>
      <c r="N308" s="273">
        <f>N287</f>
        <v>0</v>
      </c>
    </row>
    <row r="322" ht="24.9" customHeight="1"/>
    <row r="324" ht="31.65" customHeight="1"/>
    <row r="340" ht="24.9" customHeight="1"/>
    <row r="341" ht="29.85" customHeight="1"/>
    <row r="342" ht="31.2" customHeight="1"/>
    <row r="343" ht="17.4" customHeight="1"/>
    <row r="344" ht="16.65" customHeight="1"/>
    <row r="347" ht="23.7" customHeight="1"/>
    <row r="349" ht="33.6" customHeight="1"/>
    <row r="354" ht="16.2" customHeight="1"/>
    <row r="355" ht="35.1" customHeight="1"/>
  </sheetData>
  <sheetProtection algorithmName="SHA-512" hashValue="AVOvmA9yA5Xc+5DWp/bM63eVJkfOwEmgHb7A0xrA6SLVjXZlU6OvC95heJVpmQ0HKwtTxpgbYBjpADjRLjLa2Q==" saltValue="vfNy2ufCwVZ3ieVNww6Oow==" spinCount="100000" sheet="1" objects="1" scenarios="1"/>
  <mergeCells count="154">
    <mergeCell ref="C308:G308"/>
    <mergeCell ref="C303:F303"/>
    <mergeCell ref="C304:F304"/>
    <mergeCell ref="C305:F305"/>
    <mergeCell ref="C306:F306"/>
    <mergeCell ref="C307:F307"/>
    <mergeCell ref="C297:F297"/>
    <mergeCell ref="C298:F298"/>
    <mergeCell ref="C299:F299"/>
    <mergeCell ref="C300:F300"/>
    <mergeCell ref="C301:F301"/>
    <mergeCell ref="C302:F302"/>
    <mergeCell ref="C291:F291"/>
    <mergeCell ref="C292:F292"/>
    <mergeCell ref="C293:F293"/>
    <mergeCell ref="C294:F294"/>
    <mergeCell ref="C295:F295"/>
    <mergeCell ref="C296:F296"/>
    <mergeCell ref="C284:G284"/>
    <mergeCell ref="C286:G286"/>
    <mergeCell ref="C287:G287"/>
    <mergeCell ref="C288:F288"/>
    <mergeCell ref="C289:F289"/>
    <mergeCell ref="C290:F290"/>
    <mergeCell ref="C278:D278"/>
    <mergeCell ref="C279:F279"/>
    <mergeCell ref="C280:F280"/>
    <mergeCell ref="C281:F281"/>
    <mergeCell ref="C282:F282"/>
    <mergeCell ref="C283:G283"/>
    <mergeCell ref="C270:G270"/>
    <mergeCell ref="C272:G272"/>
    <mergeCell ref="C273:G273"/>
    <mergeCell ref="C274:G274"/>
    <mergeCell ref="C275:F275"/>
    <mergeCell ref="C277:G277"/>
    <mergeCell ref="C263:G263"/>
    <mergeCell ref="C265:G265"/>
    <mergeCell ref="C266:D266"/>
    <mergeCell ref="C267:G267"/>
    <mergeCell ref="C268:G268"/>
    <mergeCell ref="C269:G269"/>
    <mergeCell ref="C205:F205"/>
    <mergeCell ref="C228:F228"/>
    <mergeCell ref="C250:F250"/>
    <mergeCell ref="C254:F254"/>
    <mergeCell ref="C261:F261"/>
    <mergeCell ref="C262:F262"/>
    <mergeCell ref="C163:F163"/>
    <mergeCell ref="C183:F183"/>
    <mergeCell ref="C184:F184"/>
    <mergeCell ref="C187:F187"/>
    <mergeCell ref="C194:F194"/>
    <mergeCell ref="C204:F204"/>
    <mergeCell ref="C145:F145"/>
    <mergeCell ref="C151:F151"/>
    <mergeCell ref="C159:F159"/>
    <mergeCell ref="C118:F118"/>
    <mergeCell ref="C128:F128"/>
    <mergeCell ref="C131:F131"/>
    <mergeCell ref="C109:G109"/>
    <mergeCell ref="C111:G111"/>
    <mergeCell ref="C113:G113"/>
    <mergeCell ref="C114:G114"/>
    <mergeCell ref="C115:G115"/>
    <mergeCell ref="C116:G116"/>
    <mergeCell ref="C101:G101"/>
    <mergeCell ref="C103:G103"/>
    <mergeCell ref="D104:G104"/>
    <mergeCell ref="C105:G105"/>
    <mergeCell ref="C107:G107"/>
    <mergeCell ref="D108:G108"/>
    <mergeCell ref="C92:G92"/>
    <mergeCell ref="C94:G94"/>
    <mergeCell ref="D95:G95"/>
    <mergeCell ref="C97:G97"/>
    <mergeCell ref="C99:G99"/>
    <mergeCell ref="D100:G100"/>
    <mergeCell ref="C82:G82"/>
    <mergeCell ref="C84:G84"/>
    <mergeCell ref="D85:G85"/>
    <mergeCell ref="C87:G87"/>
    <mergeCell ref="C89:G89"/>
    <mergeCell ref="D90:G90"/>
    <mergeCell ref="D69:G69"/>
    <mergeCell ref="C72:F72"/>
    <mergeCell ref="C76:G76"/>
    <mergeCell ref="C77:G77"/>
    <mergeCell ref="C79:G79"/>
    <mergeCell ref="D80:G80"/>
    <mergeCell ref="C62:G62"/>
    <mergeCell ref="C63:G63"/>
    <mergeCell ref="C64:G64"/>
    <mergeCell ref="D65:G65"/>
    <mergeCell ref="C66:G66"/>
    <mergeCell ref="C68:G68"/>
    <mergeCell ref="C55:G55"/>
    <mergeCell ref="C56:G56"/>
    <mergeCell ref="C57:G57"/>
    <mergeCell ref="C58:G58"/>
    <mergeCell ref="C59:G59"/>
    <mergeCell ref="C61:G61"/>
    <mergeCell ref="C49:G49"/>
    <mergeCell ref="C50:G50"/>
    <mergeCell ref="C51:G51"/>
    <mergeCell ref="C52:G52"/>
    <mergeCell ref="C53:G53"/>
    <mergeCell ref="C54:G54"/>
    <mergeCell ref="C43:G43"/>
    <mergeCell ref="C44:G44"/>
    <mergeCell ref="C45:G45"/>
    <mergeCell ref="C46:G46"/>
    <mergeCell ref="C47:G47"/>
    <mergeCell ref="C48:G48"/>
    <mergeCell ref="C37:G37"/>
    <mergeCell ref="C38:G38"/>
    <mergeCell ref="C39:G39"/>
    <mergeCell ref="C40:G40"/>
    <mergeCell ref="C41:G41"/>
    <mergeCell ref="C42:G42"/>
    <mergeCell ref="C31:G31"/>
    <mergeCell ref="C32:G32"/>
    <mergeCell ref="C33:G33"/>
    <mergeCell ref="C34:G34"/>
    <mergeCell ref="C35:G35"/>
    <mergeCell ref="C36:G36"/>
    <mergeCell ref="C24:G24"/>
    <mergeCell ref="C26:G26"/>
    <mergeCell ref="C27:G27"/>
    <mergeCell ref="C28:G28"/>
    <mergeCell ref="C29:G29"/>
    <mergeCell ref="C30:G30"/>
    <mergeCell ref="C18:G18"/>
    <mergeCell ref="C19:G19"/>
    <mergeCell ref="C20:G20"/>
    <mergeCell ref="C21:G21"/>
    <mergeCell ref="C22:G22"/>
    <mergeCell ref="C23:G23"/>
    <mergeCell ref="C15:G15"/>
    <mergeCell ref="C16:G16"/>
    <mergeCell ref="C17:G17"/>
    <mergeCell ref="C6:L6"/>
    <mergeCell ref="C7:G7"/>
    <mergeCell ref="C8:F8"/>
    <mergeCell ref="H8:I8"/>
    <mergeCell ref="B1:N1"/>
    <mergeCell ref="B2:I2"/>
    <mergeCell ref="M2:N2"/>
    <mergeCell ref="C3:I3"/>
    <mergeCell ref="M3:N3"/>
    <mergeCell ref="C4:G4"/>
    <mergeCell ref="C10:G10"/>
    <mergeCell ref="C13:G13"/>
    <mergeCell ref="C14:G14"/>
  </mergeCells>
  <printOptions horizontalCentered="1" verticalCentered="1"/>
  <pageMargins left="0" right="0" top="1.0527777777777778" bottom="0.63125" header="0.7875" footer="0.39375"/>
  <pageSetup horizontalDpi="300" verticalDpi="300" orientation="landscape" paperSize="9" r:id="rId2"/>
  <headerFooter alignWithMargins="0">
    <oddHeader>&amp;C&amp;"Arial,tučné" - PROJEKČNÍ ROZPOČET 01.2019</oddHeader>
    <oddFooter>&amp;C&amp;"Arial,tučné"Stránka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32"/>
  <sheetViews>
    <sheetView workbookViewId="0" topLeftCell="A1">
      <selection activeCell="I127" sqref="I127"/>
    </sheetView>
  </sheetViews>
  <sheetFormatPr defaultColWidth="9.00390625" defaultRowHeight="18" customHeight="1"/>
  <cols>
    <col min="1" max="1" width="62.7109375" style="290" customWidth="1"/>
    <col min="2" max="2" width="15.421875" style="290" customWidth="1"/>
    <col min="3" max="3" width="17.7109375" style="290" customWidth="1"/>
    <col min="4" max="4" width="4.140625" style="290" customWidth="1"/>
    <col min="5" max="5" width="6.421875" style="290" customWidth="1"/>
    <col min="6" max="6" width="13.57421875" style="290" customWidth="1"/>
    <col min="7" max="8" width="16.8515625" style="290" customWidth="1"/>
    <col min="9" max="9" width="14.421875" style="290" customWidth="1"/>
    <col min="10" max="10" width="20.421875" style="290" customWidth="1"/>
    <col min="11" max="256" width="9.00390625" style="290" customWidth="1"/>
    <col min="257" max="257" width="83.57421875" style="290" customWidth="1"/>
    <col min="258" max="258" width="22.28125" style="290" customWidth="1"/>
    <col min="259" max="259" width="29.57421875" style="290" customWidth="1"/>
    <col min="260" max="260" width="4.140625" style="290" customWidth="1"/>
    <col min="261" max="261" width="6.421875" style="290" customWidth="1"/>
    <col min="262" max="262" width="13.57421875" style="290" customWidth="1"/>
    <col min="263" max="264" width="16.8515625" style="290" customWidth="1"/>
    <col min="265" max="265" width="14.421875" style="290" customWidth="1"/>
    <col min="266" max="266" width="20.421875" style="290" customWidth="1"/>
    <col min="267" max="512" width="9.00390625" style="290" customWidth="1"/>
    <col min="513" max="513" width="83.57421875" style="290" customWidth="1"/>
    <col min="514" max="514" width="22.28125" style="290" customWidth="1"/>
    <col min="515" max="515" width="29.57421875" style="290" customWidth="1"/>
    <col min="516" max="516" width="4.140625" style="290" customWidth="1"/>
    <col min="517" max="517" width="6.421875" style="290" customWidth="1"/>
    <col min="518" max="518" width="13.57421875" style="290" customWidth="1"/>
    <col min="519" max="520" width="16.8515625" style="290" customWidth="1"/>
    <col min="521" max="521" width="14.421875" style="290" customWidth="1"/>
    <col min="522" max="522" width="20.421875" style="290" customWidth="1"/>
    <col min="523" max="768" width="9.00390625" style="290" customWidth="1"/>
    <col min="769" max="769" width="83.57421875" style="290" customWidth="1"/>
    <col min="770" max="770" width="22.28125" style="290" customWidth="1"/>
    <col min="771" max="771" width="29.57421875" style="290" customWidth="1"/>
    <col min="772" max="772" width="4.140625" style="290" customWidth="1"/>
    <col min="773" max="773" width="6.421875" style="290" customWidth="1"/>
    <col min="774" max="774" width="13.57421875" style="290" customWidth="1"/>
    <col min="775" max="776" width="16.8515625" style="290" customWidth="1"/>
    <col min="777" max="777" width="14.421875" style="290" customWidth="1"/>
    <col min="778" max="778" width="20.421875" style="290" customWidth="1"/>
    <col min="779" max="1024" width="9.00390625" style="290" customWidth="1"/>
    <col min="1025" max="1025" width="83.57421875" style="290" customWidth="1"/>
    <col min="1026" max="1026" width="22.28125" style="290" customWidth="1"/>
    <col min="1027" max="1027" width="29.57421875" style="290" customWidth="1"/>
    <col min="1028" max="1028" width="4.140625" style="290" customWidth="1"/>
    <col min="1029" max="1029" width="6.421875" style="290" customWidth="1"/>
    <col min="1030" max="1030" width="13.57421875" style="290" customWidth="1"/>
    <col min="1031" max="1032" width="16.8515625" style="290" customWidth="1"/>
    <col min="1033" max="1033" width="14.421875" style="290" customWidth="1"/>
    <col min="1034" max="1034" width="20.421875" style="290" customWidth="1"/>
    <col min="1035" max="1280" width="9.00390625" style="290" customWidth="1"/>
    <col min="1281" max="1281" width="83.57421875" style="290" customWidth="1"/>
    <col min="1282" max="1282" width="22.28125" style="290" customWidth="1"/>
    <col min="1283" max="1283" width="29.57421875" style="290" customWidth="1"/>
    <col min="1284" max="1284" width="4.140625" style="290" customWidth="1"/>
    <col min="1285" max="1285" width="6.421875" style="290" customWidth="1"/>
    <col min="1286" max="1286" width="13.57421875" style="290" customWidth="1"/>
    <col min="1287" max="1288" width="16.8515625" style="290" customWidth="1"/>
    <col min="1289" max="1289" width="14.421875" style="290" customWidth="1"/>
    <col min="1290" max="1290" width="20.421875" style="290" customWidth="1"/>
    <col min="1291" max="1536" width="9.00390625" style="290" customWidth="1"/>
    <col min="1537" max="1537" width="83.57421875" style="290" customWidth="1"/>
    <col min="1538" max="1538" width="22.28125" style="290" customWidth="1"/>
    <col min="1539" max="1539" width="29.57421875" style="290" customWidth="1"/>
    <col min="1540" max="1540" width="4.140625" style="290" customWidth="1"/>
    <col min="1541" max="1541" width="6.421875" style="290" customWidth="1"/>
    <col min="1542" max="1542" width="13.57421875" style="290" customWidth="1"/>
    <col min="1543" max="1544" width="16.8515625" style="290" customWidth="1"/>
    <col min="1545" max="1545" width="14.421875" style="290" customWidth="1"/>
    <col min="1546" max="1546" width="20.421875" style="290" customWidth="1"/>
    <col min="1547" max="1792" width="9.00390625" style="290" customWidth="1"/>
    <col min="1793" max="1793" width="83.57421875" style="290" customWidth="1"/>
    <col min="1794" max="1794" width="22.28125" style="290" customWidth="1"/>
    <col min="1795" max="1795" width="29.57421875" style="290" customWidth="1"/>
    <col min="1796" max="1796" width="4.140625" style="290" customWidth="1"/>
    <col min="1797" max="1797" width="6.421875" style="290" customWidth="1"/>
    <col min="1798" max="1798" width="13.57421875" style="290" customWidth="1"/>
    <col min="1799" max="1800" width="16.8515625" style="290" customWidth="1"/>
    <col min="1801" max="1801" width="14.421875" style="290" customWidth="1"/>
    <col min="1802" max="1802" width="20.421875" style="290" customWidth="1"/>
    <col min="1803" max="2048" width="9.00390625" style="290" customWidth="1"/>
    <col min="2049" max="2049" width="83.57421875" style="290" customWidth="1"/>
    <col min="2050" max="2050" width="22.28125" style="290" customWidth="1"/>
    <col min="2051" max="2051" width="29.57421875" style="290" customWidth="1"/>
    <col min="2052" max="2052" width="4.140625" style="290" customWidth="1"/>
    <col min="2053" max="2053" width="6.421875" style="290" customWidth="1"/>
    <col min="2054" max="2054" width="13.57421875" style="290" customWidth="1"/>
    <col min="2055" max="2056" width="16.8515625" style="290" customWidth="1"/>
    <col min="2057" max="2057" width="14.421875" style="290" customWidth="1"/>
    <col min="2058" max="2058" width="20.421875" style="290" customWidth="1"/>
    <col min="2059" max="2304" width="9.00390625" style="290" customWidth="1"/>
    <col min="2305" max="2305" width="83.57421875" style="290" customWidth="1"/>
    <col min="2306" max="2306" width="22.28125" style="290" customWidth="1"/>
    <col min="2307" max="2307" width="29.57421875" style="290" customWidth="1"/>
    <col min="2308" max="2308" width="4.140625" style="290" customWidth="1"/>
    <col min="2309" max="2309" width="6.421875" style="290" customWidth="1"/>
    <col min="2310" max="2310" width="13.57421875" style="290" customWidth="1"/>
    <col min="2311" max="2312" width="16.8515625" style="290" customWidth="1"/>
    <col min="2313" max="2313" width="14.421875" style="290" customWidth="1"/>
    <col min="2314" max="2314" width="20.421875" style="290" customWidth="1"/>
    <col min="2315" max="2560" width="9.00390625" style="290" customWidth="1"/>
    <col min="2561" max="2561" width="83.57421875" style="290" customWidth="1"/>
    <col min="2562" max="2562" width="22.28125" style="290" customWidth="1"/>
    <col min="2563" max="2563" width="29.57421875" style="290" customWidth="1"/>
    <col min="2564" max="2564" width="4.140625" style="290" customWidth="1"/>
    <col min="2565" max="2565" width="6.421875" style="290" customWidth="1"/>
    <col min="2566" max="2566" width="13.57421875" style="290" customWidth="1"/>
    <col min="2567" max="2568" width="16.8515625" style="290" customWidth="1"/>
    <col min="2569" max="2569" width="14.421875" style="290" customWidth="1"/>
    <col min="2570" max="2570" width="20.421875" style="290" customWidth="1"/>
    <col min="2571" max="2816" width="9.00390625" style="290" customWidth="1"/>
    <col min="2817" max="2817" width="83.57421875" style="290" customWidth="1"/>
    <col min="2818" max="2818" width="22.28125" style="290" customWidth="1"/>
    <col min="2819" max="2819" width="29.57421875" style="290" customWidth="1"/>
    <col min="2820" max="2820" width="4.140625" style="290" customWidth="1"/>
    <col min="2821" max="2821" width="6.421875" style="290" customWidth="1"/>
    <col min="2822" max="2822" width="13.57421875" style="290" customWidth="1"/>
    <col min="2823" max="2824" width="16.8515625" style="290" customWidth="1"/>
    <col min="2825" max="2825" width="14.421875" style="290" customWidth="1"/>
    <col min="2826" max="2826" width="20.421875" style="290" customWidth="1"/>
    <col min="2827" max="3072" width="9.00390625" style="290" customWidth="1"/>
    <col min="3073" max="3073" width="83.57421875" style="290" customWidth="1"/>
    <col min="3074" max="3074" width="22.28125" style="290" customWidth="1"/>
    <col min="3075" max="3075" width="29.57421875" style="290" customWidth="1"/>
    <col min="3076" max="3076" width="4.140625" style="290" customWidth="1"/>
    <col min="3077" max="3077" width="6.421875" style="290" customWidth="1"/>
    <col min="3078" max="3078" width="13.57421875" style="290" customWidth="1"/>
    <col min="3079" max="3080" width="16.8515625" style="290" customWidth="1"/>
    <col min="3081" max="3081" width="14.421875" style="290" customWidth="1"/>
    <col min="3082" max="3082" width="20.421875" style="290" customWidth="1"/>
    <col min="3083" max="3328" width="9.00390625" style="290" customWidth="1"/>
    <col min="3329" max="3329" width="83.57421875" style="290" customWidth="1"/>
    <col min="3330" max="3330" width="22.28125" style="290" customWidth="1"/>
    <col min="3331" max="3331" width="29.57421875" style="290" customWidth="1"/>
    <col min="3332" max="3332" width="4.140625" style="290" customWidth="1"/>
    <col min="3333" max="3333" width="6.421875" style="290" customWidth="1"/>
    <col min="3334" max="3334" width="13.57421875" style="290" customWidth="1"/>
    <col min="3335" max="3336" width="16.8515625" style="290" customWidth="1"/>
    <col min="3337" max="3337" width="14.421875" style="290" customWidth="1"/>
    <col min="3338" max="3338" width="20.421875" style="290" customWidth="1"/>
    <col min="3339" max="3584" width="9.00390625" style="290" customWidth="1"/>
    <col min="3585" max="3585" width="83.57421875" style="290" customWidth="1"/>
    <col min="3586" max="3586" width="22.28125" style="290" customWidth="1"/>
    <col min="3587" max="3587" width="29.57421875" style="290" customWidth="1"/>
    <col min="3588" max="3588" width="4.140625" style="290" customWidth="1"/>
    <col min="3589" max="3589" width="6.421875" style="290" customWidth="1"/>
    <col min="3590" max="3590" width="13.57421875" style="290" customWidth="1"/>
    <col min="3591" max="3592" width="16.8515625" style="290" customWidth="1"/>
    <col min="3593" max="3593" width="14.421875" style="290" customWidth="1"/>
    <col min="3594" max="3594" width="20.421875" style="290" customWidth="1"/>
    <col min="3595" max="3840" width="9.00390625" style="290" customWidth="1"/>
    <col min="3841" max="3841" width="83.57421875" style="290" customWidth="1"/>
    <col min="3842" max="3842" width="22.28125" style="290" customWidth="1"/>
    <col min="3843" max="3843" width="29.57421875" style="290" customWidth="1"/>
    <col min="3844" max="3844" width="4.140625" style="290" customWidth="1"/>
    <col min="3845" max="3845" width="6.421875" style="290" customWidth="1"/>
    <col min="3846" max="3846" width="13.57421875" style="290" customWidth="1"/>
    <col min="3847" max="3848" width="16.8515625" style="290" customWidth="1"/>
    <col min="3849" max="3849" width="14.421875" style="290" customWidth="1"/>
    <col min="3850" max="3850" width="20.421875" style="290" customWidth="1"/>
    <col min="3851" max="4096" width="9.00390625" style="290" customWidth="1"/>
    <col min="4097" max="4097" width="83.57421875" style="290" customWidth="1"/>
    <col min="4098" max="4098" width="22.28125" style="290" customWidth="1"/>
    <col min="4099" max="4099" width="29.57421875" style="290" customWidth="1"/>
    <col min="4100" max="4100" width="4.140625" style="290" customWidth="1"/>
    <col min="4101" max="4101" width="6.421875" style="290" customWidth="1"/>
    <col min="4102" max="4102" width="13.57421875" style="290" customWidth="1"/>
    <col min="4103" max="4104" width="16.8515625" style="290" customWidth="1"/>
    <col min="4105" max="4105" width="14.421875" style="290" customWidth="1"/>
    <col min="4106" max="4106" width="20.421875" style="290" customWidth="1"/>
    <col min="4107" max="4352" width="9.00390625" style="290" customWidth="1"/>
    <col min="4353" max="4353" width="83.57421875" style="290" customWidth="1"/>
    <col min="4354" max="4354" width="22.28125" style="290" customWidth="1"/>
    <col min="4355" max="4355" width="29.57421875" style="290" customWidth="1"/>
    <col min="4356" max="4356" width="4.140625" style="290" customWidth="1"/>
    <col min="4357" max="4357" width="6.421875" style="290" customWidth="1"/>
    <col min="4358" max="4358" width="13.57421875" style="290" customWidth="1"/>
    <col min="4359" max="4360" width="16.8515625" style="290" customWidth="1"/>
    <col min="4361" max="4361" width="14.421875" style="290" customWidth="1"/>
    <col min="4362" max="4362" width="20.421875" style="290" customWidth="1"/>
    <col min="4363" max="4608" width="9.00390625" style="290" customWidth="1"/>
    <col min="4609" max="4609" width="83.57421875" style="290" customWidth="1"/>
    <col min="4610" max="4610" width="22.28125" style="290" customWidth="1"/>
    <col min="4611" max="4611" width="29.57421875" style="290" customWidth="1"/>
    <col min="4612" max="4612" width="4.140625" style="290" customWidth="1"/>
    <col min="4613" max="4613" width="6.421875" style="290" customWidth="1"/>
    <col min="4614" max="4614" width="13.57421875" style="290" customWidth="1"/>
    <col min="4615" max="4616" width="16.8515625" style="290" customWidth="1"/>
    <col min="4617" max="4617" width="14.421875" style="290" customWidth="1"/>
    <col min="4618" max="4618" width="20.421875" style="290" customWidth="1"/>
    <col min="4619" max="4864" width="9.00390625" style="290" customWidth="1"/>
    <col min="4865" max="4865" width="83.57421875" style="290" customWidth="1"/>
    <col min="4866" max="4866" width="22.28125" style="290" customWidth="1"/>
    <col min="4867" max="4867" width="29.57421875" style="290" customWidth="1"/>
    <col min="4868" max="4868" width="4.140625" style="290" customWidth="1"/>
    <col min="4869" max="4869" width="6.421875" style="290" customWidth="1"/>
    <col min="4870" max="4870" width="13.57421875" style="290" customWidth="1"/>
    <col min="4871" max="4872" width="16.8515625" style="290" customWidth="1"/>
    <col min="4873" max="4873" width="14.421875" style="290" customWidth="1"/>
    <col min="4874" max="4874" width="20.421875" style="290" customWidth="1"/>
    <col min="4875" max="5120" width="9.00390625" style="290" customWidth="1"/>
    <col min="5121" max="5121" width="83.57421875" style="290" customWidth="1"/>
    <col min="5122" max="5122" width="22.28125" style="290" customWidth="1"/>
    <col min="5123" max="5123" width="29.57421875" style="290" customWidth="1"/>
    <col min="5124" max="5124" width="4.140625" style="290" customWidth="1"/>
    <col min="5125" max="5125" width="6.421875" style="290" customWidth="1"/>
    <col min="5126" max="5126" width="13.57421875" style="290" customWidth="1"/>
    <col min="5127" max="5128" width="16.8515625" style="290" customWidth="1"/>
    <col min="5129" max="5129" width="14.421875" style="290" customWidth="1"/>
    <col min="5130" max="5130" width="20.421875" style="290" customWidth="1"/>
    <col min="5131" max="5376" width="9.00390625" style="290" customWidth="1"/>
    <col min="5377" max="5377" width="83.57421875" style="290" customWidth="1"/>
    <col min="5378" max="5378" width="22.28125" style="290" customWidth="1"/>
    <col min="5379" max="5379" width="29.57421875" style="290" customWidth="1"/>
    <col min="5380" max="5380" width="4.140625" style="290" customWidth="1"/>
    <col min="5381" max="5381" width="6.421875" style="290" customWidth="1"/>
    <col min="5382" max="5382" width="13.57421875" style="290" customWidth="1"/>
    <col min="5383" max="5384" width="16.8515625" style="290" customWidth="1"/>
    <col min="5385" max="5385" width="14.421875" style="290" customWidth="1"/>
    <col min="5386" max="5386" width="20.421875" style="290" customWidth="1"/>
    <col min="5387" max="5632" width="9.00390625" style="290" customWidth="1"/>
    <col min="5633" max="5633" width="83.57421875" style="290" customWidth="1"/>
    <col min="5634" max="5634" width="22.28125" style="290" customWidth="1"/>
    <col min="5635" max="5635" width="29.57421875" style="290" customWidth="1"/>
    <col min="5636" max="5636" width="4.140625" style="290" customWidth="1"/>
    <col min="5637" max="5637" width="6.421875" style="290" customWidth="1"/>
    <col min="5638" max="5638" width="13.57421875" style="290" customWidth="1"/>
    <col min="5639" max="5640" width="16.8515625" style="290" customWidth="1"/>
    <col min="5641" max="5641" width="14.421875" style="290" customWidth="1"/>
    <col min="5642" max="5642" width="20.421875" style="290" customWidth="1"/>
    <col min="5643" max="5888" width="9.00390625" style="290" customWidth="1"/>
    <col min="5889" max="5889" width="83.57421875" style="290" customWidth="1"/>
    <col min="5890" max="5890" width="22.28125" style="290" customWidth="1"/>
    <col min="5891" max="5891" width="29.57421875" style="290" customWidth="1"/>
    <col min="5892" max="5892" width="4.140625" style="290" customWidth="1"/>
    <col min="5893" max="5893" width="6.421875" style="290" customWidth="1"/>
    <col min="5894" max="5894" width="13.57421875" style="290" customWidth="1"/>
    <col min="5895" max="5896" width="16.8515625" style="290" customWidth="1"/>
    <col min="5897" max="5897" width="14.421875" style="290" customWidth="1"/>
    <col min="5898" max="5898" width="20.421875" style="290" customWidth="1"/>
    <col min="5899" max="6144" width="9.00390625" style="290" customWidth="1"/>
    <col min="6145" max="6145" width="83.57421875" style="290" customWidth="1"/>
    <col min="6146" max="6146" width="22.28125" style="290" customWidth="1"/>
    <col min="6147" max="6147" width="29.57421875" style="290" customWidth="1"/>
    <col min="6148" max="6148" width="4.140625" style="290" customWidth="1"/>
    <col min="6149" max="6149" width="6.421875" style="290" customWidth="1"/>
    <col min="6150" max="6150" width="13.57421875" style="290" customWidth="1"/>
    <col min="6151" max="6152" width="16.8515625" style="290" customWidth="1"/>
    <col min="6153" max="6153" width="14.421875" style="290" customWidth="1"/>
    <col min="6154" max="6154" width="20.421875" style="290" customWidth="1"/>
    <col min="6155" max="6400" width="9.00390625" style="290" customWidth="1"/>
    <col min="6401" max="6401" width="83.57421875" style="290" customWidth="1"/>
    <col min="6402" max="6402" width="22.28125" style="290" customWidth="1"/>
    <col min="6403" max="6403" width="29.57421875" style="290" customWidth="1"/>
    <col min="6404" max="6404" width="4.140625" style="290" customWidth="1"/>
    <col min="6405" max="6405" width="6.421875" style="290" customWidth="1"/>
    <col min="6406" max="6406" width="13.57421875" style="290" customWidth="1"/>
    <col min="6407" max="6408" width="16.8515625" style="290" customWidth="1"/>
    <col min="6409" max="6409" width="14.421875" style="290" customWidth="1"/>
    <col min="6410" max="6410" width="20.421875" style="290" customWidth="1"/>
    <col min="6411" max="6656" width="9.00390625" style="290" customWidth="1"/>
    <col min="6657" max="6657" width="83.57421875" style="290" customWidth="1"/>
    <col min="6658" max="6658" width="22.28125" style="290" customWidth="1"/>
    <col min="6659" max="6659" width="29.57421875" style="290" customWidth="1"/>
    <col min="6660" max="6660" width="4.140625" style="290" customWidth="1"/>
    <col min="6661" max="6661" width="6.421875" style="290" customWidth="1"/>
    <col min="6662" max="6662" width="13.57421875" style="290" customWidth="1"/>
    <col min="6663" max="6664" width="16.8515625" style="290" customWidth="1"/>
    <col min="6665" max="6665" width="14.421875" style="290" customWidth="1"/>
    <col min="6666" max="6666" width="20.421875" style="290" customWidth="1"/>
    <col min="6667" max="6912" width="9.00390625" style="290" customWidth="1"/>
    <col min="6913" max="6913" width="83.57421875" style="290" customWidth="1"/>
    <col min="6914" max="6914" width="22.28125" style="290" customWidth="1"/>
    <col min="6915" max="6915" width="29.57421875" style="290" customWidth="1"/>
    <col min="6916" max="6916" width="4.140625" style="290" customWidth="1"/>
    <col min="6917" max="6917" width="6.421875" style="290" customWidth="1"/>
    <col min="6918" max="6918" width="13.57421875" style="290" customWidth="1"/>
    <col min="6919" max="6920" width="16.8515625" style="290" customWidth="1"/>
    <col min="6921" max="6921" width="14.421875" style="290" customWidth="1"/>
    <col min="6922" max="6922" width="20.421875" style="290" customWidth="1"/>
    <col min="6923" max="7168" width="9.00390625" style="290" customWidth="1"/>
    <col min="7169" max="7169" width="83.57421875" style="290" customWidth="1"/>
    <col min="7170" max="7170" width="22.28125" style="290" customWidth="1"/>
    <col min="7171" max="7171" width="29.57421875" style="290" customWidth="1"/>
    <col min="7172" max="7172" width="4.140625" style="290" customWidth="1"/>
    <col min="7173" max="7173" width="6.421875" style="290" customWidth="1"/>
    <col min="7174" max="7174" width="13.57421875" style="290" customWidth="1"/>
    <col min="7175" max="7176" width="16.8515625" style="290" customWidth="1"/>
    <col min="7177" max="7177" width="14.421875" style="290" customWidth="1"/>
    <col min="7178" max="7178" width="20.421875" style="290" customWidth="1"/>
    <col min="7179" max="7424" width="9.00390625" style="290" customWidth="1"/>
    <col min="7425" max="7425" width="83.57421875" style="290" customWidth="1"/>
    <col min="7426" max="7426" width="22.28125" style="290" customWidth="1"/>
    <col min="7427" max="7427" width="29.57421875" style="290" customWidth="1"/>
    <col min="7428" max="7428" width="4.140625" style="290" customWidth="1"/>
    <col min="7429" max="7429" width="6.421875" style="290" customWidth="1"/>
    <col min="7430" max="7430" width="13.57421875" style="290" customWidth="1"/>
    <col min="7431" max="7432" width="16.8515625" style="290" customWidth="1"/>
    <col min="7433" max="7433" width="14.421875" style="290" customWidth="1"/>
    <col min="7434" max="7434" width="20.421875" style="290" customWidth="1"/>
    <col min="7435" max="7680" width="9.00390625" style="290" customWidth="1"/>
    <col min="7681" max="7681" width="83.57421875" style="290" customWidth="1"/>
    <col min="7682" max="7682" width="22.28125" style="290" customWidth="1"/>
    <col min="7683" max="7683" width="29.57421875" style="290" customWidth="1"/>
    <col min="7684" max="7684" width="4.140625" style="290" customWidth="1"/>
    <col min="7685" max="7685" width="6.421875" style="290" customWidth="1"/>
    <col min="7686" max="7686" width="13.57421875" style="290" customWidth="1"/>
    <col min="7687" max="7688" width="16.8515625" style="290" customWidth="1"/>
    <col min="7689" max="7689" width="14.421875" style="290" customWidth="1"/>
    <col min="7690" max="7690" width="20.421875" style="290" customWidth="1"/>
    <col min="7691" max="7936" width="9.00390625" style="290" customWidth="1"/>
    <col min="7937" max="7937" width="83.57421875" style="290" customWidth="1"/>
    <col min="7938" max="7938" width="22.28125" style="290" customWidth="1"/>
    <col min="7939" max="7939" width="29.57421875" style="290" customWidth="1"/>
    <col min="7940" max="7940" width="4.140625" style="290" customWidth="1"/>
    <col min="7941" max="7941" width="6.421875" style="290" customWidth="1"/>
    <col min="7942" max="7942" width="13.57421875" style="290" customWidth="1"/>
    <col min="7943" max="7944" width="16.8515625" style="290" customWidth="1"/>
    <col min="7945" max="7945" width="14.421875" style="290" customWidth="1"/>
    <col min="7946" max="7946" width="20.421875" style="290" customWidth="1"/>
    <col min="7947" max="8192" width="9.00390625" style="290" customWidth="1"/>
    <col min="8193" max="8193" width="83.57421875" style="290" customWidth="1"/>
    <col min="8194" max="8194" width="22.28125" style="290" customWidth="1"/>
    <col min="8195" max="8195" width="29.57421875" style="290" customWidth="1"/>
    <col min="8196" max="8196" width="4.140625" style="290" customWidth="1"/>
    <col min="8197" max="8197" width="6.421875" style="290" customWidth="1"/>
    <col min="8198" max="8198" width="13.57421875" style="290" customWidth="1"/>
    <col min="8199" max="8200" width="16.8515625" style="290" customWidth="1"/>
    <col min="8201" max="8201" width="14.421875" style="290" customWidth="1"/>
    <col min="8202" max="8202" width="20.421875" style="290" customWidth="1"/>
    <col min="8203" max="8448" width="9.00390625" style="290" customWidth="1"/>
    <col min="8449" max="8449" width="83.57421875" style="290" customWidth="1"/>
    <col min="8450" max="8450" width="22.28125" style="290" customWidth="1"/>
    <col min="8451" max="8451" width="29.57421875" style="290" customWidth="1"/>
    <col min="8452" max="8452" width="4.140625" style="290" customWidth="1"/>
    <col min="8453" max="8453" width="6.421875" style="290" customWidth="1"/>
    <col min="8454" max="8454" width="13.57421875" style="290" customWidth="1"/>
    <col min="8455" max="8456" width="16.8515625" style="290" customWidth="1"/>
    <col min="8457" max="8457" width="14.421875" style="290" customWidth="1"/>
    <col min="8458" max="8458" width="20.421875" style="290" customWidth="1"/>
    <col min="8459" max="8704" width="9.00390625" style="290" customWidth="1"/>
    <col min="8705" max="8705" width="83.57421875" style="290" customWidth="1"/>
    <col min="8706" max="8706" width="22.28125" style="290" customWidth="1"/>
    <col min="8707" max="8707" width="29.57421875" style="290" customWidth="1"/>
    <col min="8708" max="8708" width="4.140625" style="290" customWidth="1"/>
    <col min="8709" max="8709" width="6.421875" style="290" customWidth="1"/>
    <col min="8710" max="8710" width="13.57421875" style="290" customWidth="1"/>
    <col min="8711" max="8712" width="16.8515625" style="290" customWidth="1"/>
    <col min="8713" max="8713" width="14.421875" style="290" customWidth="1"/>
    <col min="8714" max="8714" width="20.421875" style="290" customWidth="1"/>
    <col min="8715" max="8960" width="9.00390625" style="290" customWidth="1"/>
    <col min="8961" max="8961" width="83.57421875" style="290" customWidth="1"/>
    <col min="8962" max="8962" width="22.28125" style="290" customWidth="1"/>
    <col min="8963" max="8963" width="29.57421875" style="290" customWidth="1"/>
    <col min="8964" max="8964" width="4.140625" style="290" customWidth="1"/>
    <col min="8965" max="8965" width="6.421875" style="290" customWidth="1"/>
    <col min="8966" max="8966" width="13.57421875" style="290" customWidth="1"/>
    <col min="8967" max="8968" width="16.8515625" style="290" customWidth="1"/>
    <col min="8969" max="8969" width="14.421875" style="290" customWidth="1"/>
    <col min="8970" max="8970" width="20.421875" style="290" customWidth="1"/>
    <col min="8971" max="9216" width="9.00390625" style="290" customWidth="1"/>
    <col min="9217" max="9217" width="83.57421875" style="290" customWidth="1"/>
    <col min="9218" max="9218" width="22.28125" style="290" customWidth="1"/>
    <col min="9219" max="9219" width="29.57421875" style="290" customWidth="1"/>
    <col min="9220" max="9220" width="4.140625" style="290" customWidth="1"/>
    <col min="9221" max="9221" width="6.421875" style="290" customWidth="1"/>
    <col min="9222" max="9222" width="13.57421875" style="290" customWidth="1"/>
    <col min="9223" max="9224" width="16.8515625" style="290" customWidth="1"/>
    <col min="9225" max="9225" width="14.421875" style="290" customWidth="1"/>
    <col min="9226" max="9226" width="20.421875" style="290" customWidth="1"/>
    <col min="9227" max="9472" width="9.00390625" style="290" customWidth="1"/>
    <col min="9473" max="9473" width="83.57421875" style="290" customWidth="1"/>
    <col min="9474" max="9474" width="22.28125" style="290" customWidth="1"/>
    <col min="9475" max="9475" width="29.57421875" style="290" customWidth="1"/>
    <col min="9476" max="9476" width="4.140625" style="290" customWidth="1"/>
    <col min="9477" max="9477" width="6.421875" style="290" customWidth="1"/>
    <col min="9478" max="9478" width="13.57421875" style="290" customWidth="1"/>
    <col min="9479" max="9480" width="16.8515625" style="290" customWidth="1"/>
    <col min="9481" max="9481" width="14.421875" style="290" customWidth="1"/>
    <col min="9482" max="9482" width="20.421875" style="290" customWidth="1"/>
    <col min="9483" max="9728" width="9.00390625" style="290" customWidth="1"/>
    <col min="9729" max="9729" width="83.57421875" style="290" customWidth="1"/>
    <col min="9730" max="9730" width="22.28125" style="290" customWidth="1"/>
    <col min="9731" max="9731" width="29.57421875" style="290" customWidth="1"/>
    <col min="9732" max="9732" width="4.140625" style="290" customWidth="1"/>
    <col min="9733" max="9733" width="6.421875" style="290" customWidth="1"/>
    <col min="9734" max="9734" width="13.57421875" style="290" customWidth="1"/>
    <col min="9735" max="9736" width="16.8515625" style="290" customWidth="1"/>
    <col min="9737" max="9737" width="14.421875" style="290" customWidth="1"/>
    <col min="9738" max="9738" width="20.421875" style="290" customWidth="1"/>
    <col min="9739" max="9984" width="9.00390625" style="290" customWidth="1"/>
    <col min="9985" max="9985" width="83.57421875" style="290" customWidth="1"/>
    <col min="9986" max="9986" width="22.28125" style="290" customWidth="1"/>
    <col min="9987" max="9987" width="29.57421875" style="290" customWidth="1"/>
    <col min="9988" max="9988" width="4.140625" style="290" customWidth="1"/>
    <col min="9989" max="9989" width="6.421875" style="290" customWidth="1"/>
    <col min="9990" max="9990" width="13.57421875" style="290" customWidth="1"/>
    <col min="9991" max="9992" width="16.8515625" style="290" customWidth="1"/>
    <col min="9993" max="9993" width="14.421875" style="290" customWidth="1"/>
    <col min="9994" max="9994" width="20.421875" style="290" customWidth="1"/>
    <col min="9995" max="10240" width="9.00390625" style="290" customWidth="1"/>
    <col min="10241" max="10241" width="83.57421875" style="290" customWidth="1"/>
    <col min="10242" max="10242" width="22.28125" style="290" customWidth="1"/>
    <col min="10243" max="10243" width="29.57421875" style="290" customWidth="1"/>
    <col min="10244" max="10244" width="4.140625" style="290" customWidth="1"/>
    <col min="10245" max="10245" width="6.421875" style="290" customWidth="1"/>
    <col min="10246" max="10246" width="13.57421875" style="290" customWidth="1"/>
    <col min="10247" max="10248" width="16.8515625" style="290" customWidth="1"/>
    <col min="10249" max="10249" width="14.421875" style="290" customWidth="1"/>
    <col min="10250" max="10250" width="20.421875" style="290" customWidth="1"/>
    <col min="10251" max="10496" width="9.00390625" style="290" customWidth="1"/>
    <col min="10497" max="10497" width="83.57421875" style="290" customWidth="1"/>
    <col min="10498" max="10498" width="22.28125" style="290" customWidth="1"/>
    <col min="10499" max="10499" width="29.57421875" style="290" customWidth="1"/>
    <col min="10500" max="10500" width="4.140625" style="290" customWidth="1"/>
    <col min="10501" max="10501" width="6.421875" style="290" customWidth="1"/>
    <col min="10502" max="10502" width="13.57421875" style="290" customWidth="1"/>
    <col min="10503" max="10504" width="16.8515625" style="290" customWidth="1"/>
    <col min="10505" max="10505" width="14.421875" style="290" customWidth="1"/>
    <col min="10506" max="10506" width="20.421875" style="290" customWidth="1"/>
    <col min="10507" max="10752" width="9.00390625" style="290" customWidth="1"/>
    <col min="10753" max="10753" width="83.57421875" style="290" customWidth="1"/>
    <col min="10754" max="10754" width="22.28125" style="290" customWidth="1"/>
    <col min="10755" max="10755" width="29.57421875" style="290" customWidth="1"/>
    <col min="10756" max="10756" width="4.140625" style="290" customWidth="1"/>
    <col min="10757" max="10757" width="6.421875" style="290" customWidth="1"/>
    <col min="10758" max="10758" width="13.57421875" style="290" customWidth="1"/>
    <col min="10759" max="10760" width="16.8515625" style="290" customWidth="1"/>
    <col min="10761" max="10761" width="14.421875" style="290" customWidth="1"/>
    <col min="10762" max="10762" width="20.421875" style="290" customWidth="1"/>
    <col min="10763" max="11008" width="9.00390625" style="290" customWidth="1"/>
    <col min="11009" max="11009" width="83.57421875" style="290" customWidth="1"/>
    <col min="11010" max="11010" width="22.28125" style="290" customWidth="1"/>
    <col min="11011" max="11011" width="29.57421875" style="290" customWidth="1"/>
    <col min="11012" max="11012" width="4.140625" style="290" customWidth="1"/>
    <col min="11013" max="11013" width="6.421875" style="290" customWidth="1"/>
    <col min="11014" max="11014" width="13.57421875" style="290" customWidth="1"/>
    <col min="11015" max="11016" width="16.8515625" style="290" customWidth="1"/>
    <col min="11017" max="11017" width="14.421875" style="290" customWidth="1"/>
    <col min="11018" max="11018" width="20.421875" style="290" customWidth="1"/>
    <col min="11019" max="11264" width="9.00390625" style="290" customWidth="1"/>
    <col min="11265" max="11265" width="83.57421875" style="290" customWidth="1"/>
    <col min="11266" max="11266" width="22.28125" style="290" customWidth="1"/>
    <col min="11267" max="11267" width="29.57421875" style="290" customWidth="1"/>
    <col min="11268" max="11268" width="4.140625" style="290" customWidth="1"/>
    <col min="11269" max="11269" width="6.421875" style="290" customWidth="1"/>
    <col min="11270" max="11270" width="13.57421875" style="290" customWidth="1"/>
    <col min="11271" max="11272" width="16.8515625" style="290" customWidth="1"/>
    <col min="11273" max="11273" width="14.421875" style="290" customWidth="1"/>
    <col min="11274" max="11274" width="20.421875" style="290" customWidth="1"/>
    <col min="11275" max="11520" width="9.00390625" style="290" customWidth="1"/>
    <col min="11521" max="11521" width="83.57421875" style="290" customWidth="1"/>
    <col min="11522" max="11522" width="22.28125" style="290" customWidth="1"/>
    <col min="11523" max="11523" width="29.57421875" style="290" customWidth="1"/>
    <col min="11524" max="11524" width="4.140625" style="290" customWidth="1"/>
    <col min="11525" max="11525" width="6.421875" style="290" customWidth="1"/>
    <col min="11526" max="11526" width="13.57421875" style="290" customWidth="1"/>
    <col min="11527" max="11528" width="16.8515625" style="290" customWidth="1"/>
    <col min="11529" max="11529" width="14.421875" style="290" customWidth="1"/>
    <col min="11530" max="11530" width="20.421875" style="290" customWidth="1"/>
    <col min="11531" max="11776" width="9.00390625" style="290" customWidth="1"/>
    <col min="11777" max="11777" width="83.57421875" style="290" customWidth="1"/>
    <col min="11778" max="11778" width="22.28125" style="290" customWidth="1"/>
    <col min="11779" max="11779" width="29.57421875" style="290" customWidth="1"/>
    <col min="11780" max="11780" width="4.140625" style="290" customWidth="1"/>
    <col min="11781" max="11781" width="6.421875" style="290" customWidth="1"/>
    <col min="11782" max="11782" width="13.57421875" style="290" customWidth="1"/>
    <col min="11783" max="11784" width="16.8515625" style="290" customWidth="1"/>
    <col min="11785" max="11785" width="14.421875" style="290" customWidth="1"/>
    <col min="11786" max="11786" width="20.421875" style="290" customWidth="1"/>
    <col min="11787" max="12032" width="9.00390625" style="290" customWidth="1"/>
    <col min="12033" max="12033" width="83.57421875" style="290" customWidth="1"/>
    <col min="12034" max="12034" width="22.28125" style="290" customWidth="1"/>
    <col min="12035" max="12035" width="29.57421875" style="290" customWidth="1"/>
    <col min="12036" max="12036" width="4.140625" style="290" customWidth="1"/>
    <col min="12037" max="12037" width="6.421875" style="290" customWidth="1"/>
    <col min="12038" max="12038" width="13.57421875" style="290" customWidth="1"/>
    <col min="12039" max="12040" width="16.8515625" style="290" customWidth="1"/>
    <col min="12041" max="12041" width="14.421875" style="290" customWidth="1"/>
    <col min="12042" max="12042" width="20.421875" style="290" customWidth="1"/>
    <col min="12043" max="12288" width="9.00390625" style="290" customWidth="1"/>
    <col min="12289" max="12289" width="83.57421875" style="290" customWidth="1"/>
    <col min="12290" max="12290" width="22.28125" style="290" customWidth="1"/>
    <col min="12291" max="12291" width="29.57421875" style="290" customWidth="1"/>
    <col min="12292" max="12292" width="4.140625" style="290" customWidth="1"/>
    <col min="12293" max="12293" width="6.421875" style="290" customWidth="1"/>
    <col min="12294" max="12294" width="13.57421875" style="290" customWidth="1"/>
    <col min="12295" max="12296" width="16.8515625" style="290" customWidth="1"/>
    <col min="12297" max="12297" width="14.421875" style="290" customWidth="1"/>
    <col min="12298" max="12298" width="20.421875" style="290" customWidth="1"/>
    <col min="12299" max="12544" width="9.00390625" style="290" customWidth="1"/>
    <col min="12545" max="12545" width="83.57421875" style="290" customWidth="1"/>
    <col min="12546" max="12546" width="22.28125" style="290" customWidth="1"/>
    <col min="12547" max="12547" width="29.57421875" style="290" customWidth="1"/>
    <col min="12548" max="12548" width="4.140625" style="290" customWidth="1"/>
    <col min="12549" max="12549" width="6.421875" style="290" customWidth="1"/>
    <col min="12550" max="12550" width="13.57421875" style="290" customWidth="1"/>
    <col min="12551" max="12552" width="16.8515625" style="290" customWidth="1"/>
    <col min="12553" max="12553" width="14.421875" style="290" customWidth="1"/>
    <col min="12554" max="12554" width="20.421875" style="290" customWidth="1"/>
    <col min="12555" max="12800" width="9.00390625" style="290" customWidth="1"/>
    <col min="12801" max="12801" width="83.57421875" style="290" customWidth="1"/>
    <col min="12802" max="12802" width="22.28125" style="290" customWidth="1"/>
    <col min="12803" max="12803" width="29.57421875" style="290" customWidth="1"/>
    <col min="12804" max="12804" width="4.140625" style="290" customWidth="1"/>
    <col min="12805" max="12805" width="6.421875" style="290" customWidth="1"/>
    <col min="12806" max="12806" width="13.57421875" style="290" customWidth="1"/>
    <col min="12807" max="12808" width="16.8515625" style="290" customWidth="1"/>
    <col min="12809" max="12809" width="14.421875" style="290" customWidth="1"/>
    <col min="12810" max="12810" width="20.421875" style="290" customWidth="1"/>
    <col min="12811" max="13056" width="9.00390625" style="290" customWidth="1"/>
    <col min="13057" max="13057" width="83.57421875" style="290" customWidth="1"/>
    <col min="13058" max="13058" width="22.28125" style="290" customWidth="1"/>
    <col min="13059" max="13059" width="29.57421875" style="290" customWidth="1"/>
    <col min="13060" max="13060" width="4.140625" style="290" customWidth="1"/>
    <col min="13061" max="13061" width="6.421875" style="290" customWidth="1"/>
    <col min="13062" max="13062" width="13.57421875" style="290" customWidth="1"/>
    <col min="13063" max="13064" width="16.8515625" style="290" customWidth="1"/>
    <col min="13065" max="13065" width="14.421875" style="290" customWidth="1"/>
    <col min="13066" max="13066" width="20.421875" style="290" customWidth="1"/>
    <col min="13067" max="13312" width="9.00390625" style="290" customWidth="1"/>
    <col min="13313" max="13313" width="83.57421875" style="290" customWidth="1"/>
    <col min="13314" max="13314" width="22.28125" style="290" customWidth="1"/>
    <col min="13315" max="13315" width="29.57421875" style="290" customWidth="1"/>
    <col min="13316" max="13316" width="4.140625" style="290" customWidth="1"/>
    <col min="13317" max="13317" width="6.421875" style="290" customWidth="1"/>
    <col min="13318" max="13318" width="13.57421875" style="290" customWidth="1"/>
    <col min="13319" max="13320" width="16.8515625" style="290" customWidth="1"/>
    <col min="13321" max="13321" width="14.421875" style="290" customWidth="1"/>
    <col min="13322" max="13322" width="20.421875" style="290" customWidth="1"/>
    <col min="13323" max="13568" width="9.00390625" style="290" customWidth="1"/>
    <col min="13569" max="13569" width="83.57421875" style="290" customWidth="1"/>
    <col min="13570" max="13570" width="22.28125" style="290" customWidth="1"/>
    <col min="13571" max="13571" width="29.57421875" style="290" customWidth="1"/>
    <col min="13572" max="13572" width="4.140625" style="290" customWidth="1"/>
    <col min="13573" max="13573" width="6.421875" style="290" customWidth="1"/>
    <col min="13574" max="13574" width="13.57421875" style="290" customWidth="1"/>
    <col min="13575" max="13576" width="16.8515625" style="290" customWidth="1"/>
    <col min="13577" max="13577" width="14.421875" style="290" customWidth="1"/>
    <col min="13578" max="13578" width="20.421875" style="290" customWidth="1"/>
    <col min="13579" max="13824" width="9.00390625" style="290" customWidth="1"/>
    <col min="13825" max="13825" width="83.57421875" style="290" customWidth="1"/>
    <col min="13826" max="13826" width="22.28125" style="290" customWidth="1"/>
    <col min="13827" max="13827" width="29.57421875" style="290" customWidth="1"/>
    <col min="13828" max="13828" width="4.140625" style="290" customWidth="1"/>
    <col min="13829" max="13829" width="6.421875" style="290" customWidth="1"/>
    <col min="13830" max="13830" width="13.57421875" style="290" customWidth="1"/>
    <col min="13831" max="13832" width="16.8515625" style="290" customWidth="1"/>
    <col min="13833" max="13833" width="14.421875" style="290" customWidth="1"/>
    <col min="13834" max="13834" width="20.421875" style="290" customWidth="1"/>
    <col min="13835" max="14080" width="9.00390625" style="290" customWidth="1"/>
    <col min="14081" max="14081" width="83.57421875" style="290" customWidth="1"/>
    <col min="14082" max="14082" width="22.28125" style="290" customWidth="1"/>
    <col min="14083" max="14083" width="29.57421875" style="290" customWidth="1"/>
    <col min="14084" max="14084" width="4.140625" style="290" customWidth="1"/>
    <col min="14085" max="14085" width="6.421875" style="290" customWidth="1"/>
    <col min="14086" max="14086" width="13.57421875" style="290" customWidth="1"/>
    <col min="14087" max="14088" width="16.8515625" style="290" customWidth="1"/>
    <col min="14089" max="14089" width="14.421875" style="290" customWidth="1"/>
    <col min="14090" max="14090" width="20.421875" style="290" customWidth="1"/>
    <col min="14091" max="14336" width="9.00390625" style="290" customWidth="1"/>
    <col min="14337" max="14337" width="83.57421875" style="290" customWidth="1"/>
    <col min="14338" max="14338" width="22.28125" style="290" customWidth="1"/>
    <col min="14339" max="14339" width="29.57421875" style="290" customWidth="1"/>
    <col min="14340" max="14340" width="4.140625" style="290" customWidth="1"/>
    <col min="14341" max="14341" width="6.421875" style="290" customWidth="1"/>
    <col min="14342" max="14342" width="13.57421875" style="290" customWidth="1"/>
    <col min="14343" max="14344" width="16.8515625" style="290" customWidth="1"/>
    <col min="14345" max="14345" width="14.421875" style="290" customWidth="1"/>
    <col min="14346" max="14346" width="20.421875" style="290" customWidth="1"/>
    <col min="14347" max="14592" width="9.00390625" style="290" customWidth="1"/>
    <col min="14593" max="14593" width="83.57421875" style="290" customWidth="1"/>
    <col min="14594" max="14594" width="22.28125" style="290" customWidth="1"/>
    <col min="14595" max="14595" width="29.57421875" style="290" customWidth="1"/>
    <col min="14596" max="14596" width="4.140625" style="290" customWidth="1"/>
    <col min="14597" max="14597" width="6.421875" style="290" customWidth="1"/>
    <col min="14598" max="14598" width="13.57421875" style="290" customWidth="1"/>
    <col min="14599" max="14600" width="16.8515625" style="290" customWidth="1"/>
    <col min="14601" max="14601" width="14.421875" style="290" customWidth="1"/>
    <col min="14602" max="14602" width="20.421875" style="290" customWidth="1"/>
    <col min="14603" max="14848" width="9.00390625" style="290" customWidth="1"/>
    <col min="14849" max="14849" width="83.57421875" style="290" customWidth="1"/>
    <col min="14850" max="14850" width="22.28125" style="290" customWidth="1"/>
    <col min="14851" max="14851" width="29.57421875" style="290" customWidth="1"/>
    <col min="14852" max="14852" width="4.140625" style="290" customWidth="1"/>
    <col min="14853" max="14853" width="6.421875" style="290" customWidth="1"/>
    <col min="14854" max="14854" width="13.57421875" style="290" customWidth="1"/>
    <col min="14855" max="14856" width="16.8515625" style="290" customWidth="1"/>
    <col min="14857" max="14857" width="14.421875" style="290" customWidth="1"/>
    <col min="14858" max="14858" width="20.421875" style="290" customWidth="1"/>
    <col min="14859" max="15104" width="9.00390625" style="290" customWidth="1"/>
    <col min="15105" max="15105" width="83.57421875" style="290" customWidth="1"/>
    <col min="15106" max="15106" width="22.28125" style="290" customWidth="1"/>
    <col min="15107" max="15107" width="29.57421875" style="290" customWidth="1"/>
    <col min="15108" max="15108" width="4.140625" style="290" customWidth="1"/>
    <col min="15109" max="15109" width="6.421875" style="290" customWidth="1"/>
    <col min="15110" max="15110" width="13.57421875" style="290" customWidth="1"/>
    <col min="15111" max="15112" width="16.8515625" style="290" customWidth="1"/>
    <col min="15113" max="15113" width="14.421875" style="290" customWidth="1"/>
    <col min="15114" max="15114" width="20.421875" style="290" customWidth="1"/>
    <col min="15115" max="15360" width="9.00390625" style="290" customWidth="1"/>
    <col min="15361" max="15361" width="83.57421875" style="290" customWidth="1"/>
    <col min="15362" max="15362" width="22.28125" style="290" customWidth="1"/>
    <col min="15363" max="15363" width="29.57421875" style="290" customWidth="1"/>
    <col min="15364" max="15364" width="4.140625" style="290" customWidth="1"/>
    <col min="15365" max="15365" width="6.421875" style="290" customWidth="1"/>
    <col min="15366" max="15366" width="13.57421875" style="290" customWidth="1"/>
    <col min="15367" max="15368" width="16.8515625" style="290" customWidth="1"/>
    <col min="15369" max="15369" width="14.421875" style="290" customWidth="1"/>
    <col min="15370" max="15370" width="20.421875" style="290" customWidth="1"/>
    <col min="15371" max="15616" width="9.00390625" style="290" customWidth="1"/>
    <col min="15617" max="15617" width="83.57421875" style="290" customWidth="1"/>
    <col min="15618" max="15618" width="22.28125" style="290" customWidth="1"/>
    <col min="15619" max="15619" width="29.57421875" style="290" customWidth="1"/>
    <col min="15620" max="15620" width="4.140625" style="290" customWidth="1"/>
    <col min="15621" max="15621" width="6.421875" style="290" customWidth="1"/>
    <col min="15622" max="15622" width="13.57421875" style="290" customWidth="1"/>
    <col min="15623" max="15624" width="16.8515625" style="290" customWidth="1"/>
    <col min="15625" max="15625" width="14.421875" style="290" customWidth="1"/>
    <col min="15626" max="15626" width="20.421875" style="290" customWidth="1"/>
    <col min="15627" max="15872" width="9.00390625" style="290" customWidth="1"/>
    <col min="15873" max="15873" width="83.57421875" style="290" customWidth="1"/>
    <col min="15874" max="15874" width="22.28125" style="290" customWidth="1"/>
    <col min="15875" max="15875" width="29.57421875" style="290" customWidth="1"/>
    <col min="15876" max="15876" width="4.140625" style="290" customWidth="1"/>
    <col min="15877" max="15877" width="6.421875" style="290" customWidth="1"/>
    <col min="15878" max="15878" width="13.57421875" style="290" customWidth="1"/>
    <col min="15879" max="15880" width="16.8515625" style="290" customWidth="1"/>
    <col min="15881" max="15881" width="14.421875" style="290" customWidth="1"/>
    <col min="15882" max="15882" width="20.421875" style="290" customWidth="1"/>
    <col min="15883" max="16128" width="9.00390625" style="290" customWidth="1"/>
    <col min="16129" max="16129" width="83.57421875" style="290" customWidth="1"/>
    <col min="16130" max="16130" width="22.28125" style="290" customWidth="1"/>
    <col min="16131" max="16131" width="29.57421875" style="290" customWidth="1"/>
    <col min="16132" max="16132" width="4.140625" style="290" customWidth="1"/>
    <col min="16133" max="16133" width="6.421875" style="290" customWidth="1"/>
    <col min="16134" max="16134" width="13.57421875" style="290" customWidth="1"/>
    <col min="16135" max="16136" width="16.8515625" style="290" customWidth="1"/>
    <col min="16137" max="16137" width="14.421875" style="290" customWidth="1"/>
    <col min="16138" max="16138" width="20.421875" style="290" customWidth="1"/>
    <col min="16139" max="16384" width="9.00390625" style="290" customWidth="1"/>
  </cols>
  <sheetData>
    <row r="1" ht="10.2">
      <c r="A1" s="289" t="s">
        <v>464</v>
      </c>
    </row>
    <row r="2" ht="10.2">
      <c r="A2" s="289" t="s">
        <v>307</v>
      </c>
    </row>
    <row r="3" ht="10.2">
      <c r="A3" s="289"/>
    </row>
    <row r="4" ht="10.2">
      <c r="A4" s="289" t="s">
        <v>308</v>
      </c>
    </row>
    <row r="5" ht="10.2">
      <c r="A5" s="290" t="s">
        <v>309</v>
      </c>
    </row>
    <row r="6" spans="1:16" s="49" customFormat="1" ht="14.7" customHeight="1">
      <c r="A6" s="250" t="s">
        <v>463</v>
      </c>
      <c r="B6" s="54"/>
      <c r="C6" s="55"/>
      <c r="D6" s="55"/>
      <c r="E6" s="56"/>
      <c r="F6" s="55"/>
      <c r="G6" s="55"/>
      <c r="H6" s="55"/>
      <c r="I6" s="55"/>
      <c r="J6" s="55"/>
      <c r="K6" s="57"/>
      <c r="L6" s="58"/>
      <c r="M6" s="55"/>
      <c r="N6" s="59"/>
      <c r="O6" s="47"/>
      <c r="P6" s="48"/>
    </row>
    <row r="7" ht="18.15" customHeight="1">
      <c r="A7" s="291" t="s">
        <v>310</v>
      </c>
    </row>
    <row r="8" spans="1:10" ht="14.85" customHeight="1">
      <c r="A8" s="292"/>
      <c r="B8" s="293" t="s">
        <v>311</v>
      </c>
      <c r="C8" s="293" t="s">
        <v>312</v>
      </c>
      <c r="D8" s="293" t="s">
        <v>313</v>
      </c>
      <c r="E8" s="293" t="s">
        <v>314</v>
      </c>
      <c r="F8" s="294" t="s">
        <v>315</v>
      </c>
      <c r="G8" s="294" t="s">
        <v>316</v>
      </c>
      <c r="H8" s="294" t="s">
        <v>32</v>
      </c>
      <c r="I8" s="294" t="s">
        <v>317</v>
      </c>
      <c r="J8" s="295" t="s">
        <v>318</v>
      </c>
    </row>
    <row r="9" spans="1:10" ht="18.15" customHeight="1">
      <c r="A9" s="296" t="s">
        <v>319</v>
      </c>
      <c r="B9" s="296"/>
      <c r="C9" s="296"/>
      <c r="D9" s="296"/>
      <c r="E9" s="296"/>
      <c r="F9" s="297"/>
      <c r="G9" s="297"/>
      <c r="H9" s="297"/>
      <c r="I9" s="297"/>
      <c r="J9" s="298"/>
    </row>
    <row r="10" spans="1:10" ht="18.15" customHeight="1">
      <c r="A10" s="299" t="s">
        <v>320</v>
      </c>
      <c r="B10" s="300"/>
      <c r="C10" s="300"/>
      <c r="D10" s="301" t="s">
        <v>321</v>
      </c>
      <c r="E10" s="301">
        <v>1</v>
      </c>
      <c r="F10" s="336">
        <v>0</v>
      </c>
      <c r="G10" s="302">
        <f aca="true" t="shared" si="0" ref="G10:G14">E10*F10</f>
        <v>0</v>
      </c>
      <c r="H10" s="336">
        <v>0</v>
      </c>
      <c r="I10" s="302">
        <f aca="true" t="shared" si="1" ref="I10:I14">H10*E10</f>
        <v>0</v>
      </c>
      <c r="J10" s="302">
        <f aca="true" t="shared" si="2" ref="J10:J14">G10+I10</f>
        <v>0</v>
      </c>
    </row>
    <row r="11" spans="1:10" ht="18.15" customHeight="1">
      <c r="A11" s="303" t="s">
        <v>322</v>
      </c>
      <c r="B11" s="300"/>
      <c r="C11" s="300"/>
      <c r="D11" s="301" t="s">
        <v>321</v>
      </c>
      <c r="E11" s="301">
        <v>1</v>
      </c>
      <c r="F11" s="336">
        <v>0</v>
      </c>
      <c r="G11" s="302">
        <f t="shared" si="0"/>
        <v>0</v>
      </c>
      <c r="H11" s="336">
        <v>0</v>
      </c>
      <c r="I11" s="302">
        <f t="shared" si="1"/>
        <v>0</v>
      </c>
      <c r="J11" s="302">
        <f t="shared" si="2"/>
        <v>0</v>
      </c>
    </row>
    <row r="12" spans="1:10" ht="18.15" customHeight="1">
      <c r="A12" s="303" t="s">
        <v>323</v>
      </c>
      <c r="B12" s="300"/>
      <c r="C12" s="300"/>
      <c r="D12" s="301" t="s">
        <v>324</v>
      </c>
      <c r="E12" s="301">
        <v>1</v>
      </c>
      <c r="F12" s="336">
        <v>0</v>
      </c>
      <c r="G12" s="302">
        <f t="shared" si="0"/>
        <v>0</v>
      </c>
      <c r="H12" s="336">
        <v>0</v>
      </c>
      <c r="I12" s="302">
        <f t="shared" si="1"/>
        <v>0</v>
      </c>
      <c r="J12" s="302">
        <f t="shared" si="2"/>
        <v>0</v>
      </c>
    </row>
    <row r="13" spans="1:10" ht="18.15" customHeight="1">
      <c r="A13" s="303" t="s">
        <v>325</v>
      </c>
      <c r="B13" s="300"/>
      <c r="C13" s="300"/>
      <c r="D13" s="301" t="s">
        <v>324</v>
      </c>
      <c r="E13" s="301">
        <v>1</v>
      </c>
      <c r="F13" s="336">
        <v>0</v>
      </c>
      <c r="G13" s="302">
        <f t="shared" si="0"/>
        <v>0</v>
      </c>
      <c r="H13" s="336">
        <v>0</v>
      </c>
      <c r="I13" s="302">
        <f t="shared" si="1"/>
        <v>0</v>
      </c>
      <c r="J13" s="302">
        <f t="shared" si="2"/>
        <v>0</v>
      </c>
    </row>
    <row r="14" spans="1:10" ht="18.15" customHeight="1">
      <c r="A14" s="303" t="s">
        <v>326</v>
      </c>
      <c r="B14" s="300"/>
      <c r="C14" s="300"/>
      <c r="D14" s="301" t="s">
        <v>324</v>
      </c>
      <c r="E14" s="301">
        <v>1</v>
      </c>
      <c r="F14" s="336">
        <v>0</v>
      </c>
      <c r="G14" s="302">
        <f t="shared" si="0"/>
        <v>0</v>
      </c>
      <c r="H14" s="336">
        <v>0</v>
      </c>
      <c r="I14" s="302">
        <f t="shared" si="1"/>
        <v>0</v>
      </c>
      <c r="J14" s="302">
        <f t="shared" si="2"/>
        <v>0</v>
      </c>
    </row>
    <row r="15" spans="1:10" ht="18.15" customHeight="1">
      <c r="A15" s="304" t="s">
        <v>327</v>
      </c>
      <c r="B15" s="304"/>
      <c r="C15" s="304"/>
      <c r="D15" s="304"/>
      <c r="E15" s="304"/>
      <c r="F15" s="285"/>
      <c r="G15" s="285"/>
      <c r="H15" s="285"/>
      <c r="I15" s="285"/>
      <c r="J15" s="285">
        <f>SUM(J10:J14)</f>
        <v>0</v>
      </c>
    </row>
    <row r="16" spans="1:10" ht="18.15" customHeight="1">
      <c r="A16" s="296" t="s">
        <v>328</v>
      </c>
      <c r="B16" s="296"/>
      <c r="C16" s="296"/>
      <c r="D16" s="296"/>
      <c r="E16" s="296"/>
      <c r="F16" s="297"/>
      <c r="G16" s="297"/>
      <c r="H16" s="297"/>
      <c r="I16" s="297"/>
      <c r="J16" s="298"/>
    </row>
    <row r="17" spans="1:10" ht="18.15" customHeight="1">
      <c r="A17" s="303" t="s">
        <v>329</v>
      </c>
      <c r="B17" s="300"/>
      <c r="C17" s="300" t="s">
        <v>330</v>
      </c>
      <c r="D17" s="301" t="s">
        <v>324</v>
      </c>
      <c r="E17" s="301">
        <v>4</v>
      </c>
      <c r="F17" s="336">
        <v>0</v>
      </c>
      <c r="G17" s="302">
        <f aca="true" t="shared" si="3" ref="G17:G31">E17*F17</f>
        <v>0</v>
      </c>
      <c r="H17" s="336">
        <v>0</v>
      </c>
      <c r="I17" s="302">
        <f aca="true" t="shared" si="4" ref="I17:I31">H17*E17</f>
        <v>0</v>
      </c>
      <c r="J17" s="302">
        <f aca="true" t="shared" si="5" ref="J17:J31">G17+I17</f>
        <v>0</v>
      </c>
    </row>
    <row r="18" spans="1:10" ht="18.15" customHeight="1">
      <c r="A18" s="303" t="s">
        <v>331</v>
      </c>
      <c r="B18" s="300"/>
      <c r="C18" s="300"/>
      <c r="D18" s="301" t="s">
        <v>324</v>
      </c>
      <c r="E18" s="301">
        <v>4</v>
      </c>
      <c r="F18" s="336">
        <v>0</v>
      </c>
      <c r="G18" s="302">
        <f t="shared" si="3"/>
        <v>0</v>
      </c>
      <c r="H18" s="336">
        <v>0</v>
      </c>
      <c r="I18" s="302">
        <f t="shared" si="4"/>
        <v>0</v>
      </c>
      <c r="J18" s="302">
        <f t="shared" si="5"/>
        <v>0</v>
      </c>
    </row>
    <row r="19" spans="1:10" ht="18.15" customHeight="1">
      <c r="A19" s="303" t="s">
        <v>332</v>
      </c>
      <c r="B19" s="305"/>
      <c r="C19" s="300" t="s">
        <v>333</v>
      </c>
      <c r="D19" s="301" t="s">
        <v>324</v>
      </c>
      <c r="E19" s="301">
        <v>4</v>
      </c>
      <c r="F19" s="336">
        <v>0</v>
      </c>
      <c r="G19" s="302">
        <f t="shared" si="3"/>
        <v>0</v>
      </c>
      <c r="H19" s="336">
        <v>0</v>
      </c>
      <c r="I19" s="302">
        <f t="shared" si="4"/>
        <v>0</v>
      </c>
      <c r="J19" s="302">
        <f t="shared" si="5"/>
        <v>0</v>
      </c>
    </row>
    <row r="20" spans="1:10" ht="18.15" customHeight="1">
      <c r="A20" s="303" t="s">
        <v>334</v>
      </c>
      <c r="B20" s="306"/>
      <c r="C20" s="300" t="s">
        <v>335</v>
      </c>
      <c r="D20" s="301" t="s">
        <v>324</v>
      </c>
      <c r="E20" s="301">
        <v>2</v>
      </c>
      <c r="F20" s="336">
        <v>0</v>
      </c>
      <c r="G20" s="302">
        <f t="shared" si="3"/>
        <v>0</v>
      </c>
      <c r="H20" s="336">
        <v>0</v>
      </c>
      <c r="I20" s="302">
        <f t="shared" si="4"/>
        <v>0</v>
      </c>
      <c r="J20" s="302">
        <f t="shared" si="5"/>
        <v>0</v>
      </c>
    </row>
    <row r="21" spans="1:10" ht="18.15" customHeight="1">
      <c r="A21" s="303" t="s">
        <v>336</v>
      </c>
      <c r="B21" s="300"/>
      <c r="C21" s="300" t="s">
        <v>337</v>
      </c>
      <c r="D21" s="301" t="s">
        <v>324</v>
      </c>
      <c r="E21" s="301">
        <v>2</v>
      </c>
      <c r="F21" s="336">
        <v>0</v>
      </c>
      <c r="G21" s="302">
        <f t="shared" si="3"/>
        <v>0</v>
      </c>
      <c r="H21" s="336">
        <v>0</v>
      </c>
      <c r="I21" s="302">
        <f t="shared" si="4"/>
        <v>0</v>
      </c>
      <c r="J21" s="302">
        <f t="shared" si="5"/>
        <v>0</v>
      </c>
    </row>
    <row r="22" spans="1:10" ht="18.15" customHeight="1">
      <c r="A22" s="303" t="s">
        <v>338</v>
      </c>
      <c r="B22" s="300"/>
      <c r="C22" s="300" t="s">
        <v>339</v>
      </c>
      <c r="D22" s="301" t="s">
        <v>324</v>
      </c>
      <c r="E22" s="301">
        <v>1</v>
      </c>
      <c r="F22" s="336">
        <v>0</v>
      </c>
      <c r="G22" s="302">
        <f t="shared" si="3"/>
        <v>0</v>
      </c>
      <c r="H22" s="336">
        <v>0</v>
      </c>
      <c r="I22" s="302">
        <f t="shared" si="4"/>
        <v>0</v>
      </c>
      <c r="J22" s="302">
        <f t="shared" si="5"/>
        <v>0</v>
      </c>
    </row>
    <row r="23" spans="1:10" ht="18.15" customHeight="1">
      <c r="A23" s="303" t="s">
        <v>340</v>
      </c>
      <c r="B23" s="300"/>
      <c r="C23" s="300"/>
      <c r="D23" s="301" t="s">
        <v>324</v>
      </c>
      <c r="E23" s="301">
        <v>1</v>
      </c>
      <c r="F23" s="336">
        <v>0</v>
      </c>
      <c r="G23" s="302">
        <f t="shared" si="3"/>
        <v>0</v>
      </c>
      <c r="H23" s="336">
        <v>0</v>
      </c>
      <c r="I23" s="302">
        <f t="shared" si="4"/>
        <v>0</v>
      </c>
      <c r="J23" s="302">
        <f t="shared" si="5"/>
        <v>0</v>
      </c>
    </row>
    <row r="24" spans="1:10" ht="18.15" customHeight="1">
      <c r="A24" s="303" t="s">
        <v>341</v>
      </c>
      <c r="B24" s="305"/>
      <c r="C24" s="300" t="s">
        <v>342</v>
      </c>
      <c r="D24" s="301" t="s">
        <v>324</v>
      </c>
      <c r="E24" s="301">
        <v>4</v>
      </c>
      <c r="F24" s="336">
        <v>0</v>
      </c>
      <c r="G24" s="302">
        <f t="shared" si="3"/>
        <v>0</v>
      </c>
      <c r="H24" s="336">
        <v>0</v>
      </c>
      <c r="I24" s="302">
        <f t="shared" si="4"/>
        <v>0</v>
      </c>
      <c r="J24" s="302">
        <f t="shared" si="5"/>
        <v>0</v>
      </c>
    </row>
    <row r="25" spans="1:10" ht="18.15" customHeight="1">
      <c r="A25" s="303" t="s">
        <v>343</v>
      </c>
      <c r="B25" s="306"/>
      <c r="C25" s="300" t="s">
        <v>344</v>
      </c>
      <c r="D25" s="301" t="s">
        <v>324</v>
      </c>
      <c r="E25" s="301">
        <v>1</v>
      </c>
      <c r="F25" s="336">
        <v>0</v>
      </c>
      <c r="G25" s="302">
        <f t="shared" si="3"/>
        <v>0</v>
      </c>
      <c r="H25" s="336">
        <v>0</v>
      </c>
      <c r="I25" s="302">
        <f t="shared" si="4"/>
        <v>0</v>
      </c>
      <c r="J25" s="302">
        <f t="shared" si="5"/>
        <v>0</v>
      </c>
    </row>
    <row r="26" spans="1:10" ht="18.15" customHeight="1">
      <c r="A26" s="303" t="s">
        <v>345</v>
      </c>
      <c r="B26" s="300"/>
      <c r="C26" s="300" t="s">
        <v>344</v>
      </c>
      <c r="D26" s="301" t="s">
        <v>324</v>
      </c>
      <c r="E26" s="301">
        <v>1</v>
      </c>
      <c r="F26" s="336">
        <v>0</v>
      </c>
      <c r="G26" s="302">
        <f t="shared" si="3"/>
        <v>0</v>
      </c>
      <c r="H26" s="336">
        <v>0</v>
      </c>
      <c r="I26" s="302">
        <f t="shared" si="4"/>
        <v>0</v>
      </c>
      <c r="J26" s="302">
        <f t="shared" si="5"/>
        <v>0</v>
      </c>
    </row>
    <row r="27" spans="1:10" ht="18.15" customHeight="1">
      <c r="A27" s="303" t="s">
        <v>346</v>
      </c>
      <c r="B27" s="300"/>
      <c r="C27" s="300" t="s">
        <v>344</v>
      </c>
      <c r="D27" s="301" t="s">
        <v>324</v>
      </c>
      <c r="E27" s="301">
        <v>1</v>
      </c>
      <c r="F27" s="336">
        <v>0</v>
      </c>
      <c r="G27" s="302">
        <f t="shared" si="3"/>
        <v>0</v>
      </c>
      <c r="H27" s="336">
        <v>0</v>
      </c>
      <c r="I27" s="302">
        <f t="shared" si="4"/>
        <v>0</v>
      </c>
      <c r="J27" s="302">
        <f t="shared" si="5"/>
        <v>0</v>
      </c>
    </row>
    <row r="28" spans="1:10" ht="18.15" customHeight="1">
      <c r="A28" s="303" t="s">
        <v>332</v>
      </c>
      <c r="B28" s="305"/>
      <c r="C28" s="300" t="s">
        <v>344</v>
      </c>
      <c r="D28" s="301" t="s">
        <v>324</v>
      </c>
      <c r="E28" s="301">
        <v>3</v>
      </c>
      <c r="F28" s="336">
        <v>0</v>
      </c>
      <c r="G28" s="302">
        <f t="shared" si="3"/>
        <v>0</v>
      </c>
      <c r="H28" s="336">
        <v>0</v>
      </c>
      <c r="I28" s="302">
        <f t="shared" si="4"/>
        <v>0</v>
      </c>
      <c r="J28" s="302">
        <f t="shared" si="5"/>
        <v>0</v>
      </c>
    </row>
    <row r="29" spans="1:10" ht="18.15" customHeight="1">
      <c r="A29" s="303" t="s">
        <v>347</v>
      </c>
      <c r="B29" s="300"/>
      <c r="C29" s="300" t="s">
        <v>344</v>
      </c>
      <c r="D29" s="301" t="s">
        <v>324</v>
      </c>
      <c r="E29" s="301">
        <v>1</v>
      </c>
      <c r="F29" s="336">
        <v>0</v>
      </c>
      <c r="G29" s="302">
        <f t="shared" si="3"/>
        <v>0</v>
      </c>
      <c r="H29" s="336">
        <v>0</v>
      </c>
      <c r="I29" s="302">
        <f t="shared" si="4"/>
        <v>0</v>
      </c>
      <c r="J29" s="302">
        <f t="shared" si="5"/>
        <v>0</v>
      </c>
    </row>
    <row r="30" spans="1:10" ht="18.15" customHeight="1">
      <c r="A30" s="307" t="s">
        <v>348</v>
      </c>
      <c r="B30" s="300"/>
      <c r="C30" s="300" t="s">
        <v>344</v>
      </c>
      <c r="D30" s="301" t="s">
        <v>324</v>
      </c>
      <c r="E30" s="301">
        <v>1</v>
      </c>
      <c r="F30" s="336">
        <v>0</v>
      </c>
      <c r="G30" s="302">
        <f t="shared" si="3"/>
        <v>0</v>
      </c>
      <c r="H30" s="336">
        <v>0</v>
      </c>
      <c r="I30" s="302">
        <f t="shared" si="4"/>
        <v>0</v>
      </c>
      <c r="J30" s="302">
        <f t="shared" si="5"/>
        <v>0</v>
      </c>
    </row>
    <row r="31" spans="1:10" ht="18.15" customHeight="1">
      <c r="A31" s="303" t="s">
        <v>349</v>
      </c>
      <c r="B31" s="300"/>
      <c r="C31" s="300" t="s">
        <v>344</v>
      </c>
      <c r="D31" s="301" t="s">
        <v>324</v>
      </c>
      <c r="E31" s="301">
        <v>1</v>
      </c>
      <c r="F31" s="336">
        <v>0</v>
      </c>
      <c r="G31" s="302">
        <f t="shared" si="3"/>
        <v>0</v>
      </c>
      <c r="H31" s="336">
        <v>0</v>
      </c>
      <c r="I31" s="302">
        <f t="shared" si="4"/>
        <v>0</v>
      </c>
      <c r="J31" s="302">
        <f t="shared" si="5"/>
        <v>0</v>
      </c>
    </row>
    <row r="32" spans="1:10" ht="18.15" customHeight="1">
      <c r="A32" s="304" t="s">
        <v>350</v>
      </c>
      <c r="B32" s="304"/>
      <c r="C32" s="304"/>
      <c r="D32" s="304"/>
      <c r="E32" s="304"/>
      <c r="F32" s="285"/>
      <c r="G32" s="285"/>
      <c r="H32" s="285"/>
      <c r="I32" s="285"/>
      <c r="J32" s="285">
        <f>SUM(J17:J31)</f>
        <v>0</v>
      </c>
    </row>
    <row r="33" spans="1:10" ht="18.15" customHeight="1">
      <c r="A33" s="296" t="s">
        <v>351</v>
      </c>
      <c r="B33" s="296"/>
      <c r="C33" s="296"/>
      <c r="D33" s="296"/>
      <c r="E33" s="296"/>
      <c r="F33" s="297"/>
      <c r="G33" s="297"/>
      <c r="H33" s="297"/>
      <c r="I33" s="297"/>
      <c r="J33" s="298"/>
    </row>
    <row r="34" spans="1:10" ht="18.15" customHeight="1">
      <c r="A34" s="303" t="s">
        <v>352</v>
      </c>
      <c r="B34" s="305"/>
      <c r="C34" s="300"/>
      <c r="D34" s="301" t="s">
        <v>324</v>
      </c>
      <c r="E34" s="308">
        <v>1</v>
      </c>
      <c r="F34" s="336">
        <v>0</v>
      </c>
      <c r="G34" s="302">
        <f aca="true" t="shared" si="6" ref="G34:G40">E34*F34</f>
        <v>0</v>
      </c>
      <c r="H34" s="336">
        <v>0</v>
      </c>
      <c r="I34" s="302">
        <v>0</v>
      </c>
      <c r="J34" s="302">
        <f aca="true" t="shared" si="7" ref="J34:J40">G34+I34</f>
        <v>0</v>
      </c>
    </row>
    <row r="35" spans="1:10" ht="18.15" customHeight="1">
      <c r="A35" s="303" t="s">
        <v>353</v>
      </c>
      <c r="B35" s="305"/>
      <c r="C35" s="300"/>
      <c r="D35" s="301" t="s">
        <v>324</v>
      </c>
      <c r="E35" s="308">
        <v>1</v>
      </c>
      <c r="F35" s="336">
        <v>0</v>
      </c>
      <c r="G35" s="302">
        <f t="shared" si="6"/>
        <v>0</v>
      </c>
      <c r="H35" s="336">
        <v>0</v>
      </c>
      <c r="I35" s="302">
        <v>0</v>
      </c>
      <c r="J35" s="302">
        <f t="shared" si="7"/>
        <v>0</v>
      </c>
    </row>
    <row r="36" spans="1:10" ht="18.15" customHeight="1">
      <c r="A36" s="303" t="s">
        <v>354</v>
      </c>
      <c r="B36" s="305"/>
      <c r="C36" s="300"/>
      <c r="D36" s="301" t="s">
        <v>321</v>
      </c>
      <c r="E36" s="308">
        <v>1</v>
      </c>
      <c r="F36" s="336">
        <v>0</v>
      </c>
      <c r="G36" s="302">
        <f t="shared" si="6"/>
        <v>0</v>
      </c>
      <c r="H36" s="336">
        <v>0</v>
      </c>
      <c r="I36" s="302">
        <v>0</v>
      </c>
      <c r="J36" s="302">
        <f t="shared" si="7"/>
        <v>0</v>
      </c>
    </row>
    <row r="37" spans="1:10" ht="18.15" customHeight="1">
      <c r="A37" s="303" t="s">
        <v>355</v>
      </c>
      <c r="B37" s="305" t="s">
        <v>356</v>
      </c>
      <c r="C37" s="300"/>
      <c r="D37" s="301" t="s">
        <v>324</v>
      </c>
      <c r="E37" s="301">
        <v>1</v>
      </c>
      <c r="F37" s="336">
        <v>0</v>
      </c>
      <c r="G37" s="302">
        <f t="shared" si="6"/>
        <v>0</v>
      </c>
      <c r="H37" s="336">
        <v>0</v>
      </c>
      <c r="I37" s="302">
        <v>0</v>
      </c>
      <c r="J37" s="302">
        <f t="shared" si="7"/>
        <v>0</v>
      </c>
    </row>
    <row r="38" spans="1:10" ht="18.15" customHeight="1">
      <c r="A38" s="303" t="s">
        <v>110</v>
      </c>
      <c r="B38" s="305" t="s">
        <v>356</v>
      </c>
      <c r="C38" s="300"/>
      <c r="D38" s="301" t="s">
        <v>324</v>
      </c>
      <c r="E38" s="301">
        <v>1</v>
      </c>
      <c r="F38" s="336">
        <v>0</v>
      </c>
      <c r="G38" s="302">
        <f t="shared" si="6"/>
        <v>0</v>
      </c>
      <c r="H38" s="336">
        <v>0</v>
      </c>
      <c r="I38" s="302">
        <v>0</v>
      </c>
      <c r="J38" s="302">
        <f t="shared" si="7"/>
        <v>0</v>
      </c>
    </row>
    <row r="39" spans="1:10" ht="18.15" customHeight="1">
      <c r="A39" s="303" t="s">
        <v>357</v>
      </c>
      <c r="B39" s="305" t="s">
        <v>356</v>
      </c>
      <c r="C39" s="300"/>
      <c r="D39" s="301" t="s">
        <v>324</v>
      </c>
      <c r="E39" s="301">
        <v>1</v>
      </c>
      <c r="F39" s="336">
        <v>0</v>
      </c>
      <c r="G39" s="302">
        <f t="shared" si="6"/>
        <v>0</v>
      </c>
      <c r="H39" s="336">
        <v>0</v>
      </c>
      <c r="I39" s="302">
        <v>0</v>
      </c>
      <c r="J39" s="302">
        <f t="shared" si="7"/>
        <v>0</v>
      </c>
    </row>
    <row r="40" spans="1:10" ht="18.15" customHeight="1">
      <c r="A40" s="303" t="s">
        <v>358</v>
      </c>
      <c r="B40" s="305" t="s">
        <v>356</v>
      </c>
      <c r="C40" s="300"/>
      <c r="D40" s="301" t="s">
        <v>324</v>
      </c>
      <c r="E40" s="301">
        <v>4</v>
      </c>
      <c r="F40" s="336">
        <v>0</v>
      </c>
      <c r="G40" s="302">
        <f t="shared" si="6"/>
        <v>0</v>
      </c>
      <c r="H40" s="336">
        <v>0</v>
      </c>
      <c r="I40" s="302">
        <v>0</v>
      </c>
      <c r="J40" s="302">
        <f t="shared" si="7"/>
        <v>0</v>
      </c>
    </row>
    <row r="41" spans="1:10" ht="18.15" customHeight="1">
      <c r="A41" s="304" t="s">
        <v>359</v>
      </c>
      <c r="B41" s="304"/>
      <c r="C41" s="304"/>
      <c r="D41" s="304"/>
      <c r="E41" s="304"/>
      <c r="F41" s="285"/>
      <c r="G41" s="285"/>
      <c r="H41" s="285"/>
      <c r="I41" s="285"/>
      <c r="J41" s="285">
        <f>SUM(J34:J40)</f>
        <v>0</v>
      </c>
    </row>
    <row r="42" spans="1:10" ht="18.15" customHeight="1">
      <c r="A42" s="296" t="s">
        <v>360</v>
      </c>
      <c r="B42" s="296"/>
      <c r="C42" s="296"/>
      <c r="D42" s="296"/>
      <c r="E42" s="296"/>
      <c r="F42" s="297"/>
      <c r="G42" s="297"/>
      <c r="H42" s="297"/>
      <c r="I42" s="297"/>
      <c r="J42" s="298"/>
    </row>
    <row r="43" spans="1:10" ht="18.15" customHeight="1">
      <c r="A43" s="309" t="s">
        <v>361</v>
      </c>
      <c r="B43" s="300" t="s">
        <v>362</v>
      </c>
      <c r="C43" s="300"/>
      <c r="D43" s="301" t="s">
        <v>321</v>
      </c>
      <c r="E43" s="301">
        <v>1</v>
      </c>
      <c r="F43" s="336">
        <v>0</v>
      </c>
      <c r="G43" s="302">
        <f>E43*F43</f>
        <v>0</v>
      </c>
      <c r="H43" s="336">
        <v>0</v>
      </c>
      <c r="I43" s="302">
        <f>H43*E43</f>
        <v>0</v>
      </c>
      <c r="J43" s="302">
        <f>G43+I43</f>
        <v>0</v>
      </c>
    </row>
    <row r="44" spans="1:10" ht="18.15" customHeight="1">
      <c r="A44" s="303" t="s">
        <v>363</v>
      </c>
      <c r="B44" s="300" t="s">
        <v>364</v>
      </c>
      <c r="C44" s="300"/>
      <c r="D44" s="301"/>
      <c r="E44" s="301"/>
      <c r="F44" s="310"/>
      <c r="G44" s="302"/>
      <c r="H44" s="310"/>
      <c r="I44" s="302"/>
      <c r="J44" s="302"/>
    </row>
    <row r="45" spans="1:10" ht="18.15" customHeight="1">
      <c r="A45" s="303" t="s">
        <v>365</v>
      </c>
      <c r="B45" s="300"/>
      <c r="C45" s="300"/>
      <c r="D45" s="301"/>
      <c r="E45" s="301"/>
      <c r="F45" s="310"/>
      <c r="G45" s="302"/>
      <c r="H45" s="310"/>
      <c r="I45" s="302"/>
      <c r="J45" s="302"/>
    </row>
    <row r="46" spans="1:10" ht="18.15" customHeight="1">
      <c r="A46" s="303" t="s">
        <v>366</v>
      </c>
      <c r="B46" s="300"/>
      <c r="C46" s="300"/>
      <c r="D46" s="301"/>
      <c r="E46" s="301"/>
      <c r="F46" s="310"/>
      <c r="G46" s="302"/>
      <c r="H46" s="310"/>
      <c r="I46" s="302"/>
      <c r="J46" s="302"/>
    </row>
    <row r="47" spans="1:10" ht="18.15" customHeight="1">
      <c r="A47" s="303" t="s">
        <v>367</v>
      </c>
      <c r="B47" s="300"/>
      <c r="C47" s="300"/>
      <c r="D47" s="301"/>
      <c r="E47" s="301"/>
      <c r="F47" s="310"/>
      <c r="G47" s="302"/>
      <c r="H47" s="310"/>
      <c r="I47" s="302"/>
      <c r="J47" s="302"/>
    </row>
    <row r="48" spans="1:10" ht="18.15" customHeight="1">
      <c r="A48" s="303" t="s">
        <v>368</v>
      </c>
      <c r="B48" s="300"/>
      <c r="C48" s="300"/>
      <c r="D48" s="301"/>
      <c r="E48" s="301"/>
      <c r="F48" s="310"/>
      <c r="G48" s="302"/>
      <c r="H48" s="310"/>
      <c r="I48" s="302"/>
      <c r="J48" s="302"/>
    </row>
    <row r="49" spans="1:10" ht="18.15" customHeight="1">
      <c r="A49" s="303" t="s">
        <v>368</v>
      </c>
      <c r="B49" s="300"/>
      <c r="C49" s="300"/>
      <c r="D49" s="301"/>
      <c r="E49" s="301"/>
      <c r="F49" s="310"/>
      <c r="G49" s="302"/>
      <c r="H49" s="310"/>
      <c r="I49" s="302"/>
      <c r="J49" s="302"/>
    </row>
    <row r="50" spans="1:10" ht="18.15" customHeight="1">
      <c r="A50" s="303" t="s">
        <v>369</v>
      </c>
      <c r="B50" s="300"/>
      <c r="C50" s="300"/>
      <c r="D50" s="301"/>
      <c r="E50" s="301"/>
      <c r="F50" s="310"/>
      <c r="G50" s="302"/>
      <c r="H50" s="310"/>
      <c r="I50" s="302"/>
      <c r="J50" s="302"/>
    </row>
    <row r="51" spans="1:10" ht="18.15" customHeight="1">
      <c r="A51" s="303" t="s">
        <v>370</v>
      </c>
      <c r="B51" s="300"/>
      <c r="C51" s="300"/>
      <c r="D51" s="301"/>
      <c r="E51" s="301"/>
      <c r="F51" s="310"/>
      <c r="G51" s="302"/>
      <c r="H51" s="310"/>
      <c r="I51" s="302"/>
      <c r="J51" s="302"/>
    </row>
    <row r="52" spans="1:10" ht="18.15" customHeight="1">
      <c r="A52" s="303" t="s">
        <v>371</v>
      </c>
      <c r="B52" s="300"/>
      <c r="C52" s="300"/>
      <c r="D52" s="301"/>
      <c r="E52" s="301"/>
      <c r="F52" s="310"/>
      <c r="G52" s="302"/>
      <c r="H52" s="310"/>
      <c r="I52" s="302"/>
      <c r="J52" s="302"/>
    </row>
    <row r="53" spans="1:10" ht="18.15" customHeight="1">
      <c r="A53" s="303" t="s">
        <v>372</v>
      </c>
      <c r="B53" s="300"/>
      <c r="C53" s="300"/>
      <c r="D53" s="301"/>
      <c r="E53" s="301"/>
      <c r="F53" s="310"/>
      <c r="G53" s="302"/>
      <c r="H53" s="310"/>
      <c r="I53" s="302"/>
      <c r="J53" s="302"/>
    </row>
    <row r="54" spans="1:10" ht="18.15" customHeight="1">
      <c r="A54" s="303" t="s">
        <v>373</v>
      </c>
      <c r="B54" s="300"/>
      <c r="C54" s="300"/>
      <c r="D54" s="301"/>
      <c r="E54" s="301"/>
      <c r="F54" s="310"/>
      <c r="G54" s="302"/>
      <c r="H54" s="310"/>
      <c r="I54" s="302"/>
      <c r="J54" s="302"/>
    </row>
    <row r="55" spans="1:10" ht="18.15" customHeight="1">
      <c r="A55" s="303" t="s">
        <v>374</v>
      </c>
      <c r="B55" s="300"/>
      <c r="C55" s="300"/>
      <c r="D55" s="301"/>
      <c r="E55" s="301"/>
      <c r="F55" s="310"/>
      <c r="G55" s="302"/>
      <c r="H55" s="310"/>
      <c r="I55" s="302"/>
      <c r="J55" s="302"/>
    </row>
    <row r="56" spans="1:10" ht="18.15" customHeight="1">
      <c r="A56" s="303" t="s">
        <v>375</v>
      </c>
      <c r="B56" s="300"/>
      <c r="C56" s="300"/>
      <c r="D56" s="301"/>
      <c r="E56" s="301"/>
      <c r="F56" s="310"/>
      <c r="G56" s="302"/>
      <c r="H56" s="310"/>
      <c r="I56" s="302"/>
      <c r="J56" s="302"/>
    </row>
    <row r="57" spans="1:10" ht="18.15" customHeight="1">
      <c r="A57" s="303" t="s">
        <v>376</v>
      </c>
      <c r="B57" s="300"/>
      <c r="C57" s="300"/>
      <c r="D57" s="301"/>
      <c r="E57" s="301"/>
      <c r="F57" s="310"/>
      <c r="G57" s="302"/>
      <c r="H57" s="310"/>
      <c r="I57" s="302"/>
      <c r="J57" s="302"/>
    </row>
    <row r="58" spans="1:10" ht="18.15" customHeight="1">
      <c r="A58" s="303" t="s">
        <v>377</v>
      </c>
      <c r="B58" s="300"/>
      <c r="C58" s="300"/>
      <c r="D58" s="301"/>
      <c r="E58" s="301"/>
      <c r="F58" s="310"/>
      <c r="G58" s="302"/>
      <c r="H58" s="310"/>
      <c r="I58" s="302"/>
      <c r="J58" s="302"/>
    </row>
    <row r="59" spans="1:10" ht="18.15" customHeight="1">
      <c r="A59" s="309" t="s">
        <v>378</v>
      </c>
      <c r="B59" s="300" t="s">
        <v>362</v>
      </c>
      <c r="C59" s="300"/>
      <c r="D59" s="301" t="s">
        <v>321</v>
      </c>
      <c r="E59" s="301">
        <v>1</v>
      </c>
      <c r="F59" s="329">
        <v>0</v>
      </c>
      <c r="G59" s="302">
        <f>E59*F59</f>
        <v>0</v>
      </c>
      <c r="H59" s="329">
        <v>0</v>
      </c>
      <c r="I59" s="302">
        <f>H59*E59</f>
        <v>0</v>
      </c>
      <c r="J59" s="302">
        <f>G59+I59</f>
        <v>0</v>
      </c>
    </row>
    <row r="60" spans="1:10" ht="18.15" customHeight="1">
      <c r="A60" s="303" t="s">
        <v>379</v>
      </c>
      <c r="B60" s="300" t="s">
        <v>380</v>
      </c>
      <c r="C60" s="300"/>
      <c r="D60" s="301"/>
      <c r="E60" s="301"/>
      <c r="F60" s="310"/>
      <c r="G60" s="302"/>
      <c r="H60" s="310"/>
      <c r="I60" s="302"/>
      <c r="J60" s="302"/>
    </row>
    <row r="61" spans="1:10" ht="18.15" customHeight="1">
      <c r="A61" s="303" t="s">
        <v>381</v>
      </c>
      <c r="B61" s="300"/>
      <c r="C61" s="300"/>
      <c r="D61" s="301"/>
      <c r="E61" s="301"/>
      <c r="F61" s="310"/>
      <c r="G61" s="302"/>
      <c r="H61" s="310"/>
      <c r="I61" s="302"/>
      <c r="J61" s="302"/>
    </row>
    <row r="62" spans="1:10" ht="18.15" customHeight="1">
      <c r="A62" s="303" t="s">
        <v>382</v>
      </c>
      <c r="B62" s="300"/>
      <c r="C62" s="300"/>
      <c r="D62" s="301"/>
      <c r="E62" s="301"/>
      <c r="F62" s="310"/>
      <c r="G62" s="302"/>
      <c r="H62" s="310"/>
      <c r="I62" s="302"/>
      <c r="J62" s="302"/>
    </row>
    <row r="63" spans="1:10" ht="18.15" customHeight="1">
      <c r="A63" s="303" t="s">
        <v>383</v>
      </c>
      <c r="B63" s="300"/>
      <c r="C63" s="300"/>
      <c r="D63" s="301"/>
      <c r="E63" s="301"/>
      <c r="F63" s="310"/>
      <c r="G63" s="302"/>
      <c r="H63" s="310"/>
      <c r="I63" s="302"/>
      <c r="J63" s="302"/>
    </row>
    <row r="64" spans="1:10" ht="18.15" customHeight="1">
      <c r="A64" s="303" t="s">
        <v>375</v>
      </c>
      <c r="B64" s="300"/>
      <c r="C64" s="300"/>
      <c r="D64" s="301"/>
      <c r="E64" s="301"/>
      <c r="F64" s="310"/>
      <c r="G64" s="302"/>
      <c r="H64" s="310"/>
      <c r="I64" s="302"/>
      <c r="J64" s="302"/>
    </row>
    <row r="65" spans="1:10" ht="18.15" customHeight="1">
      <c r="A65" s="303" t="s">
        <v>376</v>
      </c>
      <c r="B65" s="300"/>
      <c r="C65" s="300"/>
      <c r="D65" s="301"/>
      <c r="E65" s="301"/>
      <c r="F65" s="310"/>
      <c r="G65" s="302"/>
      <c r="H65" s="310"/>
      <c r="I65" s="302"/>
      <c r="J65" s="302"/>
    </row>
    <row r="66" spans="1:10" ht="18.15" customHeight="1">
      <c r="A66" s="303" t="s">
        <v>377</v>
      </c>
      <c r="B66" s="300"/>
      <c r="C66" s="300"/>
      <c r="D66" s="301"/>
      <c r="E66" s="301"/>
      <c r="F66" s="310"/>
      <c r="G66" s="302"/>
      <c r="H66" s="310"/>
      <c r="I66" s="302"/>
      <c r="J66" s="302"/>
    </row>
    <row r="67" spans="1:10" ht="18.15" customHeight="1">
      <c r="A67" s="309" t="s">
        <v>384</v>
      </c>
      <c r="B67" s="300" t="s">
        <v>344</v>
      </c>
      <c r="C67" s="300"/>
      <c r="D67" s="301" t="s">
        <v>321</v>
      </c>
      <c r="E67" s="301">
        <v>1</v>
      </c>
      <c r="F67" s="329">
        <v>0</v>
      </c>
      <c r="G67" s="302">
        <f>E67*F67</f>
        <v>0</v>
      </c>
      <c r="H67" s="329">
        <v>0</v>
      </c>
      <c r="I67" s="302">
        <f>H67*E67</f>
        <v>0</v>
      </c>
      <c r="J67" s="302">
        <f>G67+I67</f>
        <v>0</v>
      </c>
    </row>
    <row r="68" spans="1:10" ht="18.15" customHeight="1">
      <c r="A68" s="303" t="s">
        <v>379</v>
      </c>
      <c r="B68" s="300"/>
      <c r="C68" s="300"/>
      <c r="D68" s="301"/>
      <c r="E68" s="301"/>
      <c r="F68" s="310"/>
      <c r="G68" s="302"/>
      <c r="H68" s="310"/>
      <c r="I68" s="302"/>
      <c r="J68" s="302"/>
    </row>
    <row r="69" spans="1:10" ht="18.15" customHeight="1">
      <c r="A69" s="303" t="s">
        <v>385</v>
      </c>
      <c r="B69" s="300"/>
      <c r="C69" s="300"/>
      <c r="D69" s="301"/>
      <c r="E69" s="301"/>
      <c r="F69" s="310"/>
      <c r="G69" s="302"/>
      <c r="H69" s="310"/>
      <c r="I69" s="302"/>
      <c r="J69" s="302"/>
    </row>
    <row r="70" spans="1:10" ht="18.15" customHeight="1">
      <c r="A70" s="303" t="s">
        <v>386</v>
      </c>
      <c r="B70" s="300"/>
      <c r="C70" s="300"/>
      <c r="D70" s="301"/>
      <c r="E70" s="301"/>
      <c r="F70" s="310"/>
      <c r="G70" s="302"/>
      <c r="H70" s="310"/>
      <c r="I70" s="302"/>
      <c r="J70" s="302"/>
    </row>
    <row r="71" spans="1:10" ht="18.15" customHeight="1">
      <c r="A71" s="309" t="s">
        <v>387</v>
      </c>
      <c r="B71" s="300" t="s">
        <v>388</v>
      </c>
      <c r="C71" s="300"/>
      <c r="D71" s="301" t="s">
        <v>321</v>
      </c>
      <c r="E71" s="301">
        <v>1</v>
      </c>
      <c r="F71" s="329">
        <v>0</v>
      </c>
      <c r="G71" s="302">
        <f>E71*F71</f>
        <v>0</v>
      </c>
      <c r="H71" s="329">
        <v>0</v>
      </c>
      <c r="I71" s="302">
        <f>H71*E71</f>
        <v>0</v>
      </c>
      <c r="J71" s="302">
        <f>G71+I71</f>
        <v>0</v>
      </c>
    </row>
    <row r="72" spans="1:10" ht="18.15" customHeight="1">
      <c r="A72" s="303" t="s">
        <v>389</v>
      </c>
      <c r="B72" s="300"/>
      <c r="C72" s="300"/>
      <c r="D72" s="301"/>
      <c r="E72" s="301"/>
      <c r="F72" s="310"/>
      <c r="G72" s="302"/>
      <c r="H72" s="310"/>
      <c r="I72" s="302"/>
      <c r="J72" s="302"/>
    </row>
    <row r="73" spans="1:10" ht="18.15" customHeight="1">
      <c r="A73" s="303" t="s">
        <v>390</v>
      </c>
      <c r="B73" s="300"/>
      <c r="C73" s="300"/>
      <c r="D73" s="301"/>
      <c r="E73" s="301"/>
      <c r="F73" s="310"/>
      <c r="G73" s="302"/>
      <c r="H73" s="310"/>
      <c r="I73" s="302"/>
      <c r="J73" s="302"/>
    </row>
    <row r="74" spans="1:10" ht="18.15" customHeight="1">
      <c r="A74" s="303" t="s">
        <v>375</v>
      </c>
      <c r="B74" s="300"/>
      <c r="C74" s="300"/>
      <c r="D74" s="301"/>
      <c r="E74" s="301"/>
      <c r="F74" s="310"/>
      <c r="G74" s="302"/>
      <c r="H74" s="310"/>
      <c r="I74" s="302"/>
      <c r="J74" s="302"/>
    </row>
    <row r="75" spans="1:10" ht="18.15" customHeight="1">
      <c r="A75" s="303" t="s">
        <v>376</v>
      </c>
      <c r="B75" s="300"/>
      <c r="C75" s="300"/>
      <c r="D75" s="301"/>
      <c r="E75" s="301"/>
      <c r="F75" s="310"/>
      <c r="G75" s="302"/>
      <c r="H75" s="310"/>
      <c r="I75" s="302"/>
      <c r="J75" s="302"/>
    </row>
    <row r="76" spans="1:10" ht="18.15" customHeight="1">
      <c r="A76" s="303" t="s">
        <v>377</v>
      </c>
      <c r="B76" s="300"/>
      <c r="C76" s="300"/>
      <c r="D76" s="301"/>
      <c r="E76" s="301"/>
      <c r="F76" s="310"/>
      <c r="G76" s="302"/>
      <c r="H76" s="310"/>
      <c r="I76" s="302"/>
      <c r="J76" s="302"/>
    </row>
    <row r="77" spans="1:10" ht="18.15" customHeight="1">
      <c r="A77" s="309" t="s">
        <v>391</v>
      </c>
      <c r="B77" s="300" t="s">
        <v>388</v>
      </c>
      <c r="C77" s="300"/>
      <c r="D77" s="301" t="s">
        <v>321</v>
      </c>
      <c r="E77" s="301">
        <v>1</v>
      </c>
      <c r="F77" s="329">
        <v>0</v>
      </c>
      <c r="G77" s="302">
        <f>E77*F77</f>
        <v>0</v>
      </c>
      <c r="H77" s="329">
        <v>0</v>
      </c>
      <c r="I77" s="302">
        <f>H77*E77</f>
        <v>0</v>
      </c>
      <c r="J77" s="302">
        <f>G77+I77</f>
        <v>0</v>
      </c>
    </row>
    <row r="78" spans="1:10" ht="18.15" customHeight="1">
      <c r="A78" s="303" t="s">
        <v>392</v>
      </c>
      <c r="B78" s="300"/>
      <c r="C78" s="300"/>
      <c r="D78" s="301"/>
      <c r="E78" s="301"/>
      <c r="F78" s="310"/>
      <c r="G78" s="302"/>
      <c r="H78" s="310"/>
      <c r="I78" s="302"/>
      <c r="J78" s="302"/>
    </row>
    <row r="79" spans="1:10" ht="18.15" customHeight="1">
      <c r="A79" s="303" t="s">
        <v>375</v>
      </c>
      <c r="B79" s="300"/>
      <c r="C79" s="300"/>
      <c r="D79" s="301"/>
      <c r="E79" s="301"/>
      <c r="F79" s="310"/>
      <c r="G79" s="302"/>
      <c r="H79" s="310"/>
      <c r="I79" s="302"/>
      <c r="J79" s="302"/>
    </row>
    <row r="80" spans="1:10" ht="18.15" customHeight="1">
      <c r="A80" s="303" t="s">
        <v>376</v>
      </c>
      <c r="B80" s="300"/>
      <c r="C80" s="300"/>
      <c r="D80" s="301"/>
      <c r="E80" s="301"/>
      <c r="F80" s="310"/>
      <c r="G80" s="302"/>
      <c r="H80" s="310"/>
      <c r="I80" s="302"/>
      <c r="J80" s="302"/>
    </row>
    <row r="81" spans="1:10" ht="18.15" customHeight="1">
      <c r="A81" s="303" t="s">
        <v>377</v>
      </c>
      <c r="B81" s="300"/>
      <c r="C81" s="300"/>
      <c r="D81" s="301"/>
      <c r="E81" s="301"/>
      <c r="F81" s="310"/>
      <c r="G81" s="302"/>
      <c r="H81" s="310"/>
      <c r="I81" s="302"/>
      <c r="J81" s="302"/>
    </row>
    <row r="82" spans="1:10" ht="18.15" customHeight="1">
      <c r="A82" s="304" t="s">
        <v>393</v>
      </c>
      <c r="B82" s="304"/>
      <c r="C82" s="304"/>
      <c r="D82" s="304"/>
      <c r="E82" s="304"/>
      <c r="F82" s="285"/>
      <c r="G82" s="285"/>
      <c r="H82" s="285"/>
      <c r="I82" s="285"/>
      <c r="J82" s="285">
        <f>SUM(J43:J81)</f>
        <v>0</v>
      </c>
    </row>
    <row r="83" spans="1:10" ht="18.15" customHeight="1">
      <c r="A83" s="296" t="s">
        <v>394</v>
      </c>
      <c r="B83" s="296"/>
      <c r="C83" s="296"/>
      <c r="D83" s="296"/>
      <c r="E83" s="296"/>
      <c r="F83" s="296"/>
      <c r="G83" s="296"/>
      <c r="H83" s="296"/>
      <c r="I83" s="296"/>
      <c r="J83" s="296"/>
    </row>
    <row r="84" spans="1:10" ht="18.15" customHeight="1">
      <c r="A84" s="303" t="s">
        <v>395</v>
      </c>
      <c r="B84" s="311" t="s">
        <v>396</v>
      </c>
      <c r="C84" s="300"/>
      <c r="D84" s="301" t="s">
        <v>397</v>
      </c>
      <c r="E84" s="308">
        <v>15</v>
      </c>
      <c r="F84" s="329">
        <v>0</v>
      </c>
      <c r="G84" s="302">
        <f aca="true" t="shared" si="8" ref="G84:G107">E84*F84</f>
        <v>0</v>
      </c>
      <c r="H84" s="329">
        <v>0</v>
      </c>
      <c r="I84" s="302">
        <f aca="true" t="shared" si="9" ref="I84:I107">H84*E84</f>
        <v>0</v>
      </c>
      <c r="J84" s="302">
        <f aca="true" t="shared" si="10" ref="J84:J107">G84+I84</f>
        <v>0</v>
      </c>
    </row>
    <row r="85" spans="1:10" ht="18.15" customHeight="1">
      <c r="A85" s="303" t="s">
        <v>395</v>
      </c>
      <c r="B85" s="311" t="s">
        <v>398</v>
      </c>
      <c r="C85" s="300"/>
      <c r="D85" s="301" t="s">
        <v>397</v>
      </c>
      <c r="E85" s="308">
        <v>25</v>
      </c>
      <c r="F85" s="329">
        <v>0</v>
      </c>
      <c r="G85" s="302">
        <f t="shared" si="8"/>
        <v>0</v>
      </c>
      <c r="H85" s="329">
        <v>0</v>
      </c>
      <c r="I85" s="302">
        <f t="shared" si="9"/>
        <v>0</v>
      </c>
      <c r="J85" s="302">
        <f t="shared" si="10"/>
        <v>0</v>
      </c>
    </row>
    <row r="86" spans="1:10" ht="18.15" customHeight="1">
      <c r="A86" s="303" t="s">
        <v>395</v>
      </c>
      <c r="B86" s="311" t="s">
        <v>399</v>
      </c>
      <c r="C86" s="300"/>
      <c r="D86" s="301" t="s">
        <v>397</v>
      </c>
      <c r="E86" s="308">
        <v>240</v>
      </c>
      <c r="F86" s="329">
        <v>0</v>
      </c>
      <c r="G86" s="302">
        <f t="shared" si="8"/>
        <v>0</v>
      </c>
      <c r="H86" s="329">
        <v>0</v>
      </c>
      <c r="I86" s="302">
        <f t="shared" si="9"/>
        <v>0</v>
      </c>
      <c r="J86" s="302">
        <f t="shared" si="10"/>
        <v>0</v>
      </c>
    </row>
    <row r="87" spans="1:10" ht="18.15" customHeight="1">
      <c r="A87" s="303" t="s">
        <v>395</v>
      </c>
      <c r="B87" s="311" t="s">
        <v>400</v>
      </c>
      <c r="C87" s="300"/>
      <c r="D87" s="301" t="s">
        <v>397</v>
      </c>
      <c r="E87" s="308">
        <v>50</v>
      </c>
      <c r="F87" s="329">
        <v>0</v>
      </c>
      <c r="G87" s="302">
        <f t="shared" si="8"/>
        <v>0</v>
      </c>
      <c r="H87" s="329">
        <v>0</v>
      </c>
      <c r="I87" s="302">
        <f t="shared" si="9"/>
        <v>0</v>
      </c>
      <c r="J87" s="302">
        <f t="shared" si="10"/>
        <v>0</v>
      </c>
    </row>
    <row r="88" spans="1:10" ht="18.15" customHeight="1">
      <c r="A88" s="303" t="s">
        <v>395</v>
      </c>
      <c r="B88" s="311" t="s">
        <v>401</v>
      </c>
      <c r="C88" s="300"/>
      <c r="D88" s="301" t="s">
        <v>397</v>
      </c>
      <c r="E88" s="308">
        <v>30</v>
      </c>
      <c r="F88" s="329">
        <v>0</v>
      </c>
      <c r="G88" s="302">
        <f t="shared" si="8"/>
        <v>0</v>
      </c>
      <c r="H88" s="329">
        <v>0</v>
      </c>
      <c r="I88" s="302">
        <f t="shared" si="9"/>
        <v>0</v>
      </c>
      <c r="J88" s="302">
        <f t="shared" si="10"/>
        <v>0</v>
      </c>
    </row>
    <row r="89" spans="1:10" ht="18.15" customHeight="1">
      <c r="A89" s="303" t="s">
        <v>395</v>
      </c>
      <c r="B89" s="311" t="s">
        <v>402</v>
      </c>
      <c r="C89" s="300"/>
      <c r="D89" s="301" t="s">
        <v>397</v>
      </c>
      <c r="E89" s="308">
        <v>40</v>
      </c>
      <c r="F89" s="329">
        <v>0</v>
      </c>
      <c r="G89" s="302">
        <f t="shared" si="8"/>
        <v>0</v>
      </c>
      <c r="H89" s="329">
        <v>0</v>
      </c>
      <c r="I89" s="302">
        <f t="shared" si="9"/>
        <v>0</v>
      </c>
      <c r="J89" s="302">
        <f t="shared" si="10"/>
        <v>0</v>
      </c>
    </row>
    <row r="90" spans="1:10" ht="18.15" customHeight="1">
      <c r="A90" s="303" t="s">
        <v>395</v>
      </c>
      <c r="B90" s="311" t="s">
        <v>403</v>
      </c>
      <c r="C90" s="300"/>
      <c r="D90" s="301" t="s">
        <v>397</v>
      </c>
      <c r="E90" s="308">
        <v>25</v>
      </c>
      <c r="F90" s="329">
        <v>0</v>
      </c>
      <c r="G90" s="302">
        <f t="shared" si="8"/>
        <v>0</v>
      </c>
      <c r="H90" s="329">
        <v>0</v>
      </c>
      <c r="I90" s="302">
        <f t="shared" si="9"/>
        <v>0</v>
      </c>
      <c r="J90" s="302">
        <f t="shared" si="10"/>
        <v>0</v>
      </c>
    </row>
    <row r="91" spans="1:10" ht="18.15" customHeight="1">
      <c r="A91" s="303" t="s">
        <v>395</v>
      </c>
      <c r="B91" s="311" t="s">
        <v>404</v>
      </c>
      <c r="C91" s="300"/>
      <c r="D91" s="301" t="s">
        <v>397</v>
      </c>
      <c r="E91" s="308">
        <v>135</v>
      </c>
      <c r="F91" s="329">
        <v>0</v>
      </c>
      <c r="G91" s="302">
        <f t="shared" si="8"/>
        <v>0</v>
      </c>
      <c r="H91" s="329">
        <v>0</v>
      </c>
      <c r="I91" s="302">
        <f t="shared" si="9"/>
        <v>0</v>
      </c>
      <c r="J91" s="302">
        <f t="shared" si="10"/>
        <v>0</v>
      </c>
    </row>
    <row r="92" spans="1:10" ht="18.15" customHeight="1">
      <c r="A92" s="303" t="s">
        <v>395</v>
      </c>
      <c r="B92" s="311" t="s">
        <v>405</v>
      </c>
      <c r="C92" s="300"/>
      <c r="D92" s="301" t="s">
        <v>397</v>
      </c>
      <c r="E92" s="308">
        <v>35</v>
      </c>
      <c r="F92" s="329">
        <v>0</v>
      </c>
      <c r="G92" s="302">
        <f t="shared" si="8"/>
        <v>0</v>
      </c>
      <c r="H92" s="329">
        <v>0</v>
      </c>
      <c r="I92" s="302">
        <f t="shared" si="9"/>
        <v>0</v>
      </c>
      <c r="J92" s="302">
        <f t="shared" si="10"/>
        <v>0</v>
      </c>
    </row>
    <row r="93" spans="1:10" ht="18.15" customHeight="1">
      <c r="A93" s="303" t="s">
        <v>406</v>
      </c>
      <c r="B93" s="311" t="s">
        <v>407</v>
      </c>
      <c r="C93" s="300"/>
      <c r="D93" s="301" t="s">
        <v>397</v>
      </c>
      <c r="E93" s="308">
        <v>1100</v>
      </c>
      <c r="F93" s="329">
        <v>0</v>
      </c>
      <c r="G93" s="302">
        <f t="shared" si="8"/>
        <v>0</v>
      </c>
      <c r="H93" s="329">
        <v>0</v>
      </c>
      <c r="I93" s="302">
        <f t="shared" si="9"/>
        <v>0</v>
      </c>
      <c r="J93" s="302">
        <f t="shared" si="10"/>
        <v>0</v>
      </c>
    </row>
    <row r="94" spans="1:10" ht="18.15" customHeight="1">
      <c r="A94" s="303" t="s">
        <v>406</v>
      </c>
      <c r="B94" s="311" t="s">
        <v>408</v>
      </c>
      <c r="C94" s="300"/>
      <c r="D94" s="301" t="s">
        <v>397</v>
      </c>
      <c r="E94" s="308">
        <v>50</v>
      </c>
      <c r="F94" s="329">
        <v>0</v>
      </c>
      <c r="G94" s="302">
        <f t="shared" si="8"/>
        <v>0</v>
      </c>
      <c r="H94" s="329">
        <v>0</v>
      </c>
      <c r="I94" s="302">
        <f t="shared" si="9"/>
        <v>0</v>
      </c>
      <c r="J94" s="302">
        <f t="shared" si="10"/>
        <v>0</v>
      </c>
    </row>
    <row r="95" spans="1:10" ht="18.15" customHeight="1">
      <c r="A95" s="303" t="s">
        <v>409</v>
      </c>
      <c r="B95" s="311" t="s">
        <v>410</v>
      </c>
      <c r="C95" s="300"/>
      <c r="D95" s="301" t="s">
        <v>397</v>
      </c>
      <c r="E95" s="308">
        <v>150</v>
      </c>
      <c r="F95" s="329">
        <v>0</v>
      </c>
      <c r="G95" s="302">
        <f t="shared" si="8"/>
        <v>0</v>
      </c>
      <c r="H95" s="329">
        <v>0</v>
      </c>
      <c r="I95" s="302">
        <f t="shared" si="9"/>
        <v>0</v>
      </c>
      <c r="J95" s="302">
        <f t="shared" si="10"/>
        <v>0</v>
      </c>
    </row>
    <row r="96" spans="1:10" ht="18.15" customHeight="1">
      <c r="A96" s="303" t="s">
        <v>411</v>
      </c>
      <c r="B96" s="311" t="s">
        <v>412</v>
      </c>
      <c r="C96" s="300"/>
      <c r="D96" s="301" t="s">
        <v>397</v>
      </c>
      <c r="E96" s="308">
        <v>175</v>
      </c>
      <c r="F96" s="329">
        <v>0</v>
      </c>
      <c r="G96" s="302">
        <f t="shared" si="8"/>
        <v>0</v>
      </c>
      <c r="H96" s="329">
        <v>0</v>
      </c>
      <c r="I96" s="302">
        <f t="shared" si="9"/>
        <v>0</v>
      </c>
      <c r="J96" s="302">
        <f t="shared" si="10"/>
        <v>0</v>
      </c>
    </row>
    <row r="97" spans="1:10" ht="18.15" customHeight="1">
      <c r="A97" s="312" t="s">
        <v>413</v>
      </c>
      <c r="B97" s="311" t="s">
        <v>414</v>
      </c>
      <c r="C97" s="300"/>
      <c r="D97" s="301" t="s">
        <v>397</v>
      </c>
      <c r="E97" s="308">
        <v>40</v>
      </c>
      <c r="F97" s="329">
        <v>0</v>
      </c>
      <c r="G97" s="302">
        <f t="shared" si="8"/>
        <v>0</v>
      </c>
      <c r="H97" s="329">
        <v>0</v>
      </c>
      <c r="I97" s="302">
        <f t="shared" si="9"/>
        <v>0</v>
      </c>
      <c r="J97" s="302">
        <f t="shared" si="10"/>
        <v>0</v>
      </c>
    </row>
    <row r="98" spans="1:10" ht="18.15" customHeight="1">
      <c r="A98" s="312" t="s">
        <v>413</v>
      </c>
      <c r="B98" s="311" t="s">
        <v>415</v>
      </c>
      <c r="C98" s="300"/>
      <c r="D98" s="301" t="s">
        <v>397</v>
      </c>
      <c r="E98" s="308">
        <v>35</v>
      </c>
      <c r="F98" s="329">
        <v>0</v>
      </c>
      <c r="G98" s="302">
        <f t="shared" si="8"/>
        <v>0</v>
      </c>
      <c r="H98" s="329">
        <v>0</v>
      </c>
      <c r="I98" s="302">
        <f t="shared" si="9"/>
        <v>0</v>
      </c>
      <c r="J98" s="302">
        <f t="shared" si="10"/>
        <v>0</v>
      </c>
    </row>
    <row r="99" spans="1:10" ht="18.15" customHeight="1">
      <c r="A99" s="303" t="s">
        <v>416</v>
      </c>
      <c r="B99" s="300" t="s">
        <v>417</v>
      </c>
      <c r="C99" s="300"/>
      <c r="D99" s="301" t="s">
        <v>397</v>
      </c>
      <c r="E99" s="308">
        <v>25</v>
      </c>
      <c r="F99" s="329">
        <v>0</v>
      </c>
      <c r="G99" s="302">
        <f t="shared" si="8"/>
        <v>0</v>
      </c>
      <c r="H99" s="329">
        <v>0</v>
      </c>
      <c r="I99" s="302">
        <f t="shared" si="9"/>
        <v>0</v>
      </c>
      <c r="J99" s="302">
        <f t="shared" si="10"/>
        <v>0</v>
      </c>
    </row>
    <row r="100" spans="1:10" ht="18.15" customHeight="1">
      <c r="A100" s="303" t="s">
        <v>418</v>
      </c>
      <c r="B100" s="300" t="s">
        <v>417</v>
      </c>
      <c r="C100" s="300"/>
      <c r="D100" s="301" t="s">
        <v>397</v>
      </c>
      <c r="E100" s="308">
        <v>25</v>
      </c>
      <c r="F100" s="329">
        <v>0</v>
      </c>
      <c r="G100" s="302">
        <f t="shared" si="8"/>
        <v>0</v>
      </c>
      <c r="H100" s="329">
        <v>0</v>
      </c>
      <c r="I100" s="302">
        <f t="shared" si="9"/>
        <v>0</v>
      </c>
      <c r="J100" s="302">
        <f t="shared" si="10"/>
        <v>0</v>
      </c>
    </row>
    <row r="101" spans="1:10" ht="18.15" customHeight="1">
      <c r="A101" s="303" t="s">
        <v>419</v>
      </c>
      <c r="B101" s="300" t="s">
        <v>420</v>
      </c>
      <c r="C101" s="300"/>
      <c r="D101" s="301" t="s">
        <v>397</v>
      </c>
      <c r="E101" s="308">
        <v>50</v>
      </c>
      <c r="F101" s="329">
        <v>0</v>
      </c>
      <c r="G101" s="302">
        <f t="shared" si="8"/>
        <v>0</v>
      </c>
      <c r="H101" s="329">
        <v>0</v>
      </c>
      <c r="I101" s="302">
        <f t="shared" si="9"/>
        <v>0</v>
      </c>
      <c r="J101" s="302">
        <f t="shared" si="10"/>
        <v>0</v>
      </c>
    </row>
    <row r="102" spans="1:10" ht="18.15" customHeight="1">
      <c r="A102" s="303" t="s">
        <v>421</v>
      </c>
      <c r="B102" s="300" t="s">
        <v>422</v>
      </c>
      <c r="C102" s="300"/>
      <c r="D102" s="301" t="s">
        <v>397</v>
      </c>
      <c r="E102" s="308">
        <v>150</v>
      </c>
      <c r="F102" s="329">
        <v>0</v>
      </c>
      <c r="G102" s="302">
        <f t="shared" si="8"/>
        <v>0</v>
      </c>
      <c r="H102" s="329">
        <v>0</v>
      </c>
      <c r="I102" s="302">
        <f t="shared" si="9"/>
        <v>0</v>
      </c>
      <c r="J102" s="302">
        <f t="shared" si="10"/>
        <v>0</v>
      </c>
    </row>
    <row r="103" spans="1:10" ht="18.15" customHeight="1">
      <c r="A103" s="303" t="s">
        <v>421</v>
      </c>
      <c r="B103" s="300" t="s">
        <v>423</v>
      </c>
      <c r="C103" s="300"/>
      <c r="D103" s="301" t="s">
        <v>397</v>
      </c>
      <c r="E103" s="308">
        <v>250</v>
      </c>
      <c r="F103" s="329">
        <v>0</v>
      </c>
      <c r="G103" s="302">
        <f t="shared" si="8"/>
        <v>0</v>
      </c>
      <c r="H103" s="329">
        <v>0</v>
      </c>
      <c r="I103" s="302">
        <f t="shared" si="9"/>
        <v>0</v>
      </c>
      <c r="J103" s="302">
        <f t="shared" si="10"/>
        <v>0</v>
      </c>
    </row>
    <row r="104" spans="1:10" ht="18.15" customHeight="1">
      <c r="A104" s="313" t="s">
        <v>424</v>
      </c>
      <c r="B104" s="300" t="s">
        <v>425</v>
      </c>
      <c r="C104" s="300"/>
      <c r="D104" s="301" t="s">
        <v>397</v>
      </c>
      <c r="E104" s="308">
        <v>150</v>
      </c>
      <c r="F104" s="329">
        <v>0</v>
      </c>
      <c r="G104" s="302">
        <f t="shared" si="8"/>
        <v>0</v>
      </c>
      <c r="H104" s="329">
        <v>0</v>
      </c>
      <c r="I104" s="302">
        <f t="shared" si="9"/>
        <v>0</v>
      </c>
      <c r="J104" s="302">
        <f t="shared" si="10"/>
        <v>0</v>
      </c>
    </row>
    <row r="105" spans="1:10" ht="18.15" customHeight="1">
      <c r="A105" s="303" t="s">
        <v>426</v>
      </c>
      <c r="B105" s="300" t="s">
        <v>427</v>
      </c>
      <c r="C105" s="300"/>
      <c r="D105" s="301" t="s">
        <v>397</v>
      </c>
      <c r="E105" s="308">
        <v>5</v>
      </c>
      <c r="F105" s="329">
        <v>0</v>
      </c>
      <c r="G105" s="302">
        <f t="shared" si="8"/>
        <v>0</v>
      </c>
      <c r="H105" s="329">
        <v>0</v>
      </c>
      <c r="I105" s="302">
        <f t="shared" si="9"/>
        <v>0</v>
      </c>
      <c r="J105" s="302">
        <f t="shared" si="10"/>
        <v>0</v>
      </c>
    </row>
    <row r="106" spans="1:10" ht="18.15" customHeight="1">
      <c r="A106" s="303" t="s">
        <v>428</v>
      </c>
      <c r="B106" s="300"/>
      <c r="C106" s="300"/>
      <c r="D106" s="301" t="s">
        <v>429</v>
      </c>
      <c r="E106" s="301">
        <v>112</v>
      </c>
      <c r="F106" s="329">
        <v>0</v>
      </c>
      <c r="G106" s="302">
        <f t="shared" si="8"/>
        <v>0</v>
      </c>
      <c r="H106" s="329">
        <v>0</v>
      </c>
      <c r="I106" s="302">
        <f t="shared" si="9"/>
        <v>0</v>
      </c>
      <c r="J106" s="302">
        <f t="shared" si="10"/>
        <v>0</v>
      </c>
    </row>
    <row r="107" spans="1:10" ht="18.15" customHeight="1">
      <c r="A107" s="313" t="s">
        <v>430</v>
      </c>
      <c r="B107" s="300"/>
      <c r="C107" s="300"/>
      <c r="D107" s="301" t="s">
        <v>321</v>
      </c>
      <c r="E107" s="301">
        <v>1</v>
      </c>
      <c r="F107" s="329">
        <v>0</v>
      </c>
      <c r="G107" s="302">
        <f t="shared" si="8"/>
        <v>0</v>
      </c>
      <c r="H107" s="329">
        <v>0</v>
      </c>
      <c r="I107" s="302">
        <f t="shared" si="9"/>
        <v>0</v>
      </c>
      <c r="J107" s="302">
        <f t="shared" si="10"/>
        <v>0</v>
      </c>
    </row>
    <row r="108" spans="1:10" ht="18.15" customHeight="1">
      <c r="A108" s="304" t="s">
        <v>431</v>
      </c>
      <c r="B108" s="304"/>
      <c r="C108" s="304"/>
      <c r="D108" s="304"/>
      <c r="E108" s="304"/>
      <c r="F108" s="285"/>
      <c r="G108" s="285"/>
      <c r="H108" s="285"/>
      <c r="I108" s="285"/>
      <c r="J108" s="285">
        <f>SUM(J84:J107)</f>
        <v>0</v>
      </c>
    </row>
    <row r="109" spans="1:10" ht="18.15" customHeight="1">
      <c r="A109" s="296" t="s">
        <v>432</v>
      </c>
      <c r="B109" s="296"/>
      <c r="C109" s="296"/>
      <c r="D109" s="296"/>
      <c r="E109" s="296"/>
      <c r="F109" s="296"/>
      <c r="G109" s="296"/>
      <c r="H109" s="296"/>
      <c r="I109" s="296"/>
      <c r="J109" s="296"/>
    </row>
    <row r="110" spans="1:10" ht="18.15" customHeight="1">
      <c r="A110" s="303" t="s">
        <v>433</v>
      </c>
      <c r="B110" s="300"/>
      <c r="C110" s="300"/>
      <c r="D110" s="301" t="s">
        <v>321</v>
      </c>
      <c r="E110" s="301">
        <v>1</v>
      </c>
      <c r="F110" s="329">
        <v>0</v>
      </c>
      <c r="G110" s="302">
        <f aca="true" t="shared" si="11" ref="G110:G114">E110*F110</f>
        <v>0</v>
      </c>
      <c r="H110" s="329">
        <v>0</v>
      </c>
      <c r="I110" s="302">
        <f aca="true" t="shared" si="12" ref="I110:I114">H110*E110</f>
        <v>0</v>
      </c>
      <c r="J110" s="302">
        <f aca="true" t="shared" si="13" ref="J110:J114">G110+I110</f>
        <v>0</v>
      </c>
    </row>
    <row r="111" spans="1:10" ht="18.15" customHeight="1">
      <c r="A111" s="303" t="s">
        <v>434</v>
      </c>
      <c r="B111" s="300"/>
      <c r="C111" s="300"/>
      <c r="D111" s="301" t="s">
        <v>435</v>
      </c>
      <c r="E111" s="301">
        <v>74</v>
      </c>
      <c r="F111" s="329">
        <v>0</v>
      </c>
      <c r="G111" s="302">
        <f t="shared" si="11"/>
        <v>0</v>
      </c>
      <c r="H111" s="329">
        <v>0</v>
      </c>
      <c r="I111" s="302">
        <f t="shared" si="12"/>
        <v>0</v>
      </c>
      <c r="J111" s="302">
        <f t="shared" si="13"/>
        <v>0</v>
      </c>
    </row>
    <row r="112" spans="1:10" ht="18.15" customHeight="1">
      <c r="A112" s="303" t="s">
        <v>436</v>
      </c>
      <c r="B112" s="300"/>
      <c r="C112" s="300" t="s">
        <v>437</v>
      </c>
      <c r="D112" s="301" t="s">
        <v>435</v>
      </c>
      <c r="E112" s="301">
        <v>74</v>
      </c>
      <c r="F112" s="329">
        <v>0</v>
      </c>
      <c r="G112" s="302">
        <f t="shared" si="11"/>
        <v>0</v>
      </c>
      <c r="H112" s="329">
        <v>0</v>
      </c>
      <c r="I112" s="302">
        <f t="shared" si="12"/>
        <v>0</v>
      </c>
      <c r="J112" s="302">
        <f t="shared" si="13"/>
        <v>0</v>
      </c>
    </row>
    <row r="113" spans="1:10" ht="18.15" customHeight="1">
      <c r="A113" s="303" t="s">
        <v>438</v>
      </c>
      <c r="B113" s="300"/>
      <c r="C113" s="300"/>
      <c r="D113" s="301" t="s">
        <v>321</v>
      </c>
      <c r="E113" s="301">
        <v>1</v>
      </c>
      <c r="F113" s="329">
        <v>0</v>
      </c>
      <c r="G113" s="302">
        <f t="shared" si="11"/>
        <v>0</v>
      </c>
      <c r="H113" s="329">
        <v>0</v>
      </c>
      <c r="I113" s="302">
        <f t="shared" si="12"/>
        <v>0</v>
      </c>
      <c r="J113" s="302">
        <f t="shared" si="13"/>
        <v>0</v>
      </c>
    </row>
    <row r="114" spans="1:10" ht="18.15" customHeight="1">
      <c r="A114" s="303" t="s">
        <v>439</v>
      </c>
      <c r="B114" s="300"/>
      <c r="C114" s="300"/>
      <c r="D114" s="301" t="s">
        <v>321</v>
      </c>
      <c r="E114" s="301">
        <v>1</v>
      </c>
      <c r="F114" s="329">
        <v>0</v>
      </c>
      <c r="G114" s="302">
        <f t="shared" si="11"/>
        <v>0</v>
      </c>
      <c r="H114" s="329">
        <v>0</v>
      </c>
      <c r="I114" s="302">
        <f t="shared" si="12"/>
        <v>0</v>
      </c>
      <c r="J114" s="302">
        <f t="shared" si="13"/>
        <v>0</v>
      </c>
    </row>
    <row r="115" spans="1:10" ht="18.15" customHeight="1">
      <c r="A115" s="304" t="s">
        <v>440</v>
      </c>
      <c r="B115" s="304"/>
      <c r="C115" s="304"/>
      <c r="D115" s="304"/>
      <c r="E115" s="304"/>
      <c r="F115" s="285"/>
      <c r="G115" s="285"/>
      <c r="H115" s="285"/>
      <c r="I115" s="285"/>
      <c r="J115" s="285">
        <f>SUM(J110:J114)</f>
        <v>0</v>
      </c>
    </row>
    <row r="116" spans="1:10" ht="18.15" customHeight="1">
      <c r="A116" s="296" t="s">
        <v>441</v>
      </c>
      <c r="B116" s="296"/>
      <c r="C116" s="296"/>
      <c r="D116" s="296"/>
      <c r="E116" s="296"/>
      <c r="F116" s="296"/>
      <c r="G116" s="296"/>
      <c r="H116" s="296"/>
      <c r="I116" s="296"/>
      <c r="J116" s="296"/>
    </row>
    <row r="117" spans="1:10" ht="18.15" customHeight="1">
      <c r="A117" s="303" t="s">
        <v>442</v>
      </c>
      <c r="B117" s="300"/>
      <c r="C117" s="300"/>
      <c r="D117" s="301" t="s">
        <v>321</v>
      </c>
      <c r="E117" s="301">
        <v>1</v>
      </c>
      <c r="F117" s="329">
        <v>0</v>
      </c>
      <c r="G117" s="302">
        <f>E117*F117</f>
        <v>0</v>
      </c>
      <c r="H117" s="329">
        <v>0</v>
      </c>
      <c r="I117" s="302">
        <f>H117*E117</f>
        <v>0</v>
      </c>
      <c r="J117" s="302">
        <f>G117+I117</f>
        <v>0</v>
      </c>
    </row>
    <row r="118" spans="1:10" ht="18.15" customHeight="1">
      <c r="A118" s="304" t="s">
        <v>443</v>
      </c>
      <c r="B118" s="304"/>
      <c r="C118" s="304"/>
      <c r="D118" s="304"/>
      <c r="E118" s="304"/>
      <c r="F118" s="285"/>
      <c r="G118" s="285"/>
      <c r="H118" s="285"/>
      <c r="I118" s="285"/>
      <c r="J118" s="285">
        <f>SUM(J117:J117)</f>
        <v>0</v>
      </c>
    </row>
    <row r="119" spans="1:10" ht="18.15" customHeight="1">
      <c r="A119" s="296" t="s">
        <v>444</v>
      </c>
      <c r="B119" s="296"/>
      <c r="C119" s="296"/>
      <c r="D119" s="296"/>
      <c r="E119" s="296"/>
      <c r="F119" s="296"/>
      <c r="G119" s="296"/>
      <c r="H119" s="296"/>
      <c r="I119" s="296"/>
      <c r="J119" s="296"/>
    </row>
    <row r="120" spans="1:10" ht="18.15" customHeight="1">
      <c r="A120" s="303" t="s">
        <v>445</v>
      </c>
      <c r="B120" s="300"/>
      <c r="C120" s="300"/>
      <c r="D120" s="301" t="s">
        <v>429</v>
      </c>
      <c r="E120" s="301">
        <v>1</v>
      </c>
      <c r="F120" s="329">
        <v>0</v>
      </c>
      <c r="G120" s="302">
        <f aca="true" t="shared" si="14" ref="G120:G122">E120*F120</f>
        <v>0</v>
      </c>
      <c r="H120" s="329">
        <v>0</v>
      </c>
      <c r="I120" s="302">
        <f aca="true" t="shared" si="15" ref="I120:I122">H120*E120</f>
        <v>0</v>
      </c>
      <c r="J120" s="302">
        <f aca="true" t="shared" si="16" ref="J120:J122">G120+I120</f>
        <v>0</v>
      </c>
    </row>
    <row r="121" spans="1:10" ht="18.15" customHeight="1">
      <c r="A121" s="303" t="s">
        <v>446</v>
      </c>
      <c r="B121" s="300"/>
      <c r="C121" s="300"/>
      <c r="D121" s="301" t="s">
        <v>321</v>
      </c>
      <c r="E121" s="301">
        <v>1</v>
      </c>
      <c r="F121" s="329">
        <v>0</v>
      </c>
      <c r="G121" s="302">
        <f t="shared" si="14"/>
        <v>0</v>
      </c>
      <c r="H121" s="329">
        <v>0</v>
      </c>
      <c r="I121" s="302">
        <f t="shared" si="15"/>
        <v>0</v>
      </c>
      <c r="J121" s="302">
        <f t="shared" si="16"/>
        <v>0</v>
      </c>
    </row>
    <row r="122" spans="1:10" ht="18.15" customHeight="1">
      <c r="A122" s="303" t="s">
        <v>447</v>
      </c>
      <c r="B122" s="300"/>
      <c r="C122" s="300"/>
      <c r="D122" s="301" t="s">
        <v>321</v>
      </c>
      <c r="E122" s="301">
        <v>1</v>
      </c>
      <c r="F122" s="329">
        <v>0</v>
      </c>
      <c r="G122" s="302">
        <f t="shared" si="14"/>
        <v>0</v>
      </c>
      <c r="H122" s="329">
        <v>0</v>
      </c>
      <c r="I122" s="302">
        <f t="shared" si="15"/>
        <v>0</v>
      </c>
      <c r="J122" s="302">
        <f t="shared" si="16"/>
        <v>0</v>
      </c>
    </row>
    <row r="123" spans="1:10" ht="18.15" customHeight="1">
      <c r="A123" s="304" t="s">
        <v>448</v>
      </c>
      <c r="B123" s="304"/>
      <c r="C123" s="304"/>
      <c r="D123" s="304"/>
      <c r="E123" s="304"/>
      <c r="F123" s="285"/>
      <c r="G123" s="285"/>
      <c r="H123" s="285"/>
      <c r="I123" s="285"/>
      <c r="J123" s="285">
        <f>SUM(J120:J122)</f>
        <v>0</v>
      </c>
    </row>
    <row r="124" spans="1:10" s="314" customFormat="1" ht="18.15" customHeight="1">
      <c r="A124" s="296" t="s">
        <v>449</v>
      </c>
      <c r="B124" s="296"/>
      <c r="C124" s="296"/>
      <c r="D124" s="296"/>
      <c r="E124" s="296"/>
      <c r="F124" s="296"/>
      <c r="G124" s="296"/>
      <c r="H124" s="296"/>
      <c r="I124" s="296"/>
      <c r="J124" s="296"/>
    </row>
    <row r="125" spans="1:10" s="314" customFormat="1" ht="18.15" customHeight="1">
      <c r="A125" s="303" t="s">
        <v>450</v>
      </c>
      <c r="B125" s="305"/>
      <c r="C125" s="300"/>
      <c r="D125" s="301" t="s">
        <v>324</v>
      </c>
      <c r="E125" s="301">
        <v>3</v>
      </c>
      <c r="F125" s="329">
        <v>0</v>
      </c>
      <c r="G125" s="302">
        <f aca="true" t="shared" si="17" ref="G125:G129">E125*F125</f>
        <v>0</v>
      </c>
      <c r="H125" s="329">
        <v>0</v>
      </c>
      <c r="I125" s="302">
        <f aca="true" t="shared" si="18" ref="I125:I129">H125*E125</f>
        <v>0</v>
      </c>
      <c r="J125" s="302">
        <f aca="true" t="shared" si="19" ref="J125:J129">G125+I125</f>
        <v>0</v>
      </c>
    </row>
    <row r="126" spans="1:10" s="314" customFormat="1" ht="18.15" customHeight="1">
      <c r="A126" s="303" t="s">
        <v>451</v>
      </c>
      <c r="B126" s="305"/>
      <c r="C126" s="300"/>
      <c r="D126" s="301" t="s">
        <v>452</v>
      </c>
      <c r="E126" s="308">
        <v>2</v>
      </c>
      <c r="F126" s="329">
        <v>0</v>
      </c>
      <c r="G126" s="302">
        <f t="shared" si="17"/>
        <v>0</v>
      </c>
      <c r="H126" s="329">
        <v>0</v>
      </c>
      <c r="I126" s="302">
        <f t="shared" si="18"/>
        <v>0</v>
      </c>
      <c r="J126" s="302">
        <f t="shared" si="19"/>
        <v>0</v>
      </c>
    </row>
    <row r="127" spans="1:10" s="314" customFormat="1" ht="18.15" customHeight="1">
      <c r="A127" s="303" t="s">
        <v>453</v>
      </c>
      <c r="B127" s="305"/>
      <c r="C127" s="300"/>
      <c r="D127" s="301" t="s">
        <v>321</v>
      </c>
      <c r="E127" s="301">
        <v>1</v>
      </c>
      <c r="F127" s="329">
        <v>0</v>
      </c>
      <c r="G127" s="302">
        <f t="shared" si="17"/>
        <v>0</v>
      </c>
      <c r="H127" s="329">
        <v>0</v>
      </c>
      <c r="I127" s="302">
        <f t="shared" si="18"/>
        <v>0</v>
      </c>
      <c r="J127" s="302">
        <f t="shared" si="19"/>
        <v>0</v>
      </c>
    </row>
    <row r="128" spans="1:10" s="314" customFormat="1" ht="18.15" customHeight="1">
      <c r="A128" s="303" t="s">
        <v>454</v>
      </c>
      <c r="B128" s="305"/>
      <c r="C128" s="300" t="s">
        <v>455</v>
      </c>
      <c r="D128" s="301" t="s">
        <v>321</v>
      </c>
      <c r="E128" s="301">
        <v>2</v>
      </c>
      <c r="F128" s="329">
        <v>0</v>
      </c>
      <c r="G128" s="302">
        <f t="shared" si="17"/>
        <v>0</v>
      </c>
      <c r="H128" s="329">
        <v>0</v>
      </c>
      <c r="I128" s="302">
        <f t="shared" si="18"/>
        <v>0</v>
      </c>
      <c r="J128" s="302">
        <f t="shared" si="19"/>
        <v>0</v>
      </c>
    </row>
    <row r="129" spans="1:10" s="314" customFormat="1" ht="18.15" customHeight="1">
      <c r="A129" s="303" t="s">
        <v>456</v>
      </c>
      <c r="B129" s="300"/>
      <c r="C129" s="300"/>
      <c r="D129" s="301" t="s">
        <v>321</v>
      </c>
      <c r="E129" s="301">
        <v>1</v>
      </c>
      <c r="F129" s="329">
        <v>0</v>
      </c>
      <c r="G129" s="302">
        <f t="shared" si="17"/>
        <v>0</v>
      </c>
      <c r="H129" s="329">
        <v>0</v>
      </c>
      <c r="I129" s="302">
        <f t="shared" si="18"/>
        <v>0</v>
      </c>
      <c r="J129" s="302">
        <f t="shared" si="19"/>
        <v>0</v>
      </c>
    </row>
    <row r="130" spans="1:10" s="314" customFormat="1" ht="18.15" customHeight="1">
      <c r="A130" s="304" t="s">
        <v>457</v>
      </c>
      <c r="B130" s="304"/>
      <c r="C130" s="304"/>
      <c r="D130" s="304"/>
      <c r="E130" s="304"/>
      <c r="F130" s="285"/>
      <c r="G130" s="285"/>
      <c r="H130" s="285"/>
      <c r="I130" s="285"/>
      <c r="J130" s="285">
        <f>SUM(J125:J129)</f>
        <v>0</v>
      </c>
    </row>
    <row r="132" spans="1:10" ht="18.15" customHeight="1">
      <c r="A132" s="315" t="s">
        <v>458</v>
      </c>
      <c r="B132" s="315"/>
      <c r="C132" s="315"/>
      <c r="D132" s="315"/>
      <c r="E132" s="315"/>
      <c r="F132" s="315"/>
      <c r="G132" s="286">
        <f>SUM(G10:G129)</f>
        <v>0</v>
      </c>
      <c r="H132" s="287"/>
      <c r="I132" s="286">
        <f>SUM(I10:I130)</f>
        <v>0</v>
      </c>
      <c r="J132" s="288">
        <f>J130+J123+J118+J115+J108+J82+J41+J32+J15</f>
        <v>0</v>
      </c>
    </row>
    <row r="65455" s="290" customFormat="1" ht="12.75" customHeight="1"/>
    <row r="65456" s="290" customFormat="1" ht="12.75" customHeight="1"/>
    <row r="65457" s="290" customFormat="1" ht="12.75" customHeight="1"/>
    <row r="65458" s="290" customFormat="1" ht="12.75" customHeight="1"/>
    <row r="65459" s="290" customFormat="1" ht="12.75" customHeight="1"/>
    <row r="65460" s="290" customFormat="1" ht="12.75" customHeight="1"/>
    <row r="65461" s="290" customFormat="1" ht="12.75" customHeight="1"/>
    <row r="65462" s="290" customFormat="1" ht="12.75" customHeight="1"/>
    <row r="65463" s="290" customFormat="1" ht="12.75" customHeight="1"/>
    <row r="65464" s="290" customFormat="1" ht="12.75" customHeight="1"/>
    <row r="65465" s="290" customFormat="1" ht="12.75" customHeight="1"/>
    <row r="65466" s="290" customFormat="1" ht="12.75" customHeight="1"/>
    <row r="65467" s="290" customFormat="1" ht="12.75" customHeight="1"/>
    <row r="65468" s="290" customFormat="1" ht="12.75" customHeight="1"/>
    <row r="65469" s="290" customFormat="1" ht="12.75" customHeight="1"/>
    <row r="65470" s="290" customFormat="1" ht="12.75" customHeight="1"/>
    <row r="65471" s="290" customFormat="1" ht="12.75" customHeight="1"/>
    <row r="65472" s="290" customFormat="1" ht="12.75" customHeight="1"/>
    <row r="65473" s="290" customFormat="1" ht="12.75" customHeight="1"/>
    <row r="65474" s="290" customFormat="1" ht="12.75" customHeight="1"/>
    <row r="65475" s="290" customFormat="1" ht="12.75" customHeight="1"/>
    <row r="65476" s="290" customFormat="1" ht="12.75" customHeight="1"/>
    <row r="65477" s="290" customFormat="1" ht="12.75" customHeight="1"/>
    <row r="65478" s="290" customFormat="1" ht="12.75" customHeight="1"/>
    <row r="65479" s="290" customFormat="1" ht="12.75" customHeight="1"/>
    <row r="65480" s="290" customFormat="1" ht="12.75" customHeight="1"/>
    <row r="65481" s="290" customFormat="1" ht="12.75" customHeight="1"/>
    <row r="65482" s="290" customFormat="1" ht="12.75" customHeight="1"/>
    <row r="65483" s="290" customFormat="1" ht="12.75" customHeight="1"/>
    <row r="65484" s="290" customFormat="1" ht="12.75" customHeight="1"/>
    <row r="65485" s="290" customFormat="1" ht="12.75" customHeight="1"/>
    <row r="65486" s="290" customFormat="1" ht="12.75" customHeight="1"/>
    <row r="65487" s="290" customFormat="1" ht="12.75" customHeight="1"/>
    <row r="65488" s="290" customFormat="1" ht="12.75" customHeight="1"/>
    <row r="65489" s="290" customFormat="1" ht="12.75" customHeight="1"/>
    <row r="65490" s="290" customFormat="1" ht="12.75" customHeight="1"/>
    <row r="65491" s="290" customFormat="1" ht="12.75" customHeight="1"/>
    <row r="65492" s="290" customFormat="1" ht="12.75" customHeight="1"/>
    <row r="65493" s="290" customFormat="1" ht="12.75" customHeight="1"/>
    <row r="65494" s="290" customFormat="1" ht="12.75" customHeight="1"/>
    <row r="65495" s="290" customFormat="1" ht="12.75" customHeight="1"/>
    <row r="65496" s="290" customFormat="1" ht="12.75" customHeight="1"/>
    <row r="65497" s="290" customFormat="1" ht="12.75" customHeight="1"/>
    <row r="65498" s="290" customFormat="1" ht="12.75" customHeight="1"/>
    <row r="65499" s="290" customFormat="1" ht="12.75" customHeight="1"/>
    <row r="65500" s="290" customFormat="1" ht="12.75" customHeight="1"/>
    <row r="65501" s="290" customFormat="1" ht="12.75" customHeight="1"/>
    <row r="65502" s="290" customFormat="1" ht="12.75" customHeight="1"/>
    <row r="65503" s="290" customFormat="1" ht="12.75" customHeight="1"/>
    <row r="65504" s="290" customFormat="1" ht="12.75" customHeight="1"/>
    <row r="65505" s="290" customFormat="1" ht="12.75" customHeight="1"/>
    <row r="65506" s="290" customFormat="1" ht="12.75" customHeight="1"/>
    <row r="65507" s="290" customFormat="1" ht="12.75" customHeight="1"/>
    <row r="65508" s="290" customFormat="1" ht="12.75" customHeight="1"/>
    <row r="65509" s="290" customFormat="1" ht="12.75" customHeight="1"/>
    <row r="65510" s="290" customFormat="1" ht="12.75" customHeight="1"/>
    <row r="65511" s="290" customFormat="1" ht="12.75" customHeight="1"/>
    <row r="65512" s="290" customFormat="1" ht="12.75" customHeight="1"/>
    <row r="65513" s="290" customFormat="1" ht="12.75" customHeight="1"/>
    <row r="65514" s="290" customFormat="1" ht="12.75" customHeight="1"/>
    <row r="65515" s="290" customFormat="1" ht="12.75" customHeight="1"/>
    <row r="65516" s="290" customFormat="1" ht="12.75" customHeight="1"/>
    <row r="65517" s="290" customFormat="1" ht="12.75" customHeight="1"/>
    <row r="65518" s="290" customFormat="1" ht="12.75" customHeight="1"/>
    <row r="65519" s="290" customFormat="1" ht="12.75" customHeight="1"/>
    <row r="65520" s="290" customFormat="1" ht="12.75" customHeight="1"/>
    <row r="65521" s="290" customFormat="1" ht="12.75" customHeight="1"/>
    <row r="65522" s="290" customFormat="1" ht="12.75" customHeight="1"/>
    <row r="65523" s="290" customFormat="1" ht="12.75" customHeight="1"/>
    <row r="65524" s="290" customFormat="1" ht="12.75" customHeight="1"/>
    <row r="65525" s="290" customFormat="1" ht="12.75" customHeight="1"/>
    <row r="65526" s="290" customFormat="1" ht="12.75" customHeight="1"/>
    <row r="65527" s="290" customFormat="1" ht="12.75" customHeight="1"/>
    <row r="65528" s="290" customFormat="1" ht="12.75" customHeight="1"/>
    <row r="65529" s="290" customFormat="1" ht="12.75" customHeight="1"/>
    <row r="65530" s="290" customFormat="1" ht="12.75" customHeight="1"/>
    <row r="65531" s="290" customFormat="1" ht="12.75" customHeight="1"/>
    <row r="65532" s="290" customFormat="1" ht="12.75" customHeight="1"/>
    <row r="65533" s="290" customFormat="1" ht="12.75" customHeight="1"/>
    <row r="65534" s="290" customFormat="1" ht="12.75" customHeight="1"/>
    <row r="65535" s="290" customFormat="1" ht="12.75" customHeight="1"/>
    <row r="65536" s="290" customFormat="1" ht="12.75" customHeight="1"/>
  </sheetData>
  <sheetProtection algorithmName="SHA-512" hashValue="kbz2XpY1UkeZBmct3QgcsliikUvFdrWE2F9vaw5xvWUWie8n9tPRi8L6ID7nMZ/GMhfjuXMhDDzNI+zSLbyX/w==" saltValue="XxVTtlGlZKBn64yefh+LwA==" spinCount="100000" sheet="1" objects="1" scenarios="1"/>
  <printOptions/>
  <pageMargins left="0.5902777777777778" right="0.5902777777777778" top="0.9840277777777777" bottom="1.1506944444444445" header="0.5118055555555555" footer="0.9840277777777777"/>
  <pageSetup fitToHeight="3" fitToWidth="1" horizontalDpi="300" verticalDpi="300" orientation="portrait" paperSize="9"/>
  <headerFooter alignWithMargins="0">
    <oddFooter>&amp;L&amp;"Times New Roman,obyčejné"&amp;12&amp;F&amp;R&amp;"Times New Roman,obyčejné"&amp;12&amp;P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2023-06-23T08:48:24Z</dcterms:modified>
  <cp:category/>
  <cp:version/>
  <cp:contentType/>
  <cp:contentStatus/>
</cp:coreProperties>
</file>