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Nové areálové sítě" sheetId="2" r:id="rId2"/>
    <sheet name="2 - Vnitřní instal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Nové areálové sítě'!$C$121:$K$197</definedName>
    <definedName name="_xlnm.Print_Area" localSheetId="1">'1 - Nové areálové sítě'!$C$4:$J$76,'1 - Nové areálové sítě'!$C$82:$J$103,'1 - Nové areálové sítě'!$C$109:$K$197</definedName>
    <definedName name="_xlnm.Print_Titles" localSheetId="1">'1 - Nové areálové sítě'!$121:$121</definedName>
    <definedName name="_xlnm._FilterDatabase" localSheetId="2" hidden="1">'2 - Vnitřní instalace'!$C$122:$K$217</definedName>
    <definedName name="_xlnm.Print_Area" localSheetId="2">'2 - Vnitřní instalace'!$C$4:$J$76,'2 - Vnitřní instalace'!$C$82:$J$104,'2 - Vnitřní instalace'!$C$110:$K$217</definedName>
    <definedName name="_xlnm.Print_Titles" localSheetId="2">'2 - Vnitřní instalace'!$122:$122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6"/>
  <c r="BH206"/>
  <c r="BG206"/>
  <c r="BF206"/>
  <c r="T206"/>
  <c r="T205"/>
  <c r="R206"/>
  <c r="R205"/>
  <c r="P206"/>
  <c r="P205"/>
  <c r="BK206"/>
  <c r="BK205"/>
  <c r="J205"/>
  <c r="J206"/>
  <c r="BE206"/>
  <c r="J103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102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101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0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F37"/>
  <c i="1" r="BD96"/>
  <c i="3" r="BH126"/>
  <c r="F36"/>
  <c i="1" r="BC96"/>
  <c i="3" r="BG126"/>
  <c r="F35"/>
  <c i="1" r="BB96"/>
  <c i="3" r="BF126"/>
  <c r="J34"/>
  <c i="1" r="AW96"/>
  <c i="3" r="F34"/>
  <c i="1" r="BA96"/>
  <c i="3" r="T126"/>
  <c r="T125"/>
  <c r="T124"/>
  <c r="T123"/>
  <c r="R126"/>
  <c r="R125"/>
  <c r="R124"/>
  <c r="R123"/>
  <c r="P126"/>
  <c r="P125"/>
  <c r="P124"/>
  <c r="P123"/>
  <c i="1" r="AU96"/>
  <c i="3" r="BK126"/>
  <c r="BK125"/>
  <c r="J125"/>
  <c r="BK124"/>
  <c r="J124"/>
  <c r="BK123"/>
  <c r="J123"/>
  <c r="J96"/>
  <c r="J30"/>
  <c i="1" r="AG96"/>
  <c i="3" r="J126"/>
  <c r="BE126"/>
  <c r="J33"/>
  <c i="1" r="AV96"/>
  <c i="3" r="F33"/>
  <c i="1" r="AZ96"/>
  <c i="3" r="J98"/>
  <c r="J97"/>
  <c r="F119"/>
  <c r="F117"/>
  <c r="E115"/>
  <c r="F91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2"/>
  <c r="J117"/>
  <c r="J89"/>
  <c r="E7"/>
  <c r="E113"/>
  <c r="E85"/>
  <c i="2" r="J37"/>
  <c r="J36"/>
  <c i="1" r="AY95"/>
  <c i="2" r="J35"/>
  <c i="1" r="AX95"/>
  <c i="2"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102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4"/>
  <c r="BH184"/>
  <c r="BG184"/>
  <c r="BF184"/>
  <c r="T184"/>
  <c r="T183"/>
  <c r="T182"/>
  <c r="R184"/>
  <c r="R183"/>
  <c r="R182"/>
  <c r="P184"/>
  <c r="P183"/>
  <c r="P182"/>
  <c r="BK184"/>
  <c r="BK183"/>
  <c r="J183"/>
  <c r="BK182"/>
  <c r="J182"/>
  <c r="J184"/>
  <c r="BE184"/>
  <c r="J101"/>
  <c r="J10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99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F118"/>
  <c r="F116"/>
  <c r="E114"/>
  <c r="F91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<sst xmlns="http://schemas.openxmlformats.org/spreadsheetml/2006/main">
  <si>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</si>
  <si>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</si>
  <si>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</si>
  <si>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</si>
  <si>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</si>
  <si>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{f9cd690d-2ac9-4178-bc49-8c9a427fa5ff}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</si>
  <si>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</si>
  <si>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</si>
  <si>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</si>
  <si>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</si>
  <si>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</si>
  <si>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</si>
  <si>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</si>
  <si>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</si>
  <si>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</si>
  <si>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</si>
  <si>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</si>
  <si>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Zázemí sportovního klubu - přístavaba</t>
  </si>
  <si>
    <t>KSO:</t>
  </si>
  <si>
    <t>CC-CZ:</t>
  </si>
  <si>
    <t>Místo:</t>
  </si>
  <si>
    <t>Zimní stadion Nová Paka</t>
  </si>
  <si>
    <t>Datum:</t>
  </si>
  <si>
    <t>28. 7. 2022</t>
  </si>
  <si>
    <t>Zadavatel:</t>
  </si>
  <si>
    <t>IČ:</t>
  </si>
  <si>
    <t xml:space="preserve">Město Nová Paka, Dukelské náměstí 39, 509 24 Nová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</si>
  <si>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</si>
  <si>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</si>
  <si>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</si>
  <si>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</si>
  <si>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</si>
  <si>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</si>
  <si>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</si>
  <si>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</si>
  <si>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</si>
  <si>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</si>
  <si>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</si>
  <si>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</si>
  <si>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</si>
  <si>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</si>
  <si>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</si>
  <si>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</si>
  <si>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</si>
  <si>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</si>
  <si>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</si>
  <si>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</si>
  <si>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</si>
  <si>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</si>
  <si>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</si>
  <si>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</si>
  <si>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</si>
  <si>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</si>
  <si>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</si>
  <si>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</si>
  <si>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</si>
  <si>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</si>
  <si>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</si>
  <si>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</si>
  <si>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</si>
  <si>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</si>
  <si>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</si>
  <si>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</si>
  <si>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</si>
  <si>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</si>
  <si>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</si>
  <si>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</si>
  <si>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</si>
  <si>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</si>
  <si>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</si>
  <si>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</si>
  <si>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</si>
  <si>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</si>
  <si>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</si>
  <si>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</si>
  <si>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</si>
  <si>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</si>
  <si>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</si>
  <si>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</si>
  <si>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</si>
  <si>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</si>
  <si>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Nové areálové sítě</t>
  </si>
  <si>
    <t>STA</t>
  </si>
  <si>
    <t>{953a3a63-963d-41b8-a5dc-836b57686068}</t>
  </si>
  <si>
    <t>2</t>
  </si>
  <si>
    <t>Vnitřní instalace</t>
  </si>
  <si>
    <t>{9e73d537-0b15-4ff4-833b-b340c792b5de}</t>
  </si>
  <si>
    <t>KRYCÍ LIST SOUPISU PRACÍ</t>
  </si>
  <si>
    <t>Objekt:</t>
  </si>
  <si>
    <t>1 - Nové areálové sítě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</si>
  <si>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</si>
  <si>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</si>
  <si>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</si>
  <si>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</si>
  <si>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</si>
  <si>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</si>
  <si>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</si>
  <si>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</si>
  <si>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>PSV - Práce a dodávky PSV</t>
  </si>
  <si>
    <t xml:space="preserve">    721 - Zdravotechnika - vnitřní kanalizace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</si>
  <si>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</si>
  <si>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</si>
  <si>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</si>
  <si>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</si>
  <si>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</si>
  <si>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</si>
  <si>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</si>
  <si>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</si>
  <si>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</si>
  <si>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</si>
  <si>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</si>
  <si>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</si>
  <si>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</si>
  <si>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</si>
  <si>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</si>
  <si>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</si>
  <si>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</si>
  <si>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</si>
  <si>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</si>
  <si>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K</t>
  </si>
  <si>
    <t>ZP1</t>
  </si>
  <si>
    <t>Výkopové práce</t>
  </si>
  <si>
    <t>m3</t>
  </si>
  <si>
    <t>4</t>
  </si>
  <si>
    <t>-1522724872</t>
  </si>
  <si>
    <t>VV</t>
  </si>
  <si>
    <t>"pitná voda" (1,6*0,5*(80+20))</t>
  </si>
  <si>
    <t>"splašková kanalizace" 0,8*1*80</t>
  </si>
  <si>
    <t>"dešťová kanalizace" 0,8*0,7*31</t>
  </si>
  <si>
    <t>Součet</t>
  </si>
  <si>
    <t>12</t>
  </si>
  <si>
    <t>ZP5</t>
  </si>
  <si>
    <t>Obsypový písek, obsyp+podsyp</t>
  </si>
  <si>
    <t>t</t>
  </si>
  <si>
    <t>-468389406</t>
  </si>
  <si>
    <t>"pitná voda" 49,6</t>
  </si>
  <si>
    <t>"splašková kanalizace" 38,4</t>
  </si>
  <si>
    <t>"dešťová kanalizace" 9,3</t>
  </si>
  <si>
    <t>13</t>
  </si>
  <si>
    <t>ZP6</t>
  </si>
  <si>
    <t>Zpětný zásyp</t>
  </si>
  <si>
    <t>200884175</t>
  </si>
  <si>
    <t>"pitná voda" 79,4</t>
  </si>
  <si>
    <t>"splašková kanalizace" 40</t>
  </si>
  <si>
    <t>"dešťová kanalizace" 8,06</t>
  </si>
  <si>
    <t>14</t>
  </si>
  <si>
    <t>ZP7</t>
  </si>
  <si>
    <t>Skládkování</t>
  </si>
  <si>
    <t>1914227866</t>
  </si>
  <si>
    <t>"pitná voda" 37,2</t>
  </si>
  <si>
    <t>"splašková kanalizace" 28,8</t>
  </si>
  <si>
    <t>"dešťová kanalizace" 11,6</t>
  </si>
  <si>
    <t>ZP8</t>
  </si>
  <si>
    <t>Odvoz na skládku do 30km</t>
  </si>
  <si>
    <t>-996978817</t>
  </si>
  <si>
    <t>8</t>
  </si>
  <si>
    <t>Trubní vedení</t>
  </si>
  <si>
    <t>871211141R</t>
  </si>
  <si>
    <t>Montáž potrubí z PE100RC SDR 11 otevřený výkop D 63 x 5,8 mm</t>
  </si>
  <si>
    <t>m</t>
  </si>
  <si>
    <t>337626490</t>
  </si>
  <si>
    <t>M</t>
  </si>
  <si>
    <t>28613598R</t>
  </si>
  <si>
    <t>potrubí dvouvrstvé PE100RC s 10% signalizační vrstvou SDR 11 63x5,8 dl 12m</t>
  </si>
  <si>
    <t>1505424167</t>
  </si>
  <si>
    <t>17</t>
  </si>
  <si>
    <t>871315221R</t>
  </si>
  <si>
    <t>Kanalizační potrubí z tvrdého PVC jednovrstvé tuhost třídy SN8 DN 100</t>
  </si>
  <si>
    <t>-438872691</t>
  </si>
  <si>
    <t>"splašková kanalizace" 25</t>
  </si>
  <si>
    <t>"dešťová kanalizace" 4</t>
  </si>
  <si>
    <t>19</t>
  </si>
  <si>
    <t>871315231</t>
  </si>
  <si>
    <t>Kanalizační potrubí z tvrdého PVC jednovrstvé tuhost třídy SN10 DN 160</t>
  </si>
  <si>
    <t>CS ÚRS 2019 01</t>
  </si>
  <si>
    <t>1942807732</t>
  </si>
  <si>
    <t>18</t>
  </si>
  <si>
    <t>871355221R</t>
  </si>
  <si>
    <t>Kanalizační potrubí z tvrdého PVC jednovrstvé tuhost třídy SN8 DN 125</t>
  </si>
  <si>
    <t>1415061863</t>
  </si>
  <si>
    <t>"splašková kanalizace" 11</t>
  </si>
  <si>
    <t>"dešťová kanalizace" 27</t>
  </si>
  <si>
    <t>7</t>
  </si>
  <si>
    <t>877211101R</t>
  </si>
  <si>
    <t>Montáž elektrospojek a jiných na vodovodním potrubí z PE trub d 63</t>
  </si>
  <si>
    <t>kus</t>
  </si>
  <si>
    <t>-1261023894</t>
  </si>
  <si>
    <t>28615972R</t>
  </si>
  <si>
    <t>elektrospojka SDR 11 PE 100 PN 16 D 63mm</t>
  </si>
  <si>
    <t>636824967</t>
  </si>
  <si>
    <t>9</t>
  </si>
  <si>
    <t>28615973R</t>
  </si>
  <si>
    <t>PE vložka pro přechod na závit d63-6/4"</t>
  </si>
  <si>
    <t>-515130944</t>
  </si>
  <si>
    <t>10</t>
  </si>
  <si>
    <t>28615976R</t>
  </si>
  <si>
    <t>PE přechod na závit d63-2"</t>
  </si>
  <si>
    <t>-803162833</t>
  </si>
  <si>
    <t>3</t>
  </si>
  <si>
    <t>877211110</t>
  </si>
  <si>
    <t>Montáž elektrokolen 45° na vodovodním potrubí z PE trub d 63</t>
  </si>
  <si>
    <t>338052884</t>
  </si>
  <si>
    <t>28653055R</t>
  </si>
  <si>
    <t>elektrokoleno 90° PE 100 D 63mm</t>
  </si>
  <si>
    <t>1868641662</t>
  </si>
  <si>
    <t>5</t>
  </si>
  <si>
    <t>877211113</t>
  </si>
  <si>
    <t>Montáž elektro T-kusů na vodovodním potrubí z PE trub d 63</t>
  </si>
  <si>
    <t>-275388847</t>
  </si>
  <si>
    <t>6</t>
  </si>
  <si>
    <t>28614958R</t>
  </si>
  <si>
    <t>elektrotvarovka T-kus rovnoramenný PE 100 PN 16 D 63mm</t>
  </si>
  <si>
    <t>-1783758961</t>
  </si>
  <si>
    <t>20</t>
  </si>
  <si>
    <t>894811113R1</t>
  </si>
  <si>
    <t>Plastová revizní šachta průtočna DN400/160, poklop B125</t>
  </si>
  <si>
    <t>soub</t>
  </si>
  <si>
    <t>1956831613</t>
  </si>
  <si>
    <t>vč. montáže</t>
  </si>
  <si>
    <t>894811113R2</t>
  </si>
  <si>
    <t>Plastová revizní šachta soutočná DN400/160, poklop B125</t>
  </si>
  <si>
    <t>-592669500</t>
  </si>
  <si>
    <t>25</t>
  </si>
  <si>
    <t>894811113R3</t>
  </si>
  <si>
    <t>Plastová revizní šachta soutočná DN400/160, poklop D400</t>
  </si>
  <si>
    <t>1236102956</t>
  </si>
  <si>
    <t>16</t>
  </si>
  <si>
    <t>899722114</t>
  </si>
  <si>
    <t>Krytí potrubí z plastů výstražnou fólií z PVC 40 cm</t>
  </si>
  <si>
    <t>-619904363</t>
  </si>
  <si>
    <t>modrá</t>
  </si>
  <si>
    <t>75</t>
  </si>
  <si>
    <t>PSV</t>
  </si>
  <si>
    <t>Práce a dodávky PSV</t>
  </si>
  <si>
    <t>721</t>
  </si>
  <si>
    <t>Zdravotechnika - vnitřní kanalizace</t>
  </si>
  <si>
    <t>24</t>
  </si>
  <si>
    <t>721262202</t>
  </si>
  <si>
    <t>Žabí klapka PVC DN 125</t>
  </si>
  <si>
    <t>-1151608375</t>
  </si>
  <si>
    <t>žabí</t>
  </si>
  <si>
    <t>28</t>
  </si>
  <si>
    <t>998721101</t>
  </si>
  <si>
    <t>Přesun hmot tonážní pro vnitřní kanalizace v objektech v do 6 m</t>
  </si>
  <si>
    <t>1086463352</t>
  </si>
  <si>
    <t>29</t>
  </si>
  <si>
    <t>998721181</t>
  </si>
  <si>
    <t>Příplatek k přesunu hmot tonážní 721 prováděný bez použití mechanizace</t>
  </si>
  <si>
    <t>-538386480</t>
  </si>
  <si>
    <t>OST</t>
  </si>
  <si>
    <t>Ostatní</t>
  </si>
  <si>
    <t>22</t>
  </si>
  <si>
    <t>OST1</t>
  </si>
  <si>
    <t>Jádrové vrtání, průměr 180</t>
  </si>
  <si>
    <t>512</t>
  </si>
  <si>
    <t>599877099</t>
  </si>
  <si>
    <t>23</t>
  </si>
  <si>
    <t>OST2</t>
  </si>
  <si>
    <t>Hydroizolační tmel</t>
  </si>
  <si>
    <t>794598712</t>
  </si>
  <si>
    <t>26</t>
  </si>
  <si>
    <t>OST3</t>
  </si>
  <si>
    <t>Dešťový prefabrikovaný žlab</t>
  </si>
  <si>
    <t>1426557386</t>
  </si>
  <si>
    <t>průtočný profil 113 cm2 , materiál beton tř C50/60 s mikrovýztuhou přírodními čedičovými vlákny, ocelový rám s antikorozní ochranou žárovým pokovením,</t>
  </si>
  <si>
    <t>třída zatížení min. D400. Kryt žlabu z tvárné litiny s vtokovými štěrbinami 14 mm v tř. zatížení D400.</t>
  </si>
  <si>
    <t>27</t>
  </si>
  <si>
    <t>OST4</t>
  </si>
  <si>
    <t>Montáž žlabu</t>
  </si>
  <si>
    <t>-689011179</t>
  </si>
  <si>
    <t>30</t>
  </si>
  <si>
    <t>OST5</t>
  </si>
  <si>
    <t>Tlaková zkouška vodovodu</t>
  </si>
  <si>
    <t>1354716708</t>
  </si>
  <si>
    <t>2 - Vnitřní instalace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</si>
  <si>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</si>
  <si>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</si>
  <si>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</si>
  <si>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</si>
  <si>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713</t>
  </si>
  <si>
    <t>Izolace tepelné</t>
  </si>
  <si>
    <t>713463121</t>
  </si>
  <si>
    <t>Montáž izolace tepelné potrubí potrubními pouzdry bez úpravy uchycenými sponami 1x</t>
  </si>
  <si>
    <t>240760248</t>
  </si>
  <si>
    <t>89</t>
  </si>
  <si>
    <t>28377051</t>
  </si>
  <si>
    <t>izolace tepelná potrubí z pěnového polyetylenu 32 x 9 mm</t>
  </si>
  <si>
    <t>32</t>
  </si>
  <si>
    <t>1858300091</t>
  </si>
  <si>
    <t>28377111</t>
  </si>
  <si>
    <t>izolace tepelná potrubí z pěnového polyetylenu 28 x 9 mm</t>
  </si>
  <si>
    <t>1715588329</t>
  </si>
  <si>
    <t>28377103</t>
  </si>
  <si>
    <t>izolace tepelná potrubí z pěnového polyetylenu 22 x 9 mm</t>
  </si>
  <si>
    <t>-1887625210</t>
  </si>
  <si>
    <t>713463211</t>
  </si>
  <si>
    <t>Montáž izolace tepelné potrubí potrubními pouzdry s Al fólií staženými Al páskou 1x D do 50 mm</t>
  </si>
  <si>
    <t>1185388021</t>
  </si>
  <si>
    <t>1+7+52</t>
  </si>
  <si>
    <t>63154532</t>
  </si>
  <si>
    <t>pouzdro izolační potrubní s jednostrannou Al fólií max. 250/100 °C 35/30 mm</t>
  </si>
  <si>
    <t>-1768535852</t>
  </si>
  <si>
    <t>63154531</t>
  </si>
  <si>
    <t>pouzdro izolační potrubní s jednostrannou Al fólií max. 250/100 °C 28/30 mm</t>
  </si>
  <si>
    <t>-72234929</t>
  </si>
  <si>
    <t>63154004</t>
  </si>
  <si>
    <t>pouzdro izolační potrubní s jednostrannou Al fólií max. 250/100 °C 22/20 mm</t>
  </si>
  <si>
    <t>1506208351</t>
  </si>
  <si>
    <t>998713101</t>
  </si>
  <si>
    <t>Přesun hmot tonážní pro izolace tepelné v objektech v do 6 m</t>
  </si>
  <si>
    <t>2116802975</t>
  </si>
  <si>
    <t>998713181</t>
  </si>
  <si>
    <t>Příplatek k přesunu hmot tonážní 713 prováděný bez použití mechanizace</t>
  </si>
  <si>
    <t>909517132</t>
  </si>
  <si>
    <t>35</t>
  </si>
  <si>
    <t>721174042</t>
  </si>
  <si>
    <t>Potrubí kanalizační z PP připojovací DN 40</t>
  </si>
  <si>
    <t>-66493649</t>
  </si>
  <si>
    <t>34</t>
  </si>
  <si>
    <t>721174042R</t>
  </si>
  <si>
    <t>Potrubí kanalizační z PP připojovací DN 32</t>
  </si>
  <si>
    <t>-297683718</t>
  </si>
  <si>
    <t>36</t>
  </si>
  <si>
    <t>721174043</t>
  </si>
  <si>
    <t>Potrubí kanalizační z PP připojovací DN 50</t>
  </si>
  <si>
    <t>200000114</t>
  </si>
  <si>
    <t>37</t>
  </si>
  <si>
    <t>721174044</t>
  </si>
  <si>
    <t>Potrubí kanalizační z PP připojovací DN 75</t>
  </si>
  <si>
    <t>-1796467936</t>
  </si>
  <si>
    <t>38</t>
  </si>
  <si>
    <t>721174045</t>
  </si>
  <si>
    <t>Potrubí kanalizační z PP připojovací DN 110</t>
  </si>
  <si>
    <t>1270354601</t>
  </si>
  <si>
    <t>33</t>
  </si>
  <si>
    <t>733321215</t>
  </si>
  <si>
    <t>Potrubí plastové z PP-RCT spojované svařováním D 40x5,5</t>
  </si>
  <si>
    <t>-763761152</t>
  </si>
  <si>
    <t>40</t>
  </si>
  <si>
    <t>721273153</t>
  </si>
  <si>
    <t>Hlavice ventilační polypropylen PP DN 110</t>
  </si>
  <si>
    <t>2098755323</t>
  </si>
  <si>
    <t>41</t>
  </si>
  <si>
    <t>28615603</t>
  </si>
  <si>
    <t>čistící tvarovka odpadní PP DN 110 pro vysoké teploty</t>
  </si>
  <si>
    <t>-354862983</t>
  </si>
  <si>
    <t>39</t>
  </si>
  <si>
    <t>721290111</t>
  </si>
  <si>
    <t>Zkouška těsnosti potrubí kanalizace vodou do DN 125</t>
  </si>
  <si>
    <t>427310994</t>
  </si>
  <si>
    <t>9+12+4,3+12+5+3</t>
  </si>
  <si>
    <t>65</t>
  </si>
  <si>
    <t>-1652924924</t>
  </si>
  <si>
    <t>66</t>
  </si>
  <si>
    <t>2124099930</t>
  </si>
  <si>
    <t>722</t>
  </si>
  <si>
    <t>Zdravotechnika - vnitřní vodovod</t>
  </si>
  <si>
    <t>59</t>
  </si>
  <si>
    <t>722220111</t>
  </si>
  <si>
    <t>Nástěnka pro výtokový ventil G 1/2 s jedním závitem</t>
  </si>
  <si>
    <t>-406960187</t>
  </si>
  <si>
    <t>60</t>
  </si>
  <si>
    <t>722220121</t>
  </si>
  <si>
    <t>Nástěnka pro baterii G 1/2 s jedním závitem</t>
  </si>
  <si>
    <t>pár</t>
  </si>
  <si>
    <t>705312826</t>
  </si>
  <si>
    <t>722221134</t>
  </si>
  <si>
    <t>Ventil výtokový G 1/2 s jedním závitem</t>
  </si>
  <si>
    <t>soubor</t>
  </si>
  <si>
    <t>-1979458734</t>
  </si>
  <si>
    <t>722230103</t>
  </si>
  <si>
    <t>Ventil přímý G 1 se dvěma závity</t>
  </si>
  <si>
    <t>515778310</t>
  </si>
  <si>
    <t>722230104</t>
  </si>
  <si>
    <t>Ventil přímý G 5/4 se dvěma závity</t>
  </si>
  <si>
    <t>-368609283</t>
  </si>
  <si>
    <t>722230115R</t>
  </si>
  <si>
    <t>Uzavírací ventil se zpětnou klapkou 1"</t>
  </si>
  <si>
    <t>1532934279</t>
  </si>
  <si>
    <t>722231222R</t>
  </si>
  <si>
    <t>Pojistný ventil se zpětnou klapkou, 6bar 1"</t>
  </si>
  <si>
    <t>-552347934</t>
  </si>
  <si>
    <t>722232043</t>
  </si>
  <si>
    <t>Kohout kulový přímý G 1/2 PN 42 do 185°C vnitřní závit</t>
  </si>
  <si>
    <t>-2108026557</t>
  </si>
  <si>
    <t>722232048</t>
  </si>
  <si>
    <t>Kohout kulový přímý G 2 PN 42 do 185°C vnitřní závit</t>
  </si>
  <si>
    <t>-1708545519</t>
  </si>
  <si>
    <t>67</t>
  </si>
  <si>
    <t>722263212R</t>
  </si>
  <si>
    <t>Vodoměr závitový mokroběžný G 3/4 x 190 mm Qn 2,5 m3/h horizontální</t>
  </si>
  <si>
    <t>1025214916</t>
  </si>
  <si>
    <t>733321212</t>
  </si>
  <si>
    <t>Potrubí plastové z PP-RCT spojované svařováním D 20x2,8</t>
  </si>
  <si>
    <t>1622193646</t>
  </si>
  <si>
    <t>733321213</t>
  </si>
  <si>
    <t>Potrubí plastové z PP-RCT spojované svařováním D 25x3,5</t>
  </si>
  <si>
    <t>-662136216</t>
  </si>
  <si>
    <t>733321214</t>
  </si>
  <si>
    <t>Potrubí plastové z PP-RCT spojované svařováním D 32x4,4</t>
  </si>
  <si>
    <t>1215491762</t>
  </si>
  <si>
    <t>722130234</t>
  </si>
  <si>
    <t>Potrubí vodovodní ocelové závitové pozinkované svařované běžné DN 32</t>
  </si>
  <si>
    <t>-2050993942</t>
  </si>
  <si>
    <t>vč. armatur</t>
  </si>
  <si>
    <t>722130235</t>
  </si>
  <si>
    <t>Potrubí vodovodní ocelové závitové pozinkované svařované běžné DN 40</t>
  </si>
  <si>
    <t>-905445939</t>
  </si>
  <si>
    <t>722130236</t>
  </si>
  <si>
    <t>Potrubí vodovodní ocelové závitové pozinkované svařované běžné DN 50</t>
  </si>
  <si>
    <t>-1993518333</t>
  </si>
  <si>
    <t>722290215</t>
  </si>
  <si>
    <t>Zkouška těsnosti vodovodního potrubí hrdlového nebo přírubového do DN 100</t>
  </si>
  <si>
    <t>849472113</t>
  </si>
  <si>
    <t>27+24,7+96,4</t>
  </si>
  <si>
    <t>722290226</t>
  </si>
  <si>
    <t>Zkouška těsnosti vodovodního potrubí závitového do DN 50</t>
  </si>
  <si>
    <t>1218690712</t>
  </si>
  <si>
    <t>1+1+1</t>
  </si>
  <si>
    <t>722290234</t>
  </si>
  <si>
    <t>Proplach a dezinfekce vodovodního potrubí do DN 80</t>
  </si>
  <si>
    <t>980890949</t>
  </si>
  <si>
    <t>27+24,7+96,4+1+1+1</t>
  </si>
  <si>
    <t>998722101</t>
  </si>
  <si>
    <t>Přesun hmot tonážní pro vnitřní vodovod v objektech v do 6 m</t>
  </si>
  <si>
    <t>-875549845</t>
  </si>
  <si>
    <t>998722181</t>
  </si>
  <si>
    <t>Příplatek k přesunu hmot tonážní 722 prováděný bez použití mechanizace</t>
  </si>
  <si>
    <t>613483413</t>
  </si>
  <si>
    <t>725</t>
  </si>
  <si>
    <t>Zdravotechnika - zařizovací předměty</t>
  </si>
  <si>
    <t>45</t>
  </si>
  <si>
    <t>725112022</t>
  </si>
  <si>
    <t>Klozet keramický závěsný na nosné stěny s hlubokým splachováním odpad vodorovný</t>
  </si>
  <si>
    <t>-1629918853</t>
  </si>
  <si>
    <t>vč. sedátka a připojení</t>
  </si>
  <si>
    <t>48</t>
  </si>
  <si>
    <t>725211603</t>
  </si>
  <si>
    <t>Umyvadlo keramické bílé šířky 600 mm bez krytu na sifon připevněné na stěnu šrouby</t>
  </si>
  <si>
    <t>1554026242</t>
  </si>
  <si>
    <t>51</t>
  </si>
  <si>
    <t>725241111</t>
  </si>
  <si>
    <t>Vanička sprchová akrylátová čtvercová 800x800 mm</t>
  </si>
  <si>
    <t>-1558373203</t>
  </si>
  <si>
    <t>52</t>
  </si>
  <si>
    <t>725244622</t>
  </si>
  <si>
    <t>Zástěna sprchová rohová polorámová skleněná tl. 6 mm dveře otvíravé jednokřídlové vstup z čela na vaničku 800x800 mm</t>
  </si>
  <si>
    <t>-5968124</t>
  </si>
  <si>
    <t>46</t>
  </si>
  <si>
    <t>725331111</t>
  </si>
  <si>
    <t>Výlevka bez výtokových armatur keramická se sklopnou plastovou mřížkou 500 mm</t>
  </si>
  <si>
    <t>-1311408790</t>
  </si>
  <si>
    <t>50</t>
  </si>
  <si>
    <t>725331111R</t>
  </si>
  <si>
    <t>Výlevka bez výtokových armatur plastová se sklopnou plastovou mřížkou</t>
  </si>
  <si>
    <t>-1358426649</t>
  </si>
  <si>
    <t>54</t>
  </si>
  <si>
    <t>725813111</t>
  </si>
  <si>
    <t>Ventil rohový bez připojovací trubičky nebo flexi hadičky G 1/2</t>
  </si>
  <si>
    <t>1266019822</t>
  </si>
  <si>
    <t>55</t>
  </si>
  <si>
    <t>725822611</t>
  </si>
  <si>
    <t>Baterie umyvadlová stojánková páková bez výpusti</t>
  </si>
  <si>
    <t>-1244864109</t>
  </si>
  <si>
    <t>56</t>
  </si>
  <si>
    <t>725841311</t>
  </si>
  <si>
    <t>Baterie sprchová nástěnná pákové</t>
  </si>
  <si>
    <t>-25165886</t>
  </si>
  <si>
    <t>sprchový set</t>
  </si>
  <si>
    <t>58</t>
  </si>
  <si>
    <t>725841311R</t>
  </si>
  <si>
    <t>Baterie k výlevce nástěnná páková s dlouhým ramínkem</t>
  </si>
  <si>
    <t>-852930070</t>
  </si>
  <si>
    <t>49</t>
  </si>
  <si>
    <t>725861102</t>
  </si>
  <si>
    <t>Zápachová uzávěrka pro umyvadla DN 40</t>
  </si>
  <si>
    <t>-838950333</t>
  </si>
  <si>
    <t>53</t>
  </si>
  <si>
    <t>725865311</t>
  </si>
  <si>
    <t>Zápachová uzávěrka sprchových van DN 40/50 s kulovým kloubem na odtoku</t>
  </si>
  <si>
    <t>-1884865936</t>
  </si>
  <si>
    <t>63</t>
  </si>
  <si>
    <t>998725101</t>
  </si>
  <si>
    <t>Přesun hmot tonážní pro zařizovací předměty v objektech v do 6 m</t>
  </si>
  <si>
    <t>36881541</t>
  </si>
  <si>
    <t>64</t>
  </si>
  <si>
    <t>998725181</t>
  </si>
  <si>
    <t>Příplatek k přesunu hmot tonážní 725 prováděný bez použití mechanizace</t>
  </si>
  <si>
    <t>-1283432081</t>
  </si>
  <si>
    <t>726</t>
  </si>
  <si>
    <t>Zdravotechnika - předstěnové instalace</t>
  </si>
  <si>
    <t>47</t>
  </si>
  <si>
    <t>726131041</t>
  </si>
  <si>
    <t>Instalační předstěna - klozet závěsný v 1120 mm s ovládáním zepředu do lehkých stěn s kovovou kcí</t>
  </si>
  <si>
    <t>-867292697</t>
  </si>
  <si>
    <t>61</t>
  </si>
  <si>
    <t>998726111</t>
  </si>
  <si>
    <t>Přesun hmot tonážní pro instalační prefabrikáty v objektech v do 6 m</t>
  </si>
  <si>
    <t>1530437429</t>
  </si>
  <si>
    <t>62</t>
  </si>
  <si>
    <t>998726181</t>
  </si>
  <si>
    <t>Příplatek k přesunu hmot tonážní 726 prováděný bez použití mechanizace</t>
  </si>
  <si>
    <t>-2027556781</t>
  </si>
  <si>
    <t>Zahradní kohout 3/4"</t>
  </si>
  <si>
    <t>801851388</t>
  </si>
  <si>
    <t xml:space="preserve">Oddělovací armatura - Ochrana přívodu pitné vody proti zpětnému toku nebo nasátí podle EN 12729, pro vodu do třídy 4, výrobce certifikován dle normy ISO 9001 - ISO 14001 a OHSAS 18001, dodavatel certifikován dle normy ISO 9001. </t>
  </si>
  <si>
    <t>82924578</t>
  </si>
  <si>
    <t>5/4"</t>
  </si>
  <si>
    <t>31</t>
  </si>
  <si>
    <t>Bajonetová spojka 2"</t>
  </si>
  <si>
    <t>-1066539634</t>
  </si>
  <si>
    <t>Protipožární ucpávky</t>
  </si>
  <si>
    <t>1642327901</t>
  </si>
  <si>
    <t>42</t>
  </si>
  <si>
    <t>Bloková čerpací stanice</t>
  </si>
  <si>
    <t>1686998032</t>
  </si>
  <si>
    <t>43</t>
  </si>
  <si>
    <t>OST6</t>
  </si>
  <si>
    <t>Kotvící materiál</t>
  </si>
  <si>
    <t>-1440359600</t>
  </si>
  <si>
    <t>44</t>
  </si>
  <si>
    <t>OST7</t>
  </si>
  <si>
    <t>Stavební přípomoce</t>
  </si>
  <si>
    <t>-1136584022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</si>
</sst>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50</v>
      </c>
      <c r="AI60" s="40"/>
      <c r="AJ60" s="40"/>
      <c r="AK60" s="40"/>
      <c r="AL60" s="40"/>
      <c r="AM60" s="59" t="s">
        <v>51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53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50</v>
      </c>
      <c r="AI75" s="40"/>
      <c r="AJ75" s="40"/>
      <c r="AK75" s="40"/>
      <c r="AL75" s="40"/>
      <c r="AM75" s="59" t="s">
        <v>51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PK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Zázemí sportovního klubu - přístavaba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Zimní stadion Nová Paka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28. 7. 2022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Město Nová Paka, Dukelské náměstí 39, 509 24 Nová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42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ROUND(SUM(AG95:AG96),2)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ROUND(SUM(AS95:AS96),2)</f>
        <v>0</v>
      </c>
      <c r="AT94" s="108">
        <f>ROUND(SUM(AV94:AW94),2)</f>
        <v>0</v>
      </c>
      <c r="AU94" s="109">
        <f>ROUND(SUM(AU95:AU96),5)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ROUND(SUM(AZ95:AZ96),2)</f>
        <v>0</v>
      </c>
      <c r="BA94" s="108">
        <f>ROUND(SUM(BA95:BA96),2)</f>
        <v>0</v>
      </c>
      <c r="BB94" s="108">
        <f>ROUND(SUM(BB95:BB96),2)</f>
        <v>0</v>
      </c>
      <c r="BC94" s="108">
        <f>ROUND(SUM(BC95:BC96),2)</f>
        <v>0</v>
      </c>
      <c r="BD94" s="110">
        <f>ROUND(SUM(BD95:BD96),2)</f>
        <v>0</v>
      </c>
      <c r="BS94" s="111" t="s">
        <v>74</v>
      </c>
      <c r="BT94" s="111" t="s">
        <v>75</v>
      </c>
      <c r="BU94" s="112" t="s">
        <v>76</v>
      </c>
      <c r="BV94" s="111" t="s">
        <v>77</v>
      </c>
      <c r="BW94" s="111" t="s">
        <v>5</v>
      </c>
      <c r="BX94" s="111" t="s">
        <v>78</v>
      </c>
      <c r="CL94" s="111" t="s">
        <v>1</v>
      </c>
    </row>
    <row r="95" s="6" customFormat="1" ht="16.5" customHeight="1">
      <c r="A95" s="113" t="s">
        <v>79</v>
      </c>
      <c r="B95" s="114"/>
      <c r="C95" s="115"/>
      <c r="D95" s="116" t="s">
        <v>80</v>
      </c>
      <c r="E95" s="116"/>
      <c r="F95" s="116"/>
      <c r="G95" s="116"/>
      <c r="H95" s="116"/>
      <c r="I95" s="117"/>
      <c r="J95" s="116" t="s">
        <v>81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'1 - Nové areálové sítě'!J30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82</v>
      </c>
      <c r="AR95" s="120"/>
      <c r="AS95" s="121">
        <v>0</v>
      </c>
      <c r="AT95" s="122">
        <f>ROUND(SUM(AV95:AW95),2)</f>
        <v>0</v>
      </c>
      <c r="AU95" s="123">
        <f>'1 - Nové areálové sítě'!P122</f>
        <v>0</v>
      </c>
      <c r="AV95" s="122">
        <f>'1 - Nové areálové sítě'!J33</f>
        <v>0</v>
      </c>
      <c r="AW95" s="122">
        <f>'1 - Nové areálové sítě'!J34</f>
        <v>0</v>
      </c>
      <c r="AX95" s="122">
        <f>'1 - Nové areálové sítě'!J35</f>
        <v>0</v>
      </c>
      <c r="AY95" s="122">
        <f>'1 - Nové areálové sítě'!J36</f>
        <v>0</v>
      </c>
      <c r="AZ95" s="122">
        <f>'1 - Nové areálové sítě'!F33</f>
        <v>0</v>
      </c>
      <c r="BA95" s="122">
        <f>'1 - Nové areálové sítě'!F34</f>
        <v>0</v>
      </c>
      <c r="BB95" s="122">
        <f>'1 - Nové areálové sítě'!F35</f>
        <v>0</v>
      </c>
      <c r="BC95" s="122">
        <f>'1 - Nové areálové sítě'!F36</f>
        <v>0</v>
      </c>
      <c r="BD95" s="124">
        <f>'1 - Nové areálové sítě'!F37</f>
        <v>0</v>
      </c>
      <c r="BT95" s="125" t="s">
        <v>80</v>
      </c>
      <c r="BV95" s="125" t="s">
        <v>77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6" customFormat="1" ht="16.5" customHeight="1">
      <c r="A96" s="113" t="s">
        <v>79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'2 - Vnitřní instalace'!J30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82</v>
      </c>
      <c r="AR96" s="120"/>
      <c r="AS96" s="126">
        <v>0</v>
      </c>
      <c r="AT96" s="127">
        <f>ROUND(SUM(AV96:AW96),2)</f>
        <v>0</v>
      </c>
      <c r="AU96" s="128">
        <f>'2 - Vnitřní instalace'!P123</f>
        <v>0</v>
      </c>
      <c r="AV96" s="127">
        <f>'2 - Vnitřní instalace'!J33</f>
        <v>0</v>
      </c>
      <c r="AW96" s="127">
        <f>'2 - Vnitřní instalace'!J34</f>
        <v>0</v>
      </c>
      <c r="AX96" s="127">
        <f>'2 - Vnitřní instalace'!J35</f>
        <v>0</v>
      </c>
      <c r="AY96" s="127">
        <f>'2 - Vnitřní instalace'!J36</f>
        <v>0</v>
      </c>
      <c r="AZ96" s="127">
        <f>'2 - Vnitřní instalace'!F33</f>
        <v>0</v>
      </c>
      <c r="BA96" s="127">
        <f>'2 - Vnitřní instalace'!F34</f>
        <v>0</v>
      </c>
      <c r="BB96" s="127">
        <f>'2 - Vnitřní instalace'!F35</f>
        <v>0</v>
      </c>
      <c r="BC96" s="127">
        <f>'2 - Vnitřní instalace'!F36</f>
        <v>0</v>
      </c>
      <c r="BD96" s="129">
        <f>'2 - Vnitřní instalace'!F37</f>
        <v>0</v>
      </c>
      <c r="BT96" s="125" t="s">
        <v>80</v>
      </c>
      <c r="BV96" s="125" t="s">
        <v>77</v>
      </c>
      <c r="BW96" s="125" t="s">
        <v>86</v>
      </c>
      <c r="BX96" s="125" t="s">
        <v>5</v>
      </c>
      <c r="CL96" s="125" t="s">
        <v>1</v>
      </c>
      <c r="CM96" s="125" t="s">
        <v>84</v>
      </c>
    </row>
    <row r="97" s="1" customFormat="1" ht="30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</row>
    <row r="98" s="1" customFormat="1" ht="6.96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42"/>
    </row>
  </sheetData>
  <sheetProtection sheet="1" formatColumns="0" formatRows="0" objects="1" scenarios="1" spinCount="100000" saltValue="mxRRCY1A0smtI1y/USzH/MNtR74PWijBss+CNosSzLCm4+/j2WyKRyJYnMxGnMmKdTQ2dK/TASdDiCN7mkc8iQ==" hashValue="3RhB1VCgil3uBW4LDsGY/DehoXwElTT2uEptzdwDXn25BmPl9MtymtZHMKRxVKBS+fqtLd0Gd4h5Vplx7CsIv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1 - Nové areálové sítě'!C2" display="/"/>
    <hyperlink ref="A96" location="'2 - Vnitřní 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84</v>
      </c>
    </row>
    <row r="4" ht="24.96" customHeight="1">
      <c r="B4" s="19"/>
      <c r="D4" s="134" t="s">
        <v>87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Zázemí sportovního klubu - přístavaba</v>
      </c>
      <c r="F7" s="136"/>
      <c r="G7" s="136"/>
      <c r="H7" s="136"/>
      <c r="L7" s="19"/>
    </row>
    <row r="8" s="1" customFormat="1" ht="12" customHeight="1">
      <c r="B8" s="42"/>
      <c r="D8" s="136" t="s">
        <v>88</v>
      </c>
      <c r="I8" s="138"/>
      <c r="L8" s="42"/>
    </row>
    <row r="9" s="1" customFormat="1" ht="36.96" customHeight="1">
      <c r="B9" s="42"/>
      <c r="E9" s="139" t="s">
        <v>89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28. 7. 2022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35</v>
      </c>
      <c r="I30" s="138"/>
      <c r="J30" s="148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37</v>
      </c>
      <c r="I32" s="150" t="s">
        <v>36</v>
      </c>
      <c r="J32" s="149" t="s">
        <v>38</v>
      </c>
      <c r="L32" s="42"/>
    </row>
    <row r="33" s="1" customFormat="1" ht="14.4" customHeight="1">
      <c r="B33" s="42"/>
      <c r="D33" s="151" t="s">
        <v>39</v>
      </c>
      <c r="E33" s="136" t="s">
        <v>40</v>
      </c>
      <c r="F33" s="152">
        <f>ROUND((SUM(BE122:BE197)),  2)</f>
        <v>0</v>
      </c>
      <c r="I33" s="153">
        <v>0.20999999999999999</v>
      </c>
      <c r="J33" s="152">
        <f>ROUND(((SUM(BE122:BE197))*I33),  2)</f>
        <v>0</v>
      </c>
      <c r="L33" s="42"/>
    </row>
    <row r="34" s="1" customFormat="1" ht="14.4" customHeight="1">
      <c r="B34" s="42"/>
      <c r="E34" s="136" t="s">
        <v>41</v>
      </c>
      <c r="F34" s="152">
        <f>ROUND((SUM(BF122:BF197)),  2)</f>
        <v>0</v>
      </c>
      <c r="I34" s="153">
        <v>0.14999999999999999</v>
      </c>
      <c r="J34" s="152">
        <f>ROUND(((SUM(BF122:BF197))*I34),  2)</f>
        <v>0</v>
      </c>
      <c r="L34" s="42"/>
    </row>
    <row r="35" hidden="1" s="1" customFormat="1" ht="14.4" customHeight="1">
      <c r="B35" s="42"/>
      <c r="E35" s="136" t="s">
        <v>42</v>
      </c>
      <c r="F35" s="152">
        <f>ROUND((SUM(BG122:BG197)),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43</v>
      </c>
      <c r="F36" s="152">
        <f>ROUND((SUM(BH122:BH197)),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44</v>
      </c>
      <c r="F37" s="152">
        <f>ROUND((SUM(BI122:BI197)),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48</v>
      </c>
      <c r="E50" s="163"/>
      <c r="F50" s="163"/>
      <c r="G50" s="162" t="s">
        <v>49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50</v>
      </c>
      <c r="E61" s="166"/>
      <c r="F61" s="167" t="s">
        <v>51</v>
      </c>
      <c r="G61" s="165" t="s">
        <v>50</v>
      </c>
      <c r="H61" s="166"/>
      <c r="I61" s="168"/>
      <c r="J61" s="169" t="s">
        <v>51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52</v>
      </c>
      <c r="E65" s="163"/>
      <c r="F65" s="163"/>
      <c r="G65" s="162" t="s">
        <v>53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50</v>
      </c>
      <c r="E76" s="166"/>
      <c r="F76" s="167" t="s">
        <v>51</v>
      </c>
      <c r="G76" s="165" t="s">
        <v>50</v>
      </c>
      <c r="H76" s="166"/>
      <c r="I76" s="168"/>
      <c r="J76" s="169" t="s">
        <v>51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90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Zázemí sportovního klubu - přístavaba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88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1 - Nové areálové sítě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Zimní stadion Nová Paka</v>
      </c>
      <c r="G89" s="38"/>
      <c r="H89" s="38"/>
      <c r="I89" s="141" t="s">
        <v>22</v>
      </c>
      <c r="J89" s="73" t="str">
        <f>IF(J12="","",J12)</f>
        <v>28. 7. 2022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Město Nová Paka, Dukelské náměstí 39, 509 24 Nová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91</v>
      </c>
      <c r="D94" s="178"/>
      <c r="E94" s="178"/>
      <c r="F94" s="178"/>
      <c r="G94" s="178"/>
      <c r="H94" s="178"/>
      <c r="I94" s="179"/>
      <c r="J94" s="180" t="s">
        <v>92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93</v>
      </c>
      <c r="D96" s="38"/>
      <c r="E96" s="38"/>
      <c r="F96" s="38"/>
      <c r="G96" s="38"/>
      <c r="H96" s="38"/>
      <c r="I96" s="138"/>
      <c r="J96" s="104">
        <f>J122</f>
        <v>0</v>
      </c>
      <c r="K96" s="38"/>
      <c r="L96" s="42"/>
      <c r="AU96" s="16" t="s">
        <v>94</v>
      </c>
    </row>
    <row r="97" s="8" customFormat="1" ht="24.96" customHeight="1">
      <c r="B97" s="182"/>
      <c r="C97" s="183"/>
      <c r="D97" s="184" t="s">
        <v>95</v>
      </c>
      <c r="E97" s="185"/>
      <c r="F97" s="185"/>
      <c r="G97" s="185"/>
      <c r="H97" s="185"/>
      <c r="I97" s="186"/>
      <c r="J97" s="187">
        <f>J123</f>
        <v>0</v>
      </c>
      <c r="K97" s="183"/>
      <c r="L97" s="188"/>
    </row>
    <row r="98" s="9" customFormat="1" ht="19.92" customHeight="1">
      <c r="B98" s="189"/>
      <c r="C98" s="190"/>
      <c r="D98" s="191" t="s">
        <v>96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</row>
    <row r="99" s="9" customFormat="1" ht="19.92" customHeight="1">
      <c r="B99" s="189"/>
      <c r="C99" s="190"/>
      <c r="D99" s="191" t="s">
        <v>97</v>
      </c>
      <c r="E99" s="192"/>
      <c r="F99" s="192"/>
      <c r="G99" s="192"/>
      <c r="H99" s="192"/>
      <c r="I99" s="193"/>
      <c r="J99" s="194">
        <f>J150</f>
        <v>0</v>
      </c>
      <c r="K99" s="190"/>
      <c r="L99" s="195"/>
    </row>
    <row r="100" s="8" customFormat="1" ht="24.96" customHeight="1">
      <c r="B100" s="182"/>
      <c r="C100" s="183"/>
      <c r="D100" s="184" t="s">
        <v>98</v>
      </c>
      <c r="E100" s="185"/>
      <c r="F100" s="185"/>
      <c r="G100" s="185"/>
      <c r="H100" s="185"/>
      <c r="I100" s="186"/>
      <c r="J100" s="187">
        <f>J182</f>
        <v>0</v>
      </c>
      <c r="K100" s="183"/>
      <c r="L100" s="188"/>
    </row>
    <row r="101" s="9" customFormat="1" ht="19.92" customHeight="1">
      <c r="B101" s="189"/>
      <c r="C101" s="190"/>
      <c r="D101" s="191" t="s">
        <v>99</v>
      </c>
      <c r="E101" s="192"/>
      <c r="F101" s="192"/>
      <c r="G101" s="192"/>
      <c r="H101" s="192"/>
      <c r="I101" s="193"/>
      <c r="J101" s="194">
        <f>J183</f>
        <v>0</v>
      </c>
      <c r="K101" s="190"/>
      <c r="L101" s="195"/>
    </row>
    <row r="102" s="8" customFormat="1" ht="24.96" customHeight="1">
      <c r="B102" s="182"/>
      <c r="C102" s="183"/>
      <c r="D102" s="184" t="s">
        <v>100</v>
      </c>
      <c r="E102" s="185"/>
      <c r="F102" s="185"/>
      <c r="G102" s="185"/>
      <c r="H102" s="185"/>
      <c r="I102" s="186"/>
      <c r="J102" s="187">
        <f>J189</f>
        <v>0</v>
      </c>
      <c r="K102" s="183"/>
      <c r="L102" s="188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2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75"/>
      <c r="J108" s="63"/>
      <c r="K108" s="63"/>
      <c r="L108" s="42"/>
    </row>
    <row r="109" s="1" customFormat="1" ht="24.96" customHeight="1">
      <c r="B109" s="37"/>
      <c r="C109" s="22" t="s">
        <v>101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6.5" customHeight="1">
      <c r="B112" s="37"/>
      <c r="C112" s="38"/>
      <c r="D112" s="38"/>
      <c r="E112" s="176" t="str">
        <f>E7</f>
        <v>Zázemí sportovního klubu - přístavaba</v>
      </c>
      <c r="F112" s="31"/>
      <c r="G112" s="31"/>
      <c r="H112" s="31"/>
      <c r="I112" s="138"/>
      <c r="J112" s="38"/>
      <c r="K112" s="38"/>
      <c r="L112" s="42"/>
    </row>
    <row r="113" s="1" customFormat="1" ht="12" customHeight="1">
      <c r="B113" s="37"/>
      <c r="C113" s="31" t="s">
        <v>88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1 - Nové areálové sítě</v>
      </c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Zimní stadion Nová Paka</v>
      </c>
      <c r="G116" s="38"/>
      <c r="H116" s="38"/>
      <c r="I116" s="141" t="s">
        <v>22</v>
      </c>
      <c r="J116" s="73" t="str">
        <f>IF(J12="","",J12)</f>
        <v>28. 7. 2022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5.15" customHeight="1">
      <c r="B118" s="37"/>
      <c r="C118" s="31" t="s">
        <v>24</v>
      </c>
      <c r="D118" s="38"/>
      <c r="E118" s="38"/>
      <c r="F118" s="26" t="str">
        <f>E15</f>
        <v xml:space="preserve">Město Nová Paka, Dukelské náměstí 39, 509 24 Nová </v>
      </c>
      <c r="G118" s="38"/>
      <c r="H118" s="38"/>
      <c r="I118" s="141" t="s">
        <v>30</v>
      </c>
      <c r="J118" s="35" t="str">
        <f>E21</f>
        <v xml:space="preserve"> 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41" t="s">
        <v>33</v>
      </c>
      <c r="J119" s="35" t="str">
        <f>E24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0" customFormat="1" ht="29.28" customHeight="1">
      <c r="B121" s="196"/>
      <c r="C121" s="197" t="s">
        <v>102</v>
      </c>
      <c r="D121" s="198" t="s">
        <v>60</v>
      </c>
      <c r="E121" s="198" t="s">
        <v>56</v>
      </c>
      <c r="F121" s="198" t="s">
        <v>57</v>
      </c>
      <c r="G121" s="198" t="s">
        <v>103</v>
      </c>
      <c r="H121" s="198" t="s">
        <v>104</v>
      </c>
      <c r="I121" s="199" t="s">
        <v>105</v>
      </c>
      <c r="J121" s="200" t="s">
        <v>92</v>
      </c>
      <c r="K121" s="201" t="s">
        <v>106</v>
      </c>
      <c r="L121" s="202"/>
      <c r="M121" s="94" t="s">
        <v>1</v>
      </c>
      <c r="N121" s="95" t="s">
        <v>39</v>
      </c>
      <c r="O121" s="95" t="s">
        <v>107</v>
      </c>
      <c r="P121" s="95" t="s">
        <v>108</v>
      </c>
      <c r="Q121" s="95" t="s">
        <v>109</v>
      </c>
      <c r="R121" s="95" t="s">
        <v>110</v>
      </c>
      <c r="S121" s="95" t="s">
        <v>111</v>
      </c>
      <c r="T121" s="96" t="s">
        <v>112</v>
      </c>
    </row>
    <row r="122" s="1" customFormat="1" ht="22.8" customHeight="1">
      <c r="B122" s="37"/>
      <c r="C122" s="101" t="s">
        <v>113</v>
      </c>
      <c r="D122" s="38"/>
      <c r="E122" s="38"/>
      <c r="F122" s="38"/>
      <c r="G122" s="38"/>
      <c r="H122" s="38"/>
      <c r="I122" s="138"/>
      <c r="J122" s="203">
        <f>BK122</f>
        <v>0</v>
      </c>
      <c r="K122" s="38"/>
      <c r="L122" s="42"/>
      <c r="M122" s="97"/>
      <c r="N122" s="98"/>
      <c r="O122" s="98"/>
      <c r="P122" s="204">
        <f>P123+P182+P189</f>
        <v>0</v>
      </c>
      <c r="Q122" s="98"/>
      <c r="R122" s="204">
        <f>R123+R182+R189</f>
        <v>0.66685900000000009</v>
      </c>
      <c r="S122" s="98"/>
      <c r="T122" s="205">
        <f>T123+T182+T189</f>
        <v>0</v>
      </c>
      <c r="AT122" s="16" t="s">
        <v>74</v>
      </c>
      <c r="AU122" s="16" t="s">
        <v>94</v>
      </c>
      <c r="BK122" s="206">
        <f>BK123+BK182+BK189</f>
        <v>0</v>
      </c>
    </row>
    <row r="123" s="11" customFormat="1" ht="25.92" customHeight="1">
      <c r="B123" s="207"/>
      <c r="C123" s="208"/>
      <c r="D123" s="209" t="s">
        <v>74</v>
      </c>
      <c r="E123" s="210" t="s">
        <v>114</v>
      </c>
      <c r="F123" s="210" t="s">
        <v>115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P124+P150</f>
        <v>0</v>
      </c>
      <c r="Q123" s="215"/>
      <c r="R123" s="216">
        <f>R124+R150</f>
        <v>0.66473900000000008</v>
      </c>
      <c r="S123" s="215"/>
      <c r="T123" s="217">
        <f>T124+T150</f>
        <v>0</v>
      </c>
      <c r="AR123" s="218" t="s">
        <v>80</v>
      </c>
      <c r="AT123" s="219" t="s">
        <v>74</v>
      </c>
      <c r="AU123" s="219" t="s">
        <v>75</v>
      </c>
      <c r="AY123" s="218" t="s">
        <v>116</v>
      </c>
      <c r="BK123" s="220">
        <f>BK124+BK150</f>
        <v>0</v>
      </c>
    </row>
    <row r="124" s="11" customFormat="1" ht="22.8" customHeight="1">
      <c r="B124" s="207"/>
      <c r="C124" s="208"/>
      <c r="D124" s="209" t="s">
        <v>74</v>
      </c>
      <c r="E124" s="221" t="s">
        <v>80</v>
      </c>
      <c r="F124" s="221" t="s">
        <v>117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SUM(P125:P149)</f>
        <v>0</v>
      </c>
      <c r="Q124" s="215"/>
      <c r="R124" s="216">
        <f>SUM(R125:R149)</f>
        <v>0</v>
      </c>
      <c r="S124" s="215"/>
      <c r="T124" s="217">
        <f>SUM(T125:T149)</f>
        <v>0</v>
      </c>
      <c r="AR124" s="218" t="s">
        <v>80</v>
      </c>
      <c r="AT124" s="219" t="s">
        <v>74</v>
      </c>
      <c r="AU124" s="219" t="s">
        <v>80</v>
      </c>
      <c r="AY124" s="218" t="s">
        <v>116</v>
      </c>
      <c r="BK124" s="220">
        <f>SUM(BK125:BK149)</f>
        <v>0</v>
      </c>
    </row>
    <row r="125" s="1" customFormat="1" ht="16.5" customHeight="1">
      <c r="B125" s="37"/>
      <c r="C125" s="223" t="s">
        <v>118</v>
      </c>
      <c r="D125" s="223" t="s">
        <v>119</v>
      </c>
      <c r="E125" s="224" t="s">
        <v>120</v>
      </c>
      <c r="F125" s="225" t="s">
        <v>121</v>
      </c>
      <c r="G125" s="226" t="s">
        <v>122</v>
      </c>
      <c r="H125" s="227">
        <v>161.36000000000001</v>
      </c>
      <c r="I125" s="228"/>
      <c r="J125" s="229">
        <f>ROUND(I125*H125,2)</f>
        <v>0</v>
      </c>
      <c r="K125" s="225" t="s">
        <v>1</v>
      </c>
      <c r="L125" s="42"/>
      <c r="M125" s="230" t="s">
        <v>1</v>
      </c>
      <c r="N125" s="231" t="s">
        <v>40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123</v>
      </c>
      <c r="AT125" s="234" t="s">
        <v>119</v>
      </c>
      <c r="AU125" s="234" t="s">
        <v>84</v>
      </c>
      <c r="AY125" s="16" t="s">
        <v>116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80</v>
      </c>
      <c r="BK125" s="235">
        <f>ROUND(I125*H125,2)</f>
        <v>0</v>
      </c>
      <c r="BL125" s="16" t="s">
        <v>123</v>
      </c>
      <c r="BM125" s="234" t="s">
        <v>124</v>
      </c>
    </row>
    <row r="126" s="12" customFormat="1">
      <c r="B126" s="236"/>
      <c r="C126" s="237"/>
      <c r="D126" s="238" t="s">
        <v>125</v>
      </c>
      <c r="E126" s="239" t="s">
        <v>1</v>
      </c>
      <c r="F126" s="240" t="s">
        <v>126</v>
      </c>
      <c r="G126" s="237"/>
      <c r="H126" s="241">
        <v>80</v>
      </c>
      <c r="I126" s="242"/>
      <c r="J126" s="237"/>
      <c r="K126" s="237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125</v>
      </c>
      <c r="AU126" s="247" t="s">
        <v>84</v>
      </c>
      <c r="AV126" s="12" t="s">
        <v>84</v>
      </c>
      <c r="AW126" s="12" t="s">
        <v>32</v>
      </c>
      <c r="AX126" s="12" t="s">
        <v>75</v>
      </c>
      <c r="AY126" s="247" t="s">
        <v>116</v>
      </c>
    </row>
    <row r="127" s="12" customFormat="1">
      <c r="B127" s="236"/>
      <c r="C127" s="237"/>
      <c r="D127" s="238" t="s">
        <v>125</v>
      </c>
      <c r="E127" s="239" t="s">
        <v>1</v>
      </c>
      <c r="F127" s="240" t="s">
        <v>127</v>
      </c>
      <c r="G127" s="237"/>
      <c r="H127" s="241">
        <v>64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125</v>
      </c>
      <c r="AU127" s="247" t="s">
        <v>84</v>
      </c>
      <c r="AV127" s="12" t="s">
        <v>84</v>
      </c>
      <c r="AW127" s="12" t="s">
        <v>32</v>
      </c>
      <c r="AX127" s="12" t="s">
        <v>75</v>
      </c>
      <c r="AY127" s="247" t="s">
        <v>116</v>
      </c>
    </row>
    <row r="128" s="12" customFormat="1">
      <c r="B128" s="236"/>
      <c r="C128" s="237"/>
      <c r="D128" s="238" t="s">
        <v>125</v>
      </c>
      <c r="E128" s="239" t="s">
        <v>1</v>
      </c>
      <c r="F128" s="240" t="s">
        <v>128</v>
      </c>
      <c r="G128" s="237"/>
      <c r="H128" s="241">
        <v>17.359999999999999</v>
      </c>
      <c r="I128" s="242"/>
      <c r="J128" s="237"/>
      <c r="K128" s="237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125</v>
      </c>
      <c r="AU128" s="247" t="s">
        <v>84</v>
      </c>
      <c r="AV128" s="12" t="s">
        <v>84</v>
      </c>
      <c r="AW128" s="12" t="s">
        <v>32</v>
      </c>
      <c r="AX128" s="12" t="s">
        <v>75</v>
      </c>
      <c r="AY128" s="247" t="s">
        <v>116</v>
      </c>
    </row>
    <row r="129" s="13" customFormat="1">
      <c r="B129" s="248"/>
      <c r="C129" s="249"/>
      <c r="D129" s="238" t="s">
        <v>125</v>
      </c>
      <c r="E129" s="250" t="s">
        <v>1</v>
      </c>
      <c r="F129" s="251" t="s">
        <v>129</v>
      </c>
      <c r="G129" s="249"/>
      <c r="H129" s="252">
        <v>161.36000000000001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125</v>
      </c>
      <c r="AU129" s="258" t="s">
        <v>84</v>
      </c>
      <c r="AV129" s="13" t="s">
        <v>123</v>
      </c>
      <c r="AW129" s="13" t="s">
        <v>32</v>
      </c>
      <c r="AX129" s="13" t="s">
        <v>80</v>
      </c>
      <c r="AY129" s="258" t="s">
        <v>116</v>
      </c>
    </row>
    <row r="130" s="1" customFormat="1" ht="16.5" customHeight="1">
      <c r="B130" s="37"/>
      <c r="C130" s="223" t="s">
        <v>130</v>
      </c>
      <c r="D130" s="223" t="s">
        <v>119</v>
      </c>
      <c r="E130" s="224" t="s">
        <v>131</v>
      </c>
      <c r="F130" s="225" t="s">
        <v>132</v>
      </c>
      <c r="G130" s="226" t="s">
        <v>133</v>
      </c>
      <c r="H130" s="227">
        <v>97.299999999999997</v>
      </c>
      <c r="I130" s="228"/>
      <c r="J130" s="229">
        <f>ROUND(I130*H130,2)</f>
        <v>0</v>
      </c>
      <c r="K130" s="225" t="s">
        <v>1</v>
      </c>
      <c r="L130" s="42"/>
      <c r="M130" s="230" t="s">
        <v>1</v>
      </c>
      <c r="N130" s="231" t="s">
        <v>40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123</v>
      </c>
      <c r="AT130" s="234" t="s">
        <v>119</v>
      </c>
      <c r="AU130" s="234" t="s">
        <v>84</v>
      </c>
      <c r="AY130" s="16" t="s">
        <v>116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80</v>
      </c>
      <c r="BK130" s="235">
        <f>ROUND(I130*H130,2)</f>
        <v>0</v>
      </c>
      <c r="BL130" s="16" t="s">
        <v>123</v>
      </c>
      <c r="BM130" s="234" t="s">
        <v>134</v>
      </c>
    </row>
    <row r="131" s="12" customFormat="1">
      <c r="B131" s="236"/>
      <c r="C131" s="237"/>
      <c r="D131" s="238" t="s">
        <v>125</v>
      </c>
      <c r="E131" s="239" t="s">
        <v>1</v>
      </c>
      <c r="F131" s="240" t="s">
        <v>135</v>
      </c>
      <c r="G131" s="237"/>
      <c r="H131" s="241">
        <v>49.600000000000001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125</v>
      </c>
      <c r="AU131" s="247" t="s">
        <v>84</v>
      </c>
      <c r="AV131" s="12" t="s">
        <v>84</v>
      </c>
      <c r="AW131" s="12" t="s">
        <v>32</v>
      </c>
      <c r="AX131" s="12" t="s">
        <v>75</v>
      </c>
      <c r="AY131" s="247" t="s">
        <v>116</v>
      </c>
    </row>
    <row r="132" s="12" customFormat="1">
      <c r="B132" s="236"/>
      <c r="C132" s="237"/>
      <c r="D132" s="238" t="s">
        <v>125</v>
      </c>
      <c r="E132" s="239" t="s">
        <v>1</v>
      </c>
      <c r="F132" s="240" t="s">
        <v>136</v>
      </c>
      <c r="G132" s="237"/>
      <c r="H132" s="241">
        <v>38.399999999999999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125</v>
      </c>
      <c r="AU132" s="247" t="s">
        <v>84</v>
      </c>
      <c r="AV132" s="12" t="s">
        <v>84</v>
      </c>
      <c r="AW132" s="12" t="s">
        <v>32</v>
      </c>
      <c r="AX132" s="12" t="s">
        <v>75</v>
      </c>
      <c r="AY132" s="247" t="s">
        <v>116</v>
      </c>
    </row>
    <row r="133" s="12" customFormat="1">
      <c r="B133" s="236"/>
      <c r="C133" s="237"/>
      <c r="D133" s="238" t="s">
        <v>125</v>
      </c>
      <c r="E133" s="239" t="s">
        <v>1</v>
      </c>
      <c r="F133" s="240" t="s">
        <v>137</v>
      </c>
      <c r="G133" s="237"/>
      <c r="H133" s="241">
        <v>9.3000000000000007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125</v>
      </c>
      <c r="AU133" s="247" t="s">
        <v>84</v>
      </c>
      <c r="AV133" s="12" t="s">
        <v>84</v>
      </c>
      <c r="AW133" s="12" t="s">
        <v>32</v>
      </c>
      <c r="AX133" s="12" t="s">
        <v>75</v>
      </c>
      <c r="AY133" s="247" t="s">
        <v>116</v>
      </c>
    </row>
    <row r="134" s="13" customFormat="1">
      <c r="B134" s="248"/>
      <c r="C134" s="249"/>
      <c r="D134" s="238" t="s">
        <v>125</v>
      </c>
      <c r="E134" s="250" t="s">
        <v>1</v>
      </c>
      <c r="F134" s="251" t="s">
        <v>129</v>
      </c>
      <c r="G134" s="249"/>
      <c r="H134" s="252">
        <v>97.299999999999997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125</v>
      </c>
      <c r="AU134" s="258" t="s">
        <v>84</v>
      </c>
      <c r="AV134" s="13" t="s">
        <v>123</v>
      </c>
      <c r="AW134" s="13" t="s">
        <v>32</v>
      </c>
      <c r="AX134" s="13" t="s">
        <v>80</v>
      </c>
      <c r="AY134" s="258" t="s">
        <v>116</v>
      </c>
    </row>
    <row r="135" s="1" customFormat="1" ht="16.5" customHeight="1">
      <c r="B135" s="37"/>
      <c r="C135" s="223" t="s">
        <v>138</v>
      </c>
      <c r="D135" s="223" t="s">
        <v>119</v>
      </c>
      <c r="E135" s="224" t="s">
        <v>139</v>
      </c>
      <c r="F135" s="225" t="s">
        <v>140</v>
      </c>
      <c r="G135" s="226" t="s">
        <v>122</v>
      </c>
      <c r="H135" s="227">
        <v>127.45999999999999</v>
      </c>
      <c r="I135" s="228"/>
      <c r="J135" s="229">
        <f>ROUND(I135*H135,2)</f>
        <v>0</v>
      </c>
      <c r="K135" s="225" t="s">
        <v>1</v>
      </c>
      <c r="L135" s="42"/>
      <c r="M135" s="230" t="s">
        <v>1</v>
      </c>
      <c r="N135" s="231" t="s">
        <v>40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123</v>
      </c>
      <c r="AT135" s="234" t="s">
        <v>119</v>
      </c>
      <c r="AU135" s="234" t="s">
        <v>84</v>
      </c>
      <c r="AY135" s="16" t="s">
        <v>116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80</v>
      </c>
      <c r="BK135" s="235">
        <f>ROUND(I135*H135,2)</f>
        <v>0</v>
      </c>
      <c r="BL135" s="16" t="s">
        <v>123</v>
      </c>
      <c r="BM135" s="234" t="s">
        <v>141</v>
      </c>
    </row>
    <row r="136" s="12" customFormat="1">
      <c r="B136" s="236"/>
      <c r="C136" s="237"/>
      <c r="D136" s="238" t="s">
        <v>125</v>
      </c>
      <c r="E136" s="239" t="s">
        <v>1</v>
      </c>
      <c r="F136" s="240" t="s">
        <v>142</v>
      </c>
      <c r="G136" s="237"/>
      <c r="H136" s="241">
        <v>79.400000000000006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125</v>
      </c>
      <c r="AU136" s="247" t="s">
        <v>84</v>
      </c>
      <c r="AV136" s="12" t="s">
        <v>84</v>
      </c>
      <c r="AW136" s="12" t="s">
        <v>32</v>
      </c>
      <c r="AX136" s="12" t="s">
        <v>75</v>
      </c>
      <c r="AY136" s="247" t="s">
        <v>116</v>
      </c>
    </row>
    <row r="137" s="12" customFormat="1">
      <c r="B137" s="236"/>
      <c r="C137" s="237"/>
      <c r="D137" s="238" t="s">
        <v>125</v>
      </c>
      <c r="E137" s="239" t="s">
        <v>1</v>
      </c>
      <c r="F137" s="240" t="s">
        <v>143</v>
      </c>
      <c r="G137" s="237"/>
      <c r="H137" s="241">
        <v>40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125</v>
      </c>
      <c r="AU137" s="247" t="s">
        <v>84</v>
      </c>
      <c r="AV137" s="12" t="s">
        <v>84</v>
      </c>
      <c r="AW137" s="12" t="s">
        <v>32</v>
      </c>
      <c r="AX137" s="12" t="s">
        <v>75</v>
      </c>
      <c r="AY137" s="247" t="s">
        <v>116</v>
      </c>
    </row>
    <row r="138" s="12" customFormat="1">
      <c r="B138" s="236"/>
      <c r="C138" s="237"/>
      <c r="D138" s="238" t="s">
        <v>125</v>
      </c>
      <c r="E138" s="239" t="s">
        <v>1</v>
      </c>
      <c r="F138" s="240" t="s">
        <v>144</v>
      </c>
      <c r="G138" s="237"/>
      <c r="H138" s="241">
        <v>8.0600000000000005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125</v>
      </c>
      <c r="AU138" s="247" t="s">
        <v>84</v>
      </c>
      <c r="AV138" s="12" t="s">
        <v>84</v>
      </c>
      <c r="AW138" s="12" t="s">
        <v>32</v>
      </c>
      <c r="AX138" s="12" t="s">
        <v>75</v>
      </c>
      <c r="AY138" s="247" t="s">
        <v>116</v>
      </c>
    </row>
    <row r="139" s="13" customFormat="1">
      <c r="B139" s="248"/>
      <c r="C139" s="249"/>
      <c r="D139" s="238" t="s">
        <v>125</v>
      </c>
      <c r="E139" s="250" t="s">
        <v>1</v>
      </c>
      <c r="F139" s="251" t="s">
        <v>129</v>
      </c>
      <c r="G139" s="249"/>
      <c r="H139" s="252">
        <v>127.46000000000001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AT139" s="258" t="s">
        <v>125</v>
      </c>
      <c r="AU139" s="258" t="s">
        <v>84</v>
      </c>
      <c r="AV139" s="13" t="s">
        <v>123</v>
      </c>
      <c r="AW139" s="13" t="s">
        <v>32</v>
      </c>
      <c r="AX139" s="13" t="s">
        <v>80</v>
      </c>
      <c r="AY139" s="258" t="s">
        <v>116</v>
      </c>
    </row>
    <row r="140" s="1" customFormat="1" ht="16.5" customHeight="1">
      <c r="B140" s="37"/>
      <c r="C140" s="223" t="s">
        <v>145</v>
      </c>
      <c r="D140" s="223" t="s">
        <v>119</v>
      </c>
      <c r="E140" s="224" t="s">
        <v>146</v>
      </c>
      <c r="F140" s="225" t="s">
        <v>147</v>
      </c>
      <c r="G140" s="226" t="s">
        <v>122</v>
      </c>
      <c r="H140" s="227">
        <v>77.599999999999994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40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123</v>
      </c>
      <c r="AT140" s="234" t="s">
        <v>119</v>
      </c>
      <c r="AU140" s="234" t="s">
        <v>84</v>
      </c>
      <c r="AY140" s="16" t="s">
        <v>116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80</v>
      </c>
      <c r="BK140" s="235">
        <f>ROUND(I140*H140,2)</f>
        <v>0</v>
      </c>
      <c r="BL140" s="16" t="s">
        <v>123</v>
      </c>
      <c r="BM140" s="234" t="s">
        <v>148</v>
      </c>
    </row>
    <row r="141" s="12" customFormat="1">
      <c r="B141" s="236"/>
      <c r="C141" s="237"/>
      <c r="D141" s="238" t="s">
        <v>125</v>
      </c>
      <c r="E141" s="239" t="s">
        <v>1</v>
      </c>
      <c r="F141" s="240" t="s">
        <v>149</v>
      </c>
      <c r="G141" s="237"/>
      <c r="H141" s="241">
        <v>37.200000000000003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125</v>
      </c>
      <c r="AU141" s="247" t="s">
        <v>84</v>
      </c>
      <c r="AV141" s="12" t="s">
        <v>84</v>
      </c>
      <c r="AW141" s="12" t="s">
        <v>32</v>
      </c>
      <c r="AX141" s="12" t="s">
        <v>75</v>
      </c>
      <c r="AY141" s="247" t="s">
        <v>116</v>
      </c>
    </row>
    <row r="142" s="12" customFormat="1">
      <c r="B142" s="236"/>
      <c r="C142" s="237"/>
      <c r="D142" s="238" t="s">
        <v>125</v>
      </c>
      <c r="E142" s="239" t="s">
        <v>1</v>
      </c>
      <c r="F142" s="240" t="s">
        <v>150</v>
      </c>
      <c r="G142" s="237"/>
      <c r="H142" s="241">
        <v>28.800000000000001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125</v>
      </c>
      <c r="AU142" s="247" t="s">
        <v>84</v>
      </c>
      <c r="AV142" s="12" t="s">
        <v>84</v>
      </c>
      <c r="AW142" s="12" t="s">
        <v>32</v>
      </c>
      <c r="AX142" s="12" t="s">
        <v>75</v>
      </c>
      <c r="AY142" s="247" t="s">
        <v>116</v>
      </c>
    </row>
    <row r="143" s="12" customFormat="1">
      <c r="B143" s="236"/>
      <c r="C143" s="237"/>
      <c r="D143" s="238" t="s">
        <v>125</v>
      </c>
      <c r="E143" s="239" t="s">
        <v>1</v>
      </c>
      <c r="F143" s="240" t="s">
        <v>151</v>
      </c>
      <c r="G143" s="237"/>
      <c r="H143" s="241">
        <v>11.6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125</v>
      </c>
      <c r="AU143" s="247" t="s">
        <v>84</v>
      </c>
      <c r="AV143" s="12" t="s">
        <v>84</v>
      </c>
      <c r="AW143" s="12" t="s">
        <v>32</v>
      </c>
      <c r="AX143" s="12" t="s">
        <v>75</v>
      </c>
      <c r="AY143" s="247" t="s">
        <v>116</v>
      </c>
    </row>
    <row r="144" s="13" customFormat="1">
      <c r="B144" s="248"/>
      <c r="C144" s="249"/>
      <c r="D144" s="238" t="s">
        <v>125</v>
      </c>
      <c r="E144" s="250" t="s">
        <v>1</v>
      </c>
      <c r="F144" s="251" t="s">
        <v>129</v>
      </c>
      <c r="G144" s="249"/>
      <c r="H144" s="252">
        <v>77.599999999999994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AT144" s="258" t="s">
        <v>125</v>
      </c>
      <c r="AU144" s="258" t="s">
        <v>84</v>
      </c>
      <c r="AV144" s="13" t="s">
        <v>123</v>
      </c>
      <c r="AW144" s="13" t="s">
        <v>32</v>
      </c>
      <c r="AX144" s="13" t="s">
        <v>80</v>
      </c>
      <c r="AY144" s="258" t="s">
        <v>116</v>
      </c>
    </row>
    <row r="145" s="1" customFormat="1" ht="16.5" customHeight="1">
      <c r="B145" s="37"/>
      <c r="C145" s="223" t="s">
        <v>8</v>
      </c>
      <c r="D145" s="223" t="s">
        <v>119</v>
      </c>
      <c r="E145" s="224" t="s">
        <v>152</v>
      </c>
      <c r="F145" s="225" t="s">
        <v>153</v>
      </c>
      <c r="G145" s="226" t="s">
        <v>122</v>
      </c>
      <c r="H145" s="227">
        <v>77.599999999999994</v>
      </c>
      <c r="I145" s="228"/>
      <c r="J145" s="229">
        <f>ROUND(I145*H145,2)</f>
        <v>0</v>
      </c>
      <c r="K145" s="225" t="s">
        <v>1</v>
      </c>
      <c r="L145" s="42"/>
      <c r="M145" s="230" t="s">
        <v>1</v>
      </c>
      <c r="N145" s="231" t="s">
        <v>40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123</v>
      </c>
      <c r="AT145" s="234" t="s">
        <v>119</v>
      </c>
      <c r="AU145" s="234" t="s">
        <v>84</v>
      </c>
      <c r="AY145" s="16" t="s">
        <v>116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80</v>
      </c>
      <c r="BK145" s="235">
        <f>ROUND(I145*H145,2)</f>
        <v>0</v>
      </c>
      <c r="BL145" s="16" t="s">
        <v>123</v>
      </c>
      <c r="BM145" s="234" t="s">
        <v>154</v>
      </c>
    </row>
    <row r="146" s="12" customFormat="1">
      <c r="B146" s="236"/>
      <c r="C146" s="237"/>
      <c r="D146" s="238" t="s">
        <v>125</v>
      </c>
      <c r="E146" s="239" t="s">
        <v>1</v>
      </c>
      <c r="F146" s="240" t="s">
        <v>149</v>
      </c>
      <c r="G146" s="237"/>
      <c r="H146" s="241">
        <v>37.200000000000003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125</v>
      </c>
      <c r="AU146" s="247" t="s">
        <v>84</v>
      </c>
      <c r="AV146" s="12" t="s">
        <v>84</v>
      </c>
      <c r="AW146" s="12" t="s">
        <v>32</v>
      </c>
      <c r="AX146" s="12" t="s">
        <v>75</v>
      </c>
      <c r="AY146" s="247" t="s">
        <v>116</v>
      </c>
    </row>
    <row r="147" s="12" customFormat="1">
      <c r="B147" s="236"/>
      <c r="C147" s="237"/>
      <c r="D147" s="238" t="s">
        <v>125</v>
      </c>
      <c r="E147" s="239" t="s">
        <v>1</v>
      </c>
      <c r="F147" s="240" t="s">
        <v>150</v>
      </c>
      <c r="G147" s="237"/>
      <c r="H147" s="241">
        <v>28.800000000000001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125</v>
      </c>
      <c r="AU147" s="247" t="s">
        <v>84</v>
      </c>
      <c r="AV147" s="12" t="s">
        <v>84</v>
      </c>
      <c r="AW147" s="12" t="s">
        <v>32</v>
      </c>
      <c r="AX147" s="12" t="s">
        <v>75</v>
      </c>
      <c r="AY147" s="247" t="s">
        <v>116</v>
      </c>
    </row>
    <row r="148" s="12" customFormat="1">
      <c r="B148" s="236"/>
      <c r="C148" s="237"/>
      <c r="D148" s="238" t="s">
        <v>125</v>
      </c>
      <c r="E148" s="239" t="s">
        <v>1</v>
      </c>
      <c r="F148" s="240" t="s">
        <v>151</v>
      </c>
      <c r="G148" s="237"/>
      <c r="H148" s="241">
        <v>11.6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125</v>
      </c>
      <c r="AU148" s="247" t="s">
        <v>84</v>
      </c>
      <c r="AV148" s="12" t="s">
        <v>84</v>
      </c>
      <c r="AW148" s="12" t="s">
        <v>32</v>
      </c>
      <c r="AX148" s="12" t="s">
        <v>75</v>
      </c>
      <c r="AY148" s="247" t="s">
        <v>116</v>
      </c>
    </row>
    <row r="149" s="13" customFormat="1">
      <c r="B149" s="248"/>
      <c r="C149" s="249"/>
      <c r="D149" s="238" t="s">
        <v>125</v>
      </c>
      <c r="E149" s="250" t="s">
        <v>1</v>
      </c>
      <c r="F149" s="251" t="s">
        <v>129</v>
      </c>
      <c r="G149" s="249"/>
      <c r="H149" s="252">
        <v>77.599999999999994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AT149" s="258" t="s">
        <v>125</v>
      </c>
      <c r="AU149" s="258" t="s">
        <v>84</v>
      </c>
      <c r="AV149" s="13" t="s">
        <v>123</v>
      </c>
      <c r="AW149" s="13" t="s">
        <v>32</v>
      </c>
      <c r="AX149" s="13" t="s">
        <v>80</v>
      </c>
      <c r="AY149" s="258" t="s">
        <v>116</v>
      </c>
    </row>
    <row r="150" s="11" customFormat="1" ht="22.8" customHeight="1">
      <c r="B150" s="207"/>
      <c r="C150" s="208"/>
      <c r="D150" s="209" t="s">
        <v>74</v>
      </c>
      <c r="E150" s="221" t="s">
        <v>155</v>
      </c>
      <c r="F150" s="221" t="s">
        <v>156</v>
      </c>
      <c r="G150" s="208"/>
      <c r="H150" s="208"/>
      <c r="I150" s="211"/>
      <c r="J150" s="222">
        <f>BK150</f>
        <v>0</v>
      </c>
      <c r="K150" s="208"/>
      <c r="L150" s="213"/>
      <c r="M150" s="214"/>
      <c r="N150" s="215"/>
      <c r="O150" s="215"/>
      <c r="P150" s="216">
        <f>SUM(P151:P181)</f>
        <v>0</v>
      </c>
      <c r="Q150" s="215"/>
      <c r="R150" s="216">
        <f>SUM(R151:R181)</f>
        <v>0.66473900000000008</v>
      </c>
      <c r="S150" s="215"/>
      <c r="T150" s="217">
        <f>SUM(T151:T181)</f>
        <v>0</v>
      </c>
      <c r="AR150" s="218" t="s">
        <v>80</v>
      </c>
      <c r="AT150" s="219" t="s">
        <v>74</v>
      </c>
      <c r="AU150" s="219" t="s">
        <v>80</v>
      </c>
      <c r="AY150" s="218" t="s">
        <v>116</v>
      </c>
      <c r="BK150" s="220">
        <f>SUM(BK151:BK181)</f>
        <v>0</v>
      </c>
    </row>
    <row r="151" s="1" customFormat="1" ht="24" customHeight="1">
      <c r="B151" s="37"/>
      <c r="C151" s="223" t="s">
        <v>80</v>
      </c>
      <c r="D151" s="223" t="s">
        <v>119</v>
      </c>
      <c r="E151" s="224" t="s">
        <v>157</v>
      </c>
      <c r="F151" s="225" t="s">
        <v>158</v>
      </c>
      <c r="G151" s="226" t="s">
        <v>159</v>
      </c>
      <c r="H151" s="227">
        <v>100</v>
      </c>
      <c r="I151" s="228"/>
      <c r="J151" s="229">
        <f>ROUND(I151*H151,2)</f>
        <v>0</v>
      </c>
      <c r="K151" s="225" t="s">
        <v>1</v>
      </c>
      <c r="L151" s="42"/>
      <c r="M151" s="230" t="s">
        <v>1</v>
      </c>
      <c r="N151" s="231" t="s">
        <v>40</v>
      </c>
      <c r="O151" s="85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AR151" s="234" t="s">
        <v>123</v>
      </c>
      <c r="AT151" s="234" t="s">
        <v>119</v>
      </c>
      <c r="AU151" s="234" t="s">
        <v>84</v>
      </c>
      <c r="AY151" s="16" t="s">
        <v>116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6" t="s">
        <v>80</v>
      </c>
      <c r="BK151" s="235">
        <f>ROUND(I151*H151,2)</f>
        <v>0</v>
      </c>
      <c r="BL151" s="16" t="s">
        <v>123</v>
      </c>
      <c r="BM151" s="234" t="s">
        <v>160</v>
      </c>
    </row>
    <row r="152" s="1" customFormat="1" ht="24" customHeight="1">
      <c r="B152" s="37"/>
      <c r="C152" s="259" t="s">
        <v>84</v>
      </c>
      <c r="D152" s="259" t="s">
        <v>161</v>
      </c>
      <c r="E152" s="260" t="s">
        <v>162</v>
      </c>
      <c r="F152" s="261" t="s">
        <v>163</v>
      </c>
      <c r="G152" s="262" t="s">
        <v>159</v>
      </c>
      <c r="H152" s="263">
        <v>100</v>
      </c>
      <c r="I152" s="264"/>
      <c r="J152" s="265">
        <f>ROUND(I152*H152,2)</f>
        <v>0</v>
      </c>
      <c r="K152" s="261" t="s">
        <v>1</v>
      </c>
      <c r="L152" s="266"/>
      <c r="M152" s="267" t="s">
        <v>1</v>
      </c>
      <c r="N152" s="268" t="s">
        <v>40</v>
      </c>
      <c r="O152" s="85"/>
      <c r="P152" s="232">
        <f>O152*H152</f>
        <v>0</v>
      </c>
      <c r="Q152" s="232">
        <v>0.00106</v>
      </c>
      <c r="R152" s="232">
        <f>Q152*H152</f>
        <v>0.106</v>
      </c>
      <c r="S152" s="232">
        <v>0</v>
      </c>
      <c r="T152" s="233">
        <f>S152*H152</f>
        <v>0</v>
      </c>
      <c r="AR152" s="234" t="s">
        <v>155</v>
      </c>
      <c r="AT152" s="234" t="s">
        <v>161</v>
      </c>
      <c r="AU152" s="234" t="s">
        <v>84</v>
      </c>
      <c r="AY152" s="16" t="s">
        <v>116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80</v>
      </c>
      <c r="BK152" s="235">
        <f>ROUND(I152*H152,2)</f>
        <v>0</v>
      </c>
      <c r="BL152" s="16" t="s">
        <v>123</v>
      </c>
      <c r="BM152" s="234" t="s">
        <v>164</v>
      </c>
    </row>
    <row r="153" s="1" customFormat="1" ht="24" customHeight="1">
      <c r="B153" s="37"/>
      <c r="C153" s="223" t="s">
        <v>165</v>
      </c>
      <c r="D153" s="223" t="s">
        <v>119</v>
      </c>
      <c r="E153" s="224" t="s">
        <v>166</v>
      </c>
      <c r="F153" s="225" t="s">
        <v>167</v>
      </c>
      <c r="G153" s="226" t="s">
        <v>159</v>
      </c>
      <c r="H153" s="227">
        <v>29</v>
      </c>
      <c r="I153" s="228"/>
      <c r="J153" s="229">
        <f>ROUND(I153*H153,2)</f>
        <v>0</v>
      </c>
      <c r="K153" s="225" t="s">
        <v>1</v>
      </c>
      <c r="L153" s="42"/>
      <c r="M153" s="230" t="s">
        <v>1</v>
      </c>
      <c r="N153" s="231" t="s">
        <v>40</v>
      </c>
      <c r="O153" s="85"/>
      <c r="P153" s="232">
        <f>O153*H153</f>
        <v>0</v>
      </c>
      <c r="Q153" s="232">
        <v>0.0026800000000000001</v>
      </c>
      <c r="R153" s="232">
        <f>Q153*H153</f>
        <v>0.077719999999999997</v>
      </c>
      <c r="S153" s="232">
        <v>0</v>
      </c>
      <c r="T153" s="233">
        <f>S153*H153</f>
        <v>0</v>
      </c>
      <c r="AR153" s="234" t="s">
        <v>123</v>
      </c>
      <c r="AT153" s="234" t="s">
        <v>119</v>
      </c>
      <c r="AU153" s="234" t="s">
        <v>84</v>
      </c>
      <c r="AY153" s="16" t="s">
        <v>116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80</v>
      </c>
      <c r="BK153" s="235">
        <f>ROUND(I153*H153,2)</f>
        <v>0</v>
      </c>
      <c r="BL153" s="16" t="s">
        <v>123</v>
      </c>
      <c r="BM153" s="234" t="s">
        <v>168</v>
      </c>
    </row>
    <row r="154" s="12" customFormat="1">
      <c r="B154" s="236"/>
      <c r="C154" s="237"/>
      <c r="D154" s="238" t="s">
        <v>125</v>
      </c>
      <c r="E154" s="239" t="s">
        <v>1</v>
      </c>
      <c r="F154" s="240" t="s">
        <v>169</v>
      </c>
      <c r="G154" s="237"/>
      <c r="H154" s="241">
        <v>25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125</v>
      </c>
      <c r="AU154" s="247" t="s">
        <v>84</v>
      </c>
      <c r="AV154" s="12" t="s">
        <v>84</v>
      </c>
      <c r="AW154" s="12" t="s">
        <v>32</v>
      </c>
      <c r="AX154" s="12" t="s">
        <v>75</v>
      </c>
      <c r="AY154" s="247" t="s">
        <v>116</v>
      </c>
    </row>
    <row r="155" s="12" customFormat="1">
      <c r="B155" s="236"/>
      <c r="C155" s="237"/>
      <c r="D155" s="238" t="s">
        <v>125</v>
      </c>
      <c r="E155" s="239" t="s">
        <v>1</v>
      </c>
      <c r="F155" s="240" t="s">
        <v>170</v>
      </c>
      <c r="G155" s="237"/>
      <c r="H155" s="241">
        <v>4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125</v>
      </c>
      <c r="AU155" s="247" t="s">
        <v>84</v>
      </c>
      <c r="AV155" s="12" t="s">
        <v>84</v>
      </c>
      <c r="AW155" s="12" t="s">
        <v>32</v>
      </c>
      <c r="AX155" s="12" t="s">
        <v>75</v>
      </c>
      <c r="AY155" s="247" t="s">
        <v>116</v>
      </c>
    </row>
    <row r="156" s="13" customFormat="1">
      <c r="B156" s="248"/>
      <c r="C156" s="249"/>
      <c r="D156" s="238" t="s">
        <v>125</v>
      </c>
      <c r="E156" s="250" t="s">
        <v>1</v>
      </c>
      <c r="F156" s="251" t="s">
        <v>129</v>
      </c>
      <c r="G156" s="249"/>
      <c r="H156" s="252">
        <v>29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AT156" s="258" t="s">
        <v>125</v>
      </c>
      <c r="AU156" s="258" t="s">
        <v>84</v>
      </c>
      <c r="AV156" s="13" t="s">
        <v>123</v>
      </c>
      <c r="AW156" s="13" t="s">
        <v>32</v>
      </c>
      <c r="AX156" s="13" t="s">
        <v>80</v>
      </c>
      <c r="AY156" s="258" t="s">
        <v>116</v>
      </c>
    </row>
    <row r="157" s="1" customFormat="1" ht="24" customHeight="1">
      <c r="B157" s="37"/>
      <c r="C157" s="223" t="s">
        <v>171</v>
      </c>
      <c r="D157" s="223" t="s">
        <v>119</v>
      </c>
      <c r="E157" s="224" t="s">
        <v>172</v>
      </c>
      <c r="F157" s="225" t="s">
        <v>173</v>
      </c>
      <c r="G157" s="226" t="s">
        <v>159</v>
      </c>
      <c r="H157" s="227">
        <v>76.900000000000006</v>
      </c>
      <c r="I157" s="228"/>
      <c r="J157" s="229">
        <f>ROUND(I157*H157,2)</f>
        <v>0</v>
      </c>
      <c r="K157" s="225" t="s">
        <v>174</v>
      </c>
      <c r="L157" s="42"/>
      <c r="M157" s="230" t="s">
        <v>1</v>
      </c>
      <c r="N157" s="231" t="s">
        <v>40</v>
      </c>
      <c r="O157" s="85"/>
      <c r="P157" s="232">
        <f>O157*H157</f>
        <v>0</v>
      </c>
      <c r="Q157" s="232">
        <v>0.0024099999999999998</v>
      </c>
      <c r="R157" s="232">
        <f>Q157*H157</f>
        <v>0.18532899999999999</v>
      </c>
      <c r="S157" s="232">
        <v>0</v>
      </c>
      <c r="T157" s="233">
        <f>S157*H157</f>
        <v>0</v>
      </c>
      <c r="AR157" s="234" t="s">
        <v>123</v>
      </c>
      <c r="AT157" s="234" t="s">
        <v>119</v>
      </c>
      <c r="AU157" s="234" t="s">
        <v>84</v>
      </c>
      <c r="AY157" s="16" t="s">
        <v>116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80</v>
      </c>
      <c r="BK157" s="235">
        <f>ROUND(I157*H157,2)</f>
        <v>0</v>
      </c>
      <c r="BL157" s="16" t="s">
        <v>123</v>
      </c>
      <c r="BM157" s="234" t="s">
        <v>175</v>
      </c>
    </row>
    <row r="158" s="1" customFormat="1" ht="24" customHeight="1">
      <c r="B158" s="37"/>
      <c r="C158" s="223" t="s">
        <v>176</v>
      </c>
      <c r="D158" s="223" t="s">
        <v>119</v>
      </c>
      <c r="E158" s="224" t="s">
        <v>177</v>
      </c>
      <c r="F158" s="225" t="s">
        <v>178</v>
      </c>
      <c r="G158" s="226" t="s">
        <v>159</v>
      </c>
      <c r="H158" s="227">
        <v>38</v>
      </c>
      <c r="I158" s="228"/>
      <c r="J158" s="229">
        <f>ROUND(I158*H158,2)</f>
        <v>0</v>
      </c>
      <c r="K158" s="225" t="s">
        <v>1</v>
      </c>
      <c r="L158" s="42"/>
      <c r="M158" s="230" t="s">
        <v>1</v>
      </c>
      <c r="N158" s="231" t="s">
        <v>40</v>
      </c>
      <c r="O158" s="85"/>
      <c r="P158" s="232">
        <f>O158*H158</f>
        <v>0</v>
      </c>
      <c r="Q158" s="232">
        <v>0.0042700000000000004</v>
      </c>
      <c r="R158" s="232">
        <f>Q158*H158</f>
        <v>0.16226000000000002</v>
      </c>
      <c r="S158" s="232">
        <v>0</v>
      </c>
      <c r="T158" s="233">
        <f>S158*H158</f>
        <v>0</v>
      </c>
      <c r="AR158" s="234" t="s">
        <v>123</v>
      </c>
      <c r="AT158" s="234" t="s">
        <v>119</v>
      </c>
      <c r="AU158" s="234" t="s">
        <v>84</v>
      </c>
      <c r="AY158" s="16" t="s">
        <v>116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80</v>
      </c>
      <c r="BK158" s="235">
        <f>ROUND(I158*H158,2)</f>
        <v>0</v>
      </c>
      <c r="BL158" s="16" t="s">
        <v>123</v>
      </c>
      <c r="BM158" s="234" t="s">
        <v>179</v>
      </c>
    </row>
    <row r="159" s="12" customFormat="1">
      <c r="B159" s="236"/>
      <c r="C159" s="237"/>
      <c r="D159" s="238" t="s">
        <v>125</v>
      </c>
      <c r="E159" s="239" t="s">
        <v>1</v>
      </c>
      <c r="F159" s="240" t="s">
        <v>180</v>
      </c>
      <c r="G159" s="237"/>
      <c r="H159" s="241">
        <v>11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125</v>
      </c>
      <c r="AU159" s="247" t="s">
        <v>84</v>
      </c>
      <c r="AV159" s="12" t="s">
        <v>84</v>
      </c>
      <c r="AW159" s="12" t="s">
        <v>32</v>
      </c>
      <c r="AX159" s="12" t="s">
        <v>75</v>
      </c>
      <c r="AY159" s="247" t="s">
        <v>116</v>
      </c>
    </row>
    <row r="160" s="12" customFormat="1">
      <c r="B160" s="236"/>
      <c r="C160" s="237"/>
      <c r="D160" s="238" t="s">
        <v>125</v>
      </c>
      <c r="E160" s="239" t="s">
        <v>1</v>
      </c>
      <c r="F160" s="240" t="s">
        <v>181</v>
      </c>
      <c r="G160" s="237"/>
      <c r="H160" s="241">
        <v>27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125</v>
      </c>
      <c r="AU160" s="247" t="s">
        <v>84</v>
      </c>
      <c r="AV160" s="12" t="s">
        <v>84</v>
      </c>
      <c r="AW160" s="12" t="s">
        <v>32</v>
      </c>
      <c r="AX160" s="12" t="s">
        <v>75</v>
      </c>
      <c r="AY160" s="247" t="s">
        <v>116</v>
      </c>
    </row>
    <row r="161" s="13" customFormat="1">
      <c r="B161" s="248"/>
      <c r="C161" s="249"/>
      <c r="D161" s="238" t="s">
        <v>125</v>
      </c>
      <c r="E161" s="250" t="s">
        <v>1</v>
      </c>
      <c r="F161" s="251" t="s">
        <v>129</v>
      </c>
      <c r="G161" s="249"/>
      <c r="H161" s="252">
        <v>38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AT161" s="258" t="s">
        <v>125</v>
      </c>
      <c r="AU161" s="258" t="s">
        <v>84</v>
      </c>
      <c r="AV161" s="13" t="s">
        <v>123</v>
      </c>
      <c r="AW161" s="13" t="s">
        <v>32</v>
      </c>
      <c r="AX161" s="13" t="s">
        <v>80</v>
      </c>
      <c r="AY161" s="258" t="s">
        <v>116</v>
      </c>
    </row>
    <row r="162" s="1" customFormat="1" ht="24" customHeight="1">
      <c r="B162" s="37"/>
      <c r="C162" s="223" t="s">
        <v>182</v>
      </c>
      <c r="D162" s="223" t="s">
        <v>119</v>
      </c>
      <c r="E162" s="224" t="s">
        <v>183</v>
      </c>
      <c r="F162" s="225" t="s">
        <v>184</v>
      </c>
      <c r="G162" s="226" t="s">
        <v>185</v>
      </c>
      <c r="H162" s="227">
        <v>6</v>
      </c>
      <c r="I162" s="228"/>
      <c r="J162" s="229">
        <f>ROUND(I162*H162,2)</f>
        <v>0</v>
      </c>
      <c r="K162" s="225" t="s">
        <v>1</v>
      </c>
      <c r="L162" s="42"/>
      <c r="M162" s="230" t="s">
        <v>1</v>
      </c>
      <c r="N162" s="231" t="s">
        <v>40</v>
      </c>
      <c r="O162" s="85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AR162" s="234" t="s">
        <v>123</v>
      </c>
      <c r="AT162" s="234" t="s">
        <v>119</v>
      </c>
      <c r="AU162" s="234" t="s">
        <v>84</v>
      </c>
      <c r="AY162" s="16" t="s">
        <v>116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80</v>
      </c>
      <c r="BK162" s="235">
        <f>ROUND(I162*H162,2)</f>
        <v>0</v>
      </c>
      <c r="BL162" s="16" t="s">
        <v>123</v>
      </c>
      <c r="BM162" s="234" t="s">
        <v>186</v>
      </c>
    </row>
    <row r="163" s="1" customFormat="1" ht="16.5" customHeight="1">
      <c r="B163" s="37"/>
      <c r="C163" s="259" t="s">
        <v>155</v>
      </c>
      <c r="D163" s="259" t="s">
        <v>161</v>
      </c>
      <c r="E163" s="260" t="s">
        <v>187</v>
      </c>
      <c r="F163" s="261" t="s">
        <v>188</v>
      </c>
      <c r="G163" s="262" t="s">
        <v>185</v>
      </c>
      <c r="H163" s="263">
        <v>4</v>
      </c>
      <c r="I163" s="264"/>
      <c r="J163" s="265">
        <f>ROUND(I163*H163,2)</f>
        <v>0</v>
      </c>
      <c r="K163" s="261" t="s">
        <v>1</v>
      </c>
      <c r="L163" s="266"/>
      <c r="M163" s="267" t="s">
        <v>1</v>
      </c>
      <c r="N163" s="268" t="s">
        <v>40</v>
      </c>
      <c r="O163" s="85"/>
      <c r="P163" s="232">
        <f>O163*H163</f>
        <v>0</v>
      </c>
      <c r="Q163" s="232">
        <v>0.00017000000000000001</v>
      </c>
      <c r="R163" s="232">
        <f>Q163*H163</f>
        <v>0.00068000000000000005</v>
      </c>
      <c r="S163" s="232">
        <v>0</v>
      </c>
      <c r="T163" s="233">
        <f>S163*H163</f>
        <v>0</v>
      </c>
      <c r="AR163" s="234" t="s">
        <v>155</v>
      </c>
      <c r="AT163" s="234" t="s">
        <v>161</v>
      </c>
      <c r="AU163" s="234" t="s">
        <v>84</v>
      </c>
      <c r="AY163" s="16" t="s">
        <v>116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80</v>
      </c>
      <c r="BK163" s="235">
        <f>ROUND(I163*H163,2)</f>
        <v>0</v>
      </c>
      <c r="BL163" s="16" t="s">
        <v>123</v>
      </c>
      <c r="BM163" s="234" t="s">
        <v>189</v>
      </c>
    </row>
    <row r="164" s="1" customFormat="1" ht="16.5" customHeight="1">
      <c r="B164" s="37"/>
      <c r="C164" s="259" t="s">
        <v>190</v>
      </c>
      <c r="D164" s="259" t="s">
        <v>161</v>
      </c>
      <c r="E164" s="260" t="s">
        <v>191</v>
      </c>
      <c r="F164" s="261" t="s">
        <v>192</v>
      </c>
      <c r="G164" s="262" t="s">
        <v>185</v>
      </c>
      <c r="H164" s="263">
        <v>1</v>
      </c>
      <c r="I164" s="264"/>
      <c r="J164" s="265">
        <f>ROUND(I164*H164,2)</f>
        <v>0</v>
      </c>
      <c r="K164" s="261" t="s">
        <v>174</v>
      </c>
      <c r="L164" s="266"/>
      <c r="M164" s="267" t="s">
        <v>1</v>
      </c>
      <c r="N164" s="268" t="s">
        <v>40</v>
      </c>
      <c r="O164" s="85"/>
      <c r="P164" s="232">
        <f>O164*H164</f>
        <v>0</v>
      </c>
      <c r="Q164" s="232">
        <v>0.00029999999999999997</v>
      </c>
      <c r="R164" s="232">
        <f>Q164*H164</f>
        <v>0.00029999999999999997</v>
      </c>
      <c r="S164" s="232">
        <v>0</v>
      </c>
      <c r="T164" s="233">
        <f>S164*H164</f>
        <v>0</v>
      </c>
      <c r="AR164" s="234" t="s">
        <v>155</v>
      </c>
      <c r="AT164" s="234" t="s">
        <v>161</v>
      </c>
      <c r="AU164" s="234" t="s">
        <v>84</v>
      </c>
      <c r="AY164" s="16" t="s">
        <v>116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80</v>
      </c>
      <c r="BK164" s="235">
        <f>ROUND(I164*H164,2)</f>
        <v>0</v>
      </c>
      <c r="BL164" s="16" t="s">
        <v>123</v>
      </c>
      <c r="BM164" s="234" t="s">
        <v>193</v>
      </c>
    </row>
    <row r="165" s="1" customFormat="1" ht="16.5" customHeight="1">
      <c r="B165" s="37"/>
      <c r="C165" s="259" t="s">
        <v>194</v>
      </c>
      <c r="D165" s="259" t="s">
        <v>161</v>
      </c>
      <c r="E165" s="260" t="s">
        <v>195</v>
      </c>
      <c r="F165" s="261" t="s">
        <v>196</v>
      </c>
      <c r="G165" s="262" t="s">
        <v>185</v>
      </c>
      <c r="H165" s="263">
        <v>1</v>
      </c>
      <c r="I165" s="264"/>
      <c r="J165" s="265">
        <f>ROUND(I165*H165,2)</f>
        <v>0</v>
      </c>
      <c r="K165" s="261" t="s">
        <v>1</v>
      </c>
      <c r="L165" s="266"/>
      <c r="M165" s="267" t="s">
        <v>1</v>
      </c>
      <c r="N165" s="268" t="s">
        <v>40</v>
      </c>
      <c r="O165" s="85"/>
      <c r="P165" s="232">
        <f>O165*H165</f>
        <v>0</v>
      </c>
      <c r="Q165" s="232">
        <v>0.00088000000000000003</v>
      </c>
      <c r="R165" s="232">
        <f>Q165*H165</f>
        <v>0.00088000000000000003</v>
      </c>
      <c r="S165" s="232">
        <v>0</v>
      </c>
      <c r="T165" s="233">
        <f>S165*H165</f>
        <v>0</v>
      </c>
      <c r="AR165" s="234" t="s">
        <v>155</v>
      </c>
      <c r="AT165" s="234" t="s">
        <v>161</v>
      </c>
      <c r="AU165" s="234" t="s">
        <v>84</v>
      </c>
      <c r="AY165" s="16" t="s">
        <v>116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80</v>
      </c>
      <c r="BK165" s="235">
        <f>ROUND(I165*H165,2)</f>
        <v>0</v>
      </c>
      <c r="BL165" s="16" t="s">
        <v>123</v>
      </c>
      <c r="BM165" s="234" t="s">
        <v>197</v>
      </c>
    </row>
    <row r="166" s="1" customFormat="1" ht="24" customHeight="1">
      <c r="B166" s="37"/>
      <c r="C166" s="223" t="s">
        <v>198</v>
      </c>
      <c r="D166" s="223" t="s">
        <v>119</v>
      </c>
      <c r="E166" s="224" t="s">
        <v>199</v>
      </c>
      <c r="F166" s="225" t="s">
        <v>200</v>
      </c>
      <c r="G166" s="226" t="s">
        <v>185</v>
      </c>
      <c r="H166" s="227">
        <v>6</v>
      </c>
      <c r="I166" s="228"/>
      <c r="J166" s="229">
        <f>ROUND(I166*H166,2)</f>
        <v>0</v>
      </c>
      <c r="K166" s="225" t="s">
        <v>174</v>
      </c>
      <c r="L166" s="42"/>
      <c r="M166" s="230" t="s">
        <v>1</v>
      </c>
      <c r="N166" s="231" t="s">
        <v>40</v>
      </c>
      <c r="O166" s="85"/>
      <c r="P166" s="232">
        <f>O166*H166</f>
        <v>0</v>
      </c>
      <c r="Q166" s="232">
        <v>0</v>
      </c>
      <c r="R166" s="232">
        <f>Q166*H166</f>
        <v>0</v>
      </c>
      <c r="S166" s="232">
        <v>0</v>
      </c>
      <c r="T166" s="233">
        <f>S166*H166</f>
        <v>0</v>
      </c>
      <c r="AR166" s="234" t="s">
        <v>123</v>
      </c>
      <c r="AT166" s="234" t="s">
        <v>119</v>
      </c>
      <c r="AU166" s="234" t="s">
        <v>84</v>
      </c>
      <c r="AY166" s="16" t="s">
        <v>116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6" t="s">
        <v>80</v>
      </c>
      <c r="BK166" s="235">
        <f>ROUND(I166*H166,2)</f>
        <v>0</v>
      </c>
      <c r="BL166" s="16" t="s">
        <v>123</v>
      </c>
      <c r="BM166" s="234" t="s">
        <v>201</v>
      </c>
    </row>
    <row r="167" s="1" customFormat="1" ht="16.5" customHeight="1">
      <c r="B167" s="37"/>
      <c r="C167" s="259" t="s">
        <v>123</v>
      </c>
      <c r="D167" s="259" t="s">
        <v>161</v>
      </c>
      <c r="E167" s="260" t="s">
        <v>202</v>
      </c>
      <c r="F167" s="261" t="s">
        <v>203</v>
      </c>
      <c r="G167" s="262" t="s">
        <v>185</v>
      </c>
      <c r="H167" s="263">
        <v>6</v>
      </c>
      <c r="I167" s="264"/>
      <c r="J167" s="265">
        <f>ROUND(I167*H167,2)</f>
        <v>0</v>
      </c>
      <c r="K167" s="261" t="s">
        <v>1</v>
      </c>
      <c r="L167" s="266"/>
      <c r="M167" s="267" t="s">
        <v>1</v>
      </c>
      <c r="N167" s="268" t="s">
        <v>40</v>
      </c>
      <c r="O167" s="85"/>
      <c r="P167" s="232">
        <f>O167*H167</f>
        <v>0</v>
      </c>
      <c r="Q167" s="232">
        <v>0.00032000000000000003</v>
      </c>
      <c r="R167" s="232">
        <f>Q167*H167</f>
        <v>0.0019200000000000003</v>
      </c>
      <c r="S167" s="232">
        <v>0</v>
      </c>
      <c r="T167" s="233">
        <f>S167*H167</f>
        <v>0</v>
      </c>
      <c r="AR167" s="234" t="s">
        <v>155</v>
      </c>
      <c r="AT167" s="234" t="s">
        <v>161</v>
      </c>
      <c r="AU167" s="234" t="s">
        <v>84</v>
      </c>
      <c r="AY167" s="16" t="s">
        <v>116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80</v>
      </c>
      <c r="BK167" s="235">
        <f>ROUND(I167*H167,2)</f>
        <v>0</v>
      </c>
      <c r="BL167" s="16" t="s">
        <v>123</v>
      </c>
      <c r="BM167" s="234" t="s">
        <v>204</v>
      </c>
    </row>
    <row r="168" s="1" customFormat="1" ht="24" customHeight="1">
      <c r="B168" s="37"/>
      <c r="C168" s="223" t="s">
        <v>205</v>
      </c>
      <c r="D168" s="223" t="s">
        <v>119</v>
      </c>
      <c r="E168" s="224" t="s">
        <v>206</v>
      </c>
      <c r="F168" s="225" t="s">
        <v>207</v>
      </c>
      <c r="G168" s="226" t="s">
        <v>185</v>
      </c>
      <c r="H168" s="227">
        <v>2</v>
      </c>
      <c r="I168" s="228"/>
      <c r="J168" s="229">
        <f>ROUND(I168*H168,2)</f>
        <v>0</v>
      </c>
      <c r="K168" s="225" t="s">
        <v>174</v>
      </c>
      <c r="L168" s="42"/>
      <c r="M168" s="230" t="s">
        <v>1</v>
      </c>
      <c r="N168" s="231" t="s">
        <v>40</v>
      </c>
      <c r="O168" s="85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AR168" s="234" t="s">
        <v>123</v>
      </c>
      <c r="AT168" s="234" t="s">
        <v>119</v>
      </c>
      <c r="AU168" s="234" t="s">
        <v>84</v>
      </c>
      <c r="AY168" s="16" t="s">
        <v>116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80</v>
      </c>
      <c r="BK168" s="235">
        <f>ROUND(I168*H168,2)</f>
        <v>0</v>
      </c>
      <c r="BL168" s="16" t="s">
        <v>123</v>
      </c>
      <c r="BM168" s="234" t="s">
        <v>208</v>
      </c>
    </row>
    <row r="169" s="1" customFormat="1" ht="24" customHeight="1">
      <c r="B169" s="37"/>
      <c r="C169" s="259" t="s">
        <v>209</v>
      </c>
      <c r="D169" s="259" t="s">
        <v>161</v>
      </c>
      <c r="E169" s="260" t="s">
        <v>210</v>
      </c>
      <c r="F169" s="261" t="s">
        <v>211</v>
      </c>
      <c r="G169" s="262" t="s">
        <v>185</v>
      </c>
      <c r="H169" s="263">
        <v>2</v>
      </c>
      <c r="I169" s="264"/>
      <c r="J169" s="265">
        <f>ROUND(I169*H169,2)</f>
        <v>0</v>
      </c>
      <c r="K169" s="261" t="s">
        <v>1</v>
      </c>
      <c r="L169" s="266"/>
      <c r="M169" s="267" t="s">
        <v>1</v>
      </c>
      <c r="N169" s="268" t="s">
        <v>40</v>
      </c>
      <c r="O169" s="85"/>
      <c r="P169" s="232">
        <f>O169*H169</f>
        <v>0</v>
      </c>
      <c r="Q169" s="232">
        <v>0.00040999999999999999</v>
      </c>
      <c r="R169" s="232">
        <f>Q169*H169</f>
        <v>0.00081999999999999998</v>
      </c>
      <c r="S169" s="232">
        <v>0</v>
      </c>
      <c r="T169" s="233">
        <f>S169*H169</f>
        <v>0</v>
      </c>
      <c r="AR169" s="234" t="s">
        <v>155</v>
      </c>
      <c r="AT169" s="234" t="s">
        <v>161</v>
      </c>
      <c r="AU169" s="234" t="s">
        <v>84</v>
      </c>
      <c r="AY169" s="16" t="s">
        <v>116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80</v>
      </c>
      <c r="BK169" s="235">
        <f>ROUND(I169*H169,2)</f>
        <v>0</v>
      </c>
      <c r="BL169" s="16" t="s">
        <v>123</v>
      </c>
      <c r="BM169" s="234" t="s">
        <v>212</v>
      </c>
    </row>
    <row r="170" s="1" customFormat="1" ht="24" customHeight="1">
      <c r="B170" s="37"/>
      <c r="C170" s="223" t="s">
        <v>213</v>
      </c>
      <c r="D170" s="223" t="s">
        <v>119</v>
      </c>
      <c r="E170" s="224" t="s">
        <v>214</v>
      </c>
      <c r="F170" s="225" t="s">
        <v>215</v>
      </c>
      <c r="G170" s="226" t="s">
        <v>216</v>
      </c>
      <c r="H170" s="227">
        <v>2</v>
      </c>
      <c r="I170" s="228"/>
      <c r="J170" s="229">
        <f>ROUND(I170*H170,2)</f>
        <v>0</v>
      </c>
      <c r="K170" s="225" t="s">
        <v>1</v>
      </c>
      <c r="L170" s="42"/>
      <c r="M170" s="230" t="s">
        <v>1</v>
      </c>
      <c r="N170" s="231" t="s">
        <v>40</v>
      </c>
      <c r="O170" s="85"/>
      <c r="P170" s="232">
        <f>O170*H170</f>
        <v>0</v>
      </c>
      <c r="Q170" s="232">
        <v>0.029770000000000001</v>
      </c>
      <c r="R170" s="232">
        <f>Q170*H170</f>
        <v>0.059540000000000003</v>
      </c>
      <c r="S170" s="232">
        <v>0</v>
      </c>
      <c r="T170" s="233">
        <f>S170*H170</f>
        <v>0</v>
      </c>
      <c r="AR170" s="234" t="s">
        <v>123</v>
      </c>
      <c r="AT170" s="234" t="s">
        <v>119</v>
      </c>
      <c r="AU170" s="234" t="s">
        <v>84</v>
      </c>
      <c r="AY170" s="16" t="s">
        <v>116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80</v>
      </c>
      <c r="BK170" s="235">
        <f>ROUND(I170*H170,2)</f>
        <v>0</v>
      </c>
      <c r="BL170" s="16" t="s">
        <v>123</v>
      </c>
      <c r="BM170" s="234" t="s">
        <v>217</v>
      </c>
    </row>
    <row r="171" s="14" customFormat="1">
      <c r="B171" s="269"/>
      <c r="C171" s="270"/>
      <c r="D171" s="238" t="s">
        <v>125</v>
      </c>
      <c r="E171" s="271" t="s">
        <v>1</v>
      </c>
      <c r="F171" s="272" t="s">
        <v>218</v>
      </c>
      <c r="G171" s="270"/>
      <c r="H171" s="271" t="s">
        <v>1</v>
      </c>
      <c r="I171" s="273"/>
      <c r="J171" s="270"/>
      <c r="K171" s="270"/>
      <c r="L171" s="274"/>
      <c r="M171" s="275"/>
      <c r="N171" s="276"/>
      <c r="O171" s="276"/>
      <c r="P171" s="276"/>
      <c r="Q171" s="276"/>
      <c r="R171" s="276"/>
      <c r="S171" s="276"/>
      <c r="T171" s="277"/>
      <c r="AT171" s="278" t="s">
        <v>125</v>
      </c>
      <c r="AU171" s="278" t="s">
        <v>84</v>
      </c>
      <c r="AV171" s="14" t="s">
        <v>80</v>
      </c>
      <c r="AW171" s="14" t="s">
        <v>32</v>
      </c>
      <c r="AX171" s="14" t="s">
        <v>75</v>
      </c>
      <c r="AY171" s="278" t="s">
        <v>116</v>
      </c>
    </row>
    <row r="172" s="12" customFormat="1">
      <c r="B172" s="236"/>
      <c r="C172" s="237"/>
      <c r="D172" s="238" t="s">
        <v>125</v>
      </c>
      <c r="E172" s="239" t="s">
        <v>1</v>
      </c>
      <c r="F172" s="240" t="s">
        <v>84</v>
      </c>
      <c r="G172" s="237"/>
      <c r="H172" s="241">
        <v>2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125</v>
      </c>
      <c r="AU172" s="247" t="s">
        <v>84</v>
      </c>
      <c r="AV172" s="12" t="s">
        <v>84</v>
      </c>
      <c r="AW172" s="12" t="s">
        <v>32</v>
      </c>
      <c r="AX172" s="12" t="s">
        <v>80</v>
      </c>
      <c r="AY172" s="247" t="s">
        <v>116</v>
      </c>
    </row>
    <row r="173" s="1" customFormat="1" ht="24" customHeight="1">
      <c r="B173" s="37"/>
      <c r="C173" s="223" t="s">
        <v>7</v>
      </c>
      <c r="D173" s="223" t="s">
        <v>119</v>
      </c>
      <c r="E173" s="224" t="s">
        <v>219</v>
      </c>
      <c r="F173" s="225" t="s">
        <v>220</v>
      </c>
      <c r="G173" s="226" t="s">
        <v>216</v>
      </c>
      <c r="H173" s="227">
        <v>1</v>
      </c>
      <c r="I173" s="228"/>
      <c r="J173" s="229">
        <f>ROUND(I173*H173,2)</f>
        <v>0</v>
      </c>
      <c r="K173" s="225" t="s">
        <v>1</v>
      </c>
      <c r="L173" s="42"/>
      <c r="M173" s="230" t="s">
        <v>1</v>
      </c>
      <c r="N173" s="231" t="s">
        <v>40</v>
      </c>
      <c r="O173" s="85"/>
      <c r="P173" s="232">
        <f>O173*H173</f>
        <v>0</v>
      </c>
      <c r="Q173" s="232">
        <v>0.029770000000000001</v>
      </c>
      <c r="R173" s="232">
        <f>Q173*H173</f>
        <v>0.029770000000000001</v>
      </c>
      <c r="S173" s="232">
        <v>0</v>
      </c>
      <c r="T173" s="233">
        <f>S173*H173</f>
        <v>0</v>
      </c>
      <c r="AR173" s="234" t="s">
        <v>123</v>
      </c>
      <c r="AT173" s="234" t="s">
        <v>119</v>
      </c>
      <c r="AU173" s="234" t="s">
        <v>84</v>
      </c>
      <c r="AY173" s="16" t="s">
        <v>116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80</v>
      </c>
      <c r="BK173" s="235">
        <f>ROUND(I173*H173,2)</f>
        <v>0</v>
      </c>
      <c r="BL173" s="16" t="s">
        <v>123</v>
      </c>
      <c r="BM173" s="234" t="s">
        <v>221</v>
      </c>
    </row>
    <row r="174" s="14" customFormat="1">
      <c r="B174" s="269"/>
      <c r="C174" s="270"/>
      <c r="D174" s="238" t="s">
        <v>125</v>
      </c>
      <c r="E174" s="271" t="s">
        <v>1</v>
      </c>
      <c r="F174" s="272" t="s">
        <v>218</v>
      </c>
      <c r="G174" s="270"/>
      <c r="H174" s="271" t="s">
        <v>1</v>
      </c>
      <c r="I174" s="273"/>
      <c r="J174" s="270"/>
      <c r="K174" s="270"/>
      <c r="L174" s="274"/>
      <c r="M174" s="275"/>
      <c r="N174" s="276"/>
      <c r="O174" s="276"/>
      <c r="P174" s="276"/>
      <c r="Q174" s="276"/>
      <c r="R174" s="276"/>
      <c r="S174" s="276"/>
      <c r="T174" s="277"/>
      <c r="AT174" s="278" t="s">
        <v>125</v>
      </c>
      <c r="AU174" s="278" t="s">
        <v>84</v>
      </c>
      <c r="AV174" s="14" t="s">
        <v>80</v>
      </c>
      <c r="AW174" s="14" t="s">
        <v>32</v>
      </c>
      <c r="AX174" s="14" t="s">
        <v>75</v>
      </c>
      <c r="AY174" s="278" t="s">
        <v>116</v>
      </c>
    </row>
    <row r="175" s="12" customFormat="1">
      <c r="B175" s="236"/>
      <c r="C175" s="237"/>
      <c r="D175" s="238" t="s">
        <v>125</v>
      </c>
      <c r="E175" s="239" t="s">
        <v>1</v>
      </c>
      <c r="F175" s="240" t="s">
        <v>80</v>
      </c>
      <c r="G175" s="237"/>
      <c r="H175" s="241">
        <v>1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125</v>
      </c>
      <c r="AU175" s="247" t="s">
        <v>84</v>
      </c>
      <c r="AV175" s="12" t="s">
        <v>84</v>
      </c>
      <c r="AW175" s="12" t="s">
        <v>32</v>
      </c>
      <c r="AX175" s="12" t="s">
        <v>80</v>
      </c>
      <c r="AY175" s="247" t="s">
        <v>116</v>
      </c>
    </row>
    <row r="176" s="1" customFormat="1" ht="24" customHeight="1">
      <c r="B176" s="37"/>
      <c r="C176" s="223" t="s">
        <v>222</v>
      </c>
      <c r="D176" s="223" t="s">
        <v>119</v>
      </c>
      <c r="E176" s="224" t="s">
        <v>223</v>
      </c>
      <c r="F176" s="225" t="s">
        <v>224</v>
      </c>
      <c r="G176" s="226" t="s">
        <v>216</v>
      </c>
      <c r="H176" s="227">
        <v>1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40</v>
      </c>
      <c r="O176" s="85"/>
      <c r="P176" s="232">
        <f>O176*H176</f>
        <v>0</v>
      </c>
      <c r="Q176" s="232">
        <v>0.029770000000000001</v>
      </c>
      <c r="R176" s="232">
        <f>Q176*H176</f>
        <v>0.029770000000000001</v>
      </c>
      <c r="S176" s="232">
        <v>0</v>
      </c>
      <c r="T176" s="233">
        <f>S176*H176</f>
        <v>0</v>
      </c>
      <c r="AR176" s="234" t="s">
        <v>123</v>
      </c>
      <c r="AT176" s="234" t="s">
        <v>119</v>
      </c>
      <c r="AU176" s="234" t="s">
        <v>84</v>
      </c>
      <c r="AY176" s="16" t="s">
        <v>116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80</v>
      </c>
      <c r="BK176" s="235">
        <f>ROUND(I176*H176,2)</f>
        <v>0</v>
      </c>
      <c r="BL176" s="16" t="s">
        <v>123</v>
      </c>
      <c r="BM176" s="234" t="s">
        <v>225</v>
      </c>
    </row>
    <row r="177" s="14" customFormat="1">
      <c r="B177" s="269"/>
      <c r="C177" s="270"/>
      <c r="D177" s="238" t="s">
        <v>125</v>
      </c>
      <c r="E177" s="271" t="s">
        <v>1</v>
      </c>
      <c r="F177" s="272" t="s">
        <v>218</v>
      </c>
      <c r="G177" s="270"/>
      <c r="H177" s="271" t="s">
        <v>1</v>
      </c>
      <c r="I177" s="273"/>
      <c r="J177" s="270"/>
      <c r="K177" s="270"/>
      <c r="L177" s="274"/>
      <c r="M177" s="275"/>
      <c r="N177" s="276"/>
      <c r="O177" s="276"/>
      <c r="P177" s="276"/>
      <c r="Q177" s="276"/>
      <c r="R177" s="276"/>
      <c r="S177" s="276"/>
      <c r="T177" s="277"/>
      <c r="AT177" s="278" t="s">
        <v>125</v>
      </c>
      <c r="AU177" s="278" t="s">
        <v>84</v>
      </c>
      <c r="AV177" s="14" t="s">
        <v>80</v>
      </c>
      <c r="AW177" s="14" t="s">
        <v>32</v>
      </c>
      <c r="AX177" s="14" t="s">
        <v>75</v>
      </c>
      <c r="AY177" s="278" t="s">
        <v>116</v>
      </c>
    </row>
    <row r="178" s="12" customFormat="1">
      <c r="B178" s="236"/>
      <c r="C178" s="237"/>
      <c r="D178" s="238" t="s">
        <v>125</v>
      </c>
      <c r="E178" s="239" t="s">
        <v>1</v>
      </c>
      <c r="F178" s="240" t="s">
        <v>80</v>
      </c>
      <c r="G178" s="237"/>
      <c r="H178" s="241">
        <v>1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125</v>
      </c>
      <c r="AU178" s="247" t="s">
        <v>84</v>
      </c>
      <c r="AV178" s="12" t="s">
        <v>84</v>
      </c>
      <c r="AW178" s="12" t="s">
        <v>32</v>
      </c>
      <c r="AX178" s="12" t="s">
        <v>80</v>
      </c>
      <c r="AY178" s="247" t="s">
        <v>116</v>
      </c>
    </row>
    <row r="179" s="1" customFormat="1" ht="16.5" customHeight="1">
      <c r="B179" s="37"/>
      <c r="C179" s="223" t="s">
        <v>226</v>
      </c>
      <c r="D179" s="223" t="s">
        <v>119</v>
      </c>
      <c r="E179" s="224" t="s">
        <v>227</v>
      </c>
      <c r="F179" s="225" t="s">
        <v>228</v>
      </c>
      <c r="G179" s="226" t="s">
        <v>159</v>
      </c>
      <c r="H179" s="227">
        <v>75</v>
      </c>
      <c r="I179" s="228"/>
      <c r="J179" s="229">
        <f>ROUND(I179*H179,2)</f>
        <v>0</v>
      </c>
      <c r="K179" s="225" t="s">
        <v>174</v>
      </c>
      <c r="L179" s="42"/>
      <c r="M179" s="230" t="s">
        <v>1</v>
      </c>
      <c r="N179" s="231" t="s">
        <v>40</v>
      </c>
      <c r="O179" s="85"/>
      <c r="P179" s="232">
        <f>O179*H179</f>
        <v>0</v>
      </c>
      <c r="Q179" s="232">
        <v>0.00012999999999999999</v>
      </c>
      <c r="R179" s="232">
        <f>Q179*H179</f>
        <v>0.00975</v>
      </c>
      <c r="S179" s="232">
        <v>0</v>
      </c>
      <c r="T179" s="233">
        <f>S179*H179</f>
        <v>0</v>
      </c>
      <c r="AR179" s="234" t="s">
        <v>123</v>
      </c>
      <c r="AT179" s="234" t="s">
        <v>119</v>
      </c>
      <c r="AU179" s="234" t="s">
        <v>84</v>
      </c>
      <c r="AY179" s="16" t="s">
        <v>116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80</v>
      </c>
      <c r="BK179" s="235">
        <f>ROUND(I179*H179,2)</f>
        <v>0</v>
      </c>
      <c r="BL179" s="16" t="s">
        <v>123</v>
      </c>
      <c r="BM179" s="234" t="s">
        <v>229</v>
      </c>
    </row>
    <row r="180" s="14" customFormat="1">
      <c r="B180" s="269"/>
      <c r="C180" s="270"/>
      <c r="D180" s="238" t="s">
        <v>125</v>
      </c>
      <c r="E180" s="271" t="s">
        <v>1</v>
      </c>
      <c r="F180" s="272" t="s">
        <v>230</v>
      </c>
      <c r="G180" s="270"/>
      <c r="H180" s="271" t="s">
        <v>1</v>
      </c>
      <c r="I180" s="273"/>
      <c r="J180" s="270"/>
      <c r="K180" s="270"/>
      <c r="L180" s="274"/>
      <c r="M180" s="275"/>
      <c r="N180" s="276"/>
      <c r="O180" s="276"/>
      <c r="P180" s="276"/>
      <c r="Q180" s="276"/>
      <c r="R180" s="276"/>
      <c r="S180" s="276"/>
      <c r="T180" s="277"/>
      <c r="AT180" s="278" t="s">
        <v>125</v>
      </c>
      <c r="AU180" s="278" t="s">
        <v>84</v>
      </c>
      <c r="AV180" s="14" t="s">
        <v>80</v>
      </c>
      <c r="AW180" s="14" t="s">
        <v>32</v>
      </c>
      <c r="AX180" s="14" t="s">
        <v>75</v>
      </c>
      <c r="AY180" s="278" t="s">
        <v>116</v>
      </c>
    </row>
    <row r="181" s="12" customFormat="1">
      <c r="B181" s="236"/>
      <c r="C181" s="237"/>
      <c r="D181" s="238" t="s">
        <v>125</v>
      </c>
      <c r="E181" s="239" t="s">
        <v>1</v>
      </c>
      <c r="F181" s="240" t="s">
        <v>231</v>
      </c>
      <c r="G181" s="237"/>
      <c r="H181" s="241">
        <v>75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125</v>
      </c>
      <c r="AU181" s="247" t="s">
        <v>84</v>
      </c>
      <c r="AV181" s="12" t="s">
        <v>84</v>
      </c>
      <c r="AW181" s="12" t="s">
        <v>32</v>
      </c>
      <c r="AX181" s="12" t="s">
        <v>80</v>
      </c>
      <c r="AY181" s="247" t="s">
        <v>116</v>
      </c>
    </row>
    <row r="182" s="11" customFormat="1" ht="25.92" customHeight="1">
      <c r="B182" s="207"/>
      <c r="C182" s="208"/>
      <c r="D182" s="209" t="s">
        <v>74</v>
      </c>
      <c r="E182" s="210" t="s">
        <v>232</v>
      </c>
      <c r="F182" s="210" t="s">
        <v>233</v>
      </c>
      <c r="G182" s="208"/>
      <c r="H182" s="208"/>
      <c r="I182" s="211"/>
      <c r="J182" s="212">
        <f>BK182</f>
        <v>0</v>
      </c>
      <c r="K182" s="208"/>
      <c r="L182" s="213"/>
      <c r="M182" s="214"/>
      <c r="N182" s="215"/>
      <c r="O182" s="215"/>
      <c r="P182" s="216">
        <f>P183</f>
        <v>0</v>
      </c>
      <c r="Q182" s="215"/>
      <c r="R182" s="216">
        <f>R183</f>
        <v>0.0021199999999999999</v>
      </c>
      <c r="S182" s="215"/>
      <c r="T182" s="217">
        <f>T183</f>
        <v>0</v>
      </c>
      <c r="AR182" s="218" t="s">
        <v>84</v>
      </c>
      <c r="AT182" s="219" t="s">
        <v>74</v>
      </c>
      <c r="AU182" s="219" t="s">
        <v>75</v>
      </c>
      <c r="AY182" s="218" t="s">
        <v>116</v>
      </c>
      <c r="BK182" s="220">
        <f>BK183</f>
        <v>0</v>
      </c>
    </row>
    <row r="183" s="11" customFormat="1" ht="22.8" customHeight="1">
      <c r="B183" s="207"/>
      <c r="C183" s="208"/>
      <c r="D183" s="209" t="s">
        <v>74</v>
      </c>
      <c r="E183" s="221" t="s">
        <v>234</v>
      </c>
      <c r="F183" s="221" t="s">
        <v>235</v>
      </c>
      <c r="G183" s="208"/>
      <c r="H183" s="208"/>
      <c r="I183" s="211"/>
      <c r="J183" s="222">
        <f>BK183</f>
        <v>0</v>
      </c>
      <c r="K183" s="208"/>
      <c r="L183" s="213"/>
      <c r="M183" s="214"/>
      <c r="N183" s="215"/>
      <c r="O183" s="215"/>
      <c r="P183" s="216">
        <f>SUM(P184:P188)</f>
        <v>0</v>
      </c>
      <c r="Q183" s="215"/>
      <c r="R183" s="216">
        <f>SUM(R184:R188)</f>
        <v>0.0021199999999999999</v>
      </c>
      <c r="S183" s="215"/>
      <c r="T183" s="217">
        <f>SUM(T184:T188)</f>
        <v>0</v>
      </c>
      <c r="AR183" s="218" t="s">
        <v>84</v>
      </c>
      <c r="AT183" s="219" t="s">
        <v>74</v>
      </c>
      <c r="AU183" s="219" t="s">
        <v>80</v>
      </c>
      <c r="AY183" s="218" t="s">
        <v>116</v>
      </c>
      <c r="BK183" s="220">
        <f>SUM(BK184:BK188)</f>
        <v>0</v>
      </c>
    </row>
    <row r="184" s="1" customFormat="1" ht="16.5" customHeight="1">
      <c r="B184" s="37"/>
      <c r="C184" s="223" t="s">
        <v>236</v>
      </c>
      <c r="D184" s="223" t="s">
        <v>119</v>
      </c>
      <c r="E184" s="224" t="s">
        <v>237</v>
      </c>
      <c r="F184" s="225" t="s">
        <v>238</v>
      </c>
      <c r="G184" s="226" t="s">
        <v>185</v>
      </c>
      <c r="H184" s="227">
        <v>1</v>
      </c>
      <c r="I184" s="228"/>
      <c r="J184" s="229">
        <f>ROUND(I184*H184,2)</f>
        <v>0</v>
      </c>
      <c r="K184" s="225" t="s">
        <v>174</v>
      </c>
      <c r="L184" s="42"/>
      <c r="M184" s="230" t="s">
        <v>1</v>
      </c>
      <c r="N184" s="231" t="s">
        <v>40</v>
      </c>
      <c r="O184" s="85"/>
      <c r="P184" s="232">
        <f>O184*H184</f>
        <v>0</v>
      </c>
      <c r="Q184" s="232">
        <v>0.0021199999999999999</v>
      </c>
      <c r="R184" s="232">
        <f>Q184*H184</f>
        <v>0.0021199999999999999</v>
      </c>
      <c r="S184" s="232">
        <v>0</v>
      </c>
      <c r="T184" s="233">
        <f>S184*H184</f>
        <v>0</v>
      </c>
      <c r="AR184" s="234" t="s">
        <v>226</v>
      </c>
      <c r="AT184" s="234" t="s">
        <v>119</v>
      </c>
      <c r="AU184" s="234" t="s">
        <v>84</v>
      </c>
      <c r="AY184" s="16" t="s">
        <v>116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6" t="s">
        <v>80</v>
      </c>
      <c r="BK184" s="235">
        <f>ROUND(I184*H184,2)</f>
        <v>0</v>
      </c>
      <c r="BL184" s="16" t="s">
        <v>226</v>
      </c>
      <c r="BM184" s="234" t="s">
        <v>239</v>
      </c>
    </row>
    <row r="185" s="14" customFormat="1">
      <c r="B185" s="269"/>
      <c r="C185" s="270"/>
      <c r="D185" s="238" t="s">
        <v>125</v>
      </c>
      <c r="E185" s="271" t="s">
        <v>1</v>
      </c>
      <c r="F185" s="272" t="s">
        <v>240</v>
      </c>
      <c r="G185" s="270"/>
      <c r="H185" s="271" t="s">
        <v>1</v>
      </c>
      <c r="I185" s="273"/>
      <c r="J185" s="270"/>
      <c r="K185" s="270"/>
      <c r="L185" s="274"/>
      <c r="M185" s="275"/>
      <c r="N185" s="276"/>
      <c r="O185" s="276"/>
      <c r="P185" s="276"/>
      <c r="Q185" s="276"/>
      <c r="R185" s="276"/>
      <c r="S185" s="276"/>
      <c r="T185" s="277"/>
      <c r="AT185" s="278" t="s">
        <v>125</v>
      </c>
      <c r="AU185" s="278" t="s">
        <v>84</v>
      </c>
      <c r="AV185" s="14" t="s">
        <v>80</v>
      </c>
      <c r="AW185" s="14" t="s">
        <v>32</v>
      </c>
      <c r="AX185" s="14" t="s">
        <v>75</v>
      </c>
      <c r="AY185" s="278" t="s">
        <v>116</v>
      </c>
    </row>
    <row r="186" s="12" customFormat="1">
      <c r="B186" s="236"/>
      <c r="C186" s="237"/>
      <c r="D186" s="238" t="s">
        <v>125</v>
      </c>
      <c r="E186" s="239" t="s">
        <v>1</v>
      </c>
      <c r="F186" s="240" t="s">
        <v>80</v>
      </c>
      <c r="G186" s="237"/>
      <c r="H186" s="241">
        <v>1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125</v>
      </c>
      <c r="AU186" s="247" t="s">
        <v>84</v>
      </c>
      <c r="AV186" s="12" t="s">
        <v>84</v>
      </c>
      <c r="AW186" s="12" t="s">
        <v>32</v>
      </c>
      <c r="AX186" s="12" t="s">
        <v>80</v>
      </c>
      <c r="AY186" s="247" t="s">
        <v>116</v>
      </c>
    </row>
    <row r="187" s="1" customFormat="1" ht="24" customHeight="1">
      <c r="B187" s="37"/>
      <c r="C187" s="223" t="s">
        <v>241</v>
      </c>
      <c r="D187" s="223" t="s">
        <v>119</v>
      </c>
      <c r="E187" s="224" t="s">
        <v>242</v>
      </c>
      <c r="F187" s="225" t="s">
        <v>243</v>
      </c>
      <c r="G187" s="226" t="s">
        <v>133</v>
      </c>
      <c r="H187" s="227">
        <v>0.002</v>
      </c>
      <c r="I187" s="228"/>
      <c r="J187" s="229">
        <f>ROUND(I187*H187,2)</f>
        <v>0</v>
      </c>
      <c r="K187" s="225" t="s">
        <v>174</v>
      </c>
      <c r="L187" s="42"/>
      <c r="M187" s="230" t="s">
        <v>1</v>
      </c>
      <c r="N187" s="231" t="s">
        <v>40</v>
      </c>
      <c r="O187" s="85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AR187" s="234" t="s">
        <v>226</v>
      </c>
      <c r="AT187" s="234" t="s">
        <v>119</v>
      </c>
      <c r="AU187" s="234" t="s">
        <v>84</v>
      </c>
      <c r="AY187" s="16" t="s">
        <v>116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6" t="s">
        <v>80</v>
      </c>
      <c r="BK187" s="235">
        <f>ROUND(I187*H187,2)</f>
        <v>0</v>
      </c>
      <c r="BL187" s="16" t="s">
        <v>226</v>
      </c>
      <c r="BM187" s="234" t="s">
        <v>244</v>
      </c>
    </row>
    <row r="188" s="1" customFormat="1" ht="24" customHeight="1">
      <c r="B188" s="37"/>
      <c r="C188" s="223" t="s">
        <v>245</v>
      </c>
      <c r="D188" s="223" t="s">
        <v>119</v>
      </c>
      <c r="E188" s="224" t="s">
        <v>246</v>
      </c>
      <c r="F188" s="225" t="s">
        <v>247</v>
      </c>
      <c r="G188" s="226" t="s">
        <v>133</v>
      </c>
      <c r="H188" s="227">
        <v>0.002</v>
      </c>
      <c r="I188" s="228"/>
      <c r="J188" s="229">
        <f>ROUND(I188*H188,2)</f>
        <v>0</v>
      </c>
      <c r="K188" s="225" t="s">
        <v>174</v>
      </c>
      <c r="L188" s="42"/>
      <c r="M188" s="230" t="s">
        <v>1</v>
      </c>
      <c r="N188" s="231" t="s">
        <v>40</v>
      </c>
      <c r="O188" s="85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AR188" s="234" t="s">
        <v>226</v>
      </c>
      <c r="AT188" s="234" t="s">
        <v>119</v>
      </c>
      <c r="AU188" s="234" t="s">
        <v>84</v>
      </c>
      <c r="AY188" s="16" t="s">
        <v>116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6" t="s">
        <v>80</v>
      </c>
      <c r="BK188" s="235">
        <f>ROUND(I188*H188,2)</f>
        <v>0</v>
      </c>
      <c r="BL188" s="16" t="s">
        <v>226</v>
      </c>
      <c r="BM188" s="234" t="s">
        <v>248</v>
      </c>
    </row>
    <row r="189" s="11" customFormat="1" ht="25.92" customHeight="1">
      <c r="B189" s="207"/>
      <c r="C189" s="208"/>
      <c r="D189" s="209" t="s">
        <v>74</v>
      </c>
      <c r="E189" s="210" t="s">
        <v>249</v>
      </c>
      <c r="F189" s="210" t="s">
        <v>250</v>
      </c>
      <c r="G189" s="208"/>
      <c r="H189" s="208"/>
      <c r="I189" s="211"/>
      <c r="J189" s="212">
        <f>BK189</f>
        <v>0</v>
      </c>
      <c r="K189" s="208"/>
      <c r="L189" s="213"/>
      <c r="M189" s="214"/>
      <c r="N189" s="215"/>
      <c r="O189" s="215"/>
      <c r="P189" s="216">
        <f>SUM(P190:P197)</f>
        <v>0</v>
      </c>
      <c r="Q189" s="215"/>
      <c r="R189" s="216">
        <f>SUM(R190:R197)</f>
        <v>0</v>
      </c>
      <c r="S189" s="215"/>
      <c r="T189" s="217">
        <f>SUM(T190:T197)</f>
        <v>0</v>
      </c>
      <c r="AR189" s="218" t="s">
        <v>123</v>
      </c>
      <c r="AT189" s="219" t="s">
        <v>74</v>
      </c>
      <c r="AU189" s="219" t="s">
        <v>75</v>
      </c>
      <c r="AY189" s="218" t="s">
        <v>116</v>
      </c>
      <c r="BK189" s="220">
        <f>SUM(BK190:BK197)</f>
        <v>0</v>
      </c>
    </row>
    <row r="190" s="1" customFormat="1" ht="16.5" customHeight="1">
      <c r="B190" s="37"/>
      <c r="C190" s="223" t="s">
        <v>251</v>
      </c>
      <c r="D190" s="223" t="s">
        <v>119</v>
      </c>
      <c r="E190" s="224" t="s">
        <v>252</v>
      </c>
      <c r="F190" s="225" t="s">
        <v>253</v>
      </c>
      <c r="G190" s="226" t="s">
        <v>216</v>
      </c>
      <c r="H190" s="227">
        <v>1</v>
      </c>
      <c r="I190" s="228"/>
      <c r="J190" s="229">
        <f>ROUND(I190*H190,2)</f>
        <v>0</v>
      </c>
      <c r="K190" s="225" t="s">
        <v>1</v>
      </c>
      <c r="L190" s="42"/>
      <c r="M190" s="230" t="s">
        <v>1</v>
      </c>
      <c r="N190" s="231" t="s">
        <v>40</v>
      </c>
      <c r="O190" s="85"/>
      <c r="P190" s="232">
        <f>O190*H190</f>
        <v>0</v>
      </c>
      <c r="Q190" s="232">
        <v>0</v>
      </c>
      <c r="R190" s="232">
        <f>Q190*H190</f>
        <v>0</v>
      </c>
      <c r="S190" s="232">
        <v>0</v>
      </c>
      <c r="T190" s="233">
        <f>S190*H190</f>
        <v>0</v>
      </c>
      <c r="AR190" s="234" t="s">
        <v>254</v>
      </c>
      <c r="AT190" s="234" t="s">
        <v>119</v>
      </c>
      <c r="AU190" s="234" t="s">
        <v>80</v>
      </c>
      <c r="AY190" s="16" t="s">
        <v>116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6" t="s">
        <v>80</v>
      </c>
      <c r="BK190" s="235">
        <f>ROUND(I190*H190,2)</f>
        <v>0</v>
      </c>
      <c r="BL190" s="16" t="s">
        <v>254</v>
      </c>
      <c r="BM190" s="234" t="s">
        <v>255</v>
      </c>
    </row>
    <row r="191" s="1" customFormat="1" ht="16.5" customHeight="1">
      <c r="B191" s="37"/>
      <c r="C191" s="223" t="s">
        <v>256</v>
      </c>
      <c r="D191" s="223" t="s">
        <v>119</v>
      </c>
      <c r="E191" s="224" t="s">
        <v>257</v>
      </c>
      <c r="F191" s="225" t="s">
        <v>258</v>
      </c>
      <c r="G191" s="226" t="s">
        <v>216</v>
      </c>
      <c r="H191" s="227">
        <v>1</v>
      </c>
      <c r="I191" s="228"/>
      <c r="J191" s="229">
        <f>ROUND(I191*H191,2)</f>
        <v>0</v>
      </c>
      <c r="K191" s="225" t="s">
        <v>1</v>
      </c>
      <c r="L191" s="42"/>
      <c r="M191" s="230" t="s">
        <v>1</v>
      </c>
      <c r="N191" s="231" t="s">
        <v>40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254</v>
      </c>
      <c r="AT191" s="234" t="s">
        <v>119</v>
      </c>
      <c r="AU191" s="234" t="s">
        <v>80</v>
      </c>
      <c r="AY191" s="16" t="s">
        <v>116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80</v>
      </c>
      <c r="BK191" s="235">
        <f>ROUND(I191*H191,2)</f>
        <v>0</v>
      </c>
      <c r="BL191" s="16" t="s">
        <v>254</v>
      </c>
      <c r="BM191" s="234" t="s">
        <v>259</v>
      </c>
    </row>
    <row r="192" s="1" customFormat="1" ht="16.5" customHeight="1">
      <c r="B192" s="37"/>
      <c r="C192" s="223" t="s">
        <v>260</v>
      </c>
      <c r="D192" s="223" t="s">
        <v>119</v>
      </c>
      <c r="E192" s="224" t="s">
        <v>261</v>
      </c>
      <c r="F192" s="225" t="s">
        <v>262</v>
      </c>
      <c r="G192" s="226" t="s">
        <v>216</v>
      </c>
      <c r="H192" s="227">
        <v>1</v>
      </c>
      <c r="I192" s="228"/>
      <c r="J192" s="229">
        <f>ROUND(I192*H192,2)</f>
        <v>0</v>
      </c>
      <c r="K192" s="225" t="s">
        <v>1</v>
      </c>
      <c r="L192" s="42"/>
      <c r="M192" s="230" t="s">
        <v>1</v>
      </c>
      <c r="N192" s="231" t="s">
        <v>40</v>
      </c>
      <c r="O192" s="85"/>
      <c r="P192" s="232">
        <f>O192*H192</f>
        <v>0</v>
      </c>
      <c r="Q192" s="232">
        <v>0</v>
      </c>
      <c r="R192" s="232">
        <f>Q192*H192</f>
        <v>0</v>
      </c>
      <c r="S192" s="232">
        <v>0</v>
      </c>
      <c r="T192" s="233">
        <f>S192*H192</f>
        <v>0</v>
      </c>
      <c r="AR192" s="234" t="s">
        <v>254</v>
      </c>
      <c r="AT192" s="234" t="s">
        <v>119</v>
      </c>
      <c r="AU192" s="234" t="s">
        <v>80</v>
      </c>
      <c r="AY192" s="16" t="s">
        <v>116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80</v>
      </c>
      <c r="BK192" s="235">
        <f>ROUND(I192*H192,2)</f>
        <v>0</v>
      </c>
      <c r="BL192" s="16" t="s">
        <v>254</v>
      </c>
      <c r="BM192" s="234" t="s">
        <v>263</v>
      </c>
    </row>
    <row r="193" s="14" customFormat="1">
      <c r="B193" s="269"/>
      <c r="C193" s="270"/>
      <c r="D193" s="238" t="s">
        <v>125</v>
      </c>
      <c r="E193" s="271" t="s">
        <v>1</v>
      </c>
      <c r="F193" s="272" t="s">
        <v>264</v>
      </c>
      <c r="G193" s="270"/>
      <c r="H193" s="271" t="s">
        <v>1</v>
      </c>
      <c r="I193" s="273"/>
      <c r="J193" s="270"/>
      <c r="K193" s="270"/>
      <c r="L193" s="274"/>
      <c r="M193" s="275"/>
      <c r="N193" s="276"/>
      <c r="O193" s="276"/>
      <c r="P193" s="276"/>
      <c r="Q193" s="276"/>
      <c r="R193" s="276"/>
      <c r="S193" s="276"/>
      <c r="T193" s="277"/>
      <c r="AT193" s="278" t="s">
        <v>125</v>
      </c>
      <c r="AU193" s="278" t="s">
        <v>80</v>
      </c>
      <c r="AV193" s="14" t="s">
        <v>80</v>
      </c>
      <c r="AW193" s="14" t="s">
        <v>32</v>
      </c>
      <c r="AX193" s="14" t="s">
        <v>75</v>
      </c>
      <c r="AY193" s="278" t="s">
        <v>116</v>
      </c>
    </row>
    <row r="194" s="14" customFormat="1">
      <c r="B194" s="269"/>
      <c r="C194" s="270"/>
      <c r="D194" s="238" t="s">
        <v>125</v>
      </c>
      <c r="E194" s="271" t="s">
        <v>1</v>
      </c>
      <c r="F194" s="272" t="s">
        <v>265</v>
      </c>
      <c r="G194" s="270"/>
      <c r="H194" s="271" t="s">
        <v>1</v>
      </c>
      <c r="I194" s="273"/>
      <c r="J194" s="270"/>
      <c r="K194" s="270"/>
      <c r="L194" s="274"/>
      <c r="M194" s="275"/>
      <c r="N194" s="276"/>
      <c r="O194" s="276"/>
      <c r="P194" s="276"/>
      <c r="Q194" s="276"/>
      <c r="R194" s="276"/>
      <c r="S194" s="276"/>
      <c r="T194" s="277"/>
      <c r="AT194" s="278" t="s">
        <v>125</v>
      </c>
      <c r="AU194" s="278" t="s">
        <v>80</v>
      </c>
      <c r="AV194" s="14" t="s">
        <v>80</v>
      </c>
      <c r="AW194" s="14" t="s">
        <v>32</v>
      </c>
      <c r="AX194" s="14" t="s">
        <v>75</v>
      </c>
      <c r="AY194" s="278" t="s">
        <v>116</v>
      </c>
    </row>
    <row r="195" s="12" customFormat="1">
      <c r="B195" s="236"/>
      <c r="C195" s="237"/>
      <c r="D195" s="238" t="s">
        <v>125</v>
      </c>
      <c r="E195" s="239" t="s">
        <v>1</v>
      </c>
      <c r="F195" s="240" t="s">
        <v>80</v>
      </c>
      <c r="G195" s="237"/>
      <c r="H195" s="241">
        <v>1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125</v>
      </c>
      <c r="AU195" s="247" t="s">
        <v>80</v>
      </c>
      <c r="AV195" s="12" t="s">
        <v>84</v>
      </c>
      <c r="AW195" s="12" t="s">
        <v>32</v>
      </c>
      <c r="AX195" s="12" t="s">
        <v>80</v>
      </c>
      <c r="AY195" s="247" t="s">
        <v>116</v>
      </c>
    </row>
    <row r="196" s="1" customFormat="1" ht="16.5" customHeight="1">
      <c r="B196" s="37"/>
      <c r="C196" s="223" t="s">
        <v>266</v>
      </c>
      <c r="D196" s="223" t="s">
        <v>119</v>
      </c>
      <c r="E196" s="224" t="s">
        <v>267</v>
      </c>
      <c r="F196" s="225" t="s">
        <v>268</v>
      </c>
      <c r="G196" s="226" t="s">
        <v>216</v>
      </c>
      <c r="H196" s="227">
        <v>1</v>
      </c>
      <c r="I196" s="228"/>
      <c r="J196" s="229">
        <f>ROUND(I196*H196,2)</f>
        <v>0</v>
      </c>
      <c r="K196" s="225" t="s">
        <v>1</v>
      </c>
      <c r="L196" s="42"/>
      <c r="M196" s="230" t="s">
        <v>1</v>
      </c>
      <c r="N196" s="231" t="s">
        <v>40</v>
      </c>
      <c r="O196" s="85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AR196" s="234" t="s">
        <v>254</v>
      </c>
      <c r="AT196" s="234" t="s">
        <v>119</v>
      </c>
      <c r="AU196" s="234" t="s">
        <v>80</v>
      </c>
      <c r="AY196" s="16" t="s">
        <v>116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6" t="s">
        <v>80</v>
      </c>
      <c r="BK196" s="235">
        <f>ROUND(I196*H196,2)</f>
        <v>0</v>
      </c>
      <c r="BL196" s="16" t="s">
        <v>254</v>
      </c>
      <c r="BM196" s="234" t="s">
        <v>269</v>
      </c>
    </row>
    <row r="197" s="1" customFormat="1" ht="16.5" customHeight="1">
      <c r="B197" s="37"/>
      <c r="C197" s="223" t="s">
        <v>270</v>
      </c>
      <c r="D197" s="223" t="s">
        <v>119</v>
      </c>
      <c r="E197" s="224" t="s">
        <v>271</v>
      </c>
      <c r="F197" s="225" t="s">
        <v>272</v>
      </c>
      <c r="G197" s="226" t="s">
        <v>216</v>
      </c>
      <c r="H197" s="227">
        <v>1</v>
      </c>
      <c r="I197" s="228"/>
      <c r="J197" s="229">
        <f>ROUND(I197*H197,2)</f>
        <v>0</v>
      </c>
      <c r="K197" s="225" t="s">
        <v>1</v>
      </c>
      <c r="L197" s="42"/>
      <c r="M197" s="279" t="s">
        <v>1</v>
      </c>
      <c r="N197" s="280" t="s">
        <v>40</v>
      </c>
      <c r="O197" s="281"/>
      <c r="P197" s="282">
        <f>O197*H197</f>
        <v>0</v>
      </c>
      <c r="Q197" s="282">
        <v>0</v>
      </c>
      <c r="R197" s="282">
        <f>Q197*H197</f>
        <v>0</v>
      </c>
      <c r="S197" s="282">
        <v>0</v>
      </c>
      <c r="T197" s="283">
        <f>S197*H197</f>
        <v>0</v>
      </c>
      <c r="AR197" s="234" t="s">
        <v>254</v>
      </c>
      <c r="AT197" s="234" t="s">
        <v>119</v>
      </c>
      <c r="AU197" s="234" t="s">
        <v>80</v>
      </c>
      <c r="AY197" s="16" t="s">
        <v>116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80</v>
      </c>
      <c r="BK197" s="235">
        <f>ROUND(I197*H197,2)</f>
        <v>0</v>
      </c>
      <c r="BL197" s="16" t="s">
        <v>254</v>
      </c>
      <c r="BM197" s="234" t="s">
        <v>273</v>
      </c>
    </row>
    <row r="198" s="1" customFormat="1" ht="6.96" customHeight="1">
      <c r="B198" s="60"/>
      <c r="C198" s="61"/>
      <c r="D198" s="61"/>
      <c r="E198" s="61"/>
      <c r="F198" s="61"/>
      <c r="G198" s="61"/>
      <c r="H198" s="61"/>
      <c r="I198" s="172"/>
      <c r="J198" s="61"/>
      <c r="K198" s="61"/>
      <c r="L198" s="42"/>
    </row>
  </sheetData>
  <sheetProtection sheet="1" autoFilter="0" formatColumns="0" formatRows="0" objects="1" scenarios="1" spinCount="100000" saltValue="hsLejv+2GceQ3pnykm5hEloo8imuPwRUgRxnouMihvyxzEjYniyfZ/Ft4xqBdqWOc5hFMT33NJaRTmnx8iy9kQ==" hashValue="oDzlvCtdxHYjcZPpcFOZue0+jrpRArSt+aiAZfS9/WsWQzlw73i28mjOYV3PCyxWioyXArWBkYd4mb1WAvTsXQ==" algorithmName="SHA-512" password="CC35"/>
  <autoFilter ref="C121:K19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84</v>
      </c>
    </row>
    <row r="4" ht="24.96" customHeight="1">
      <c r="B4" s="19"/>
      <c r="D4" s="134" t="s">
        <v>87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Zázemí sportovního klubu - přístavaba</v>
      </c>
      <c r="F7" s="136"/>
      <c r="G7" s="136"/>
      <c r="H7" s="136"/>
      <c r="L7" s="19"/>
    </row>
    <row r="8" s="1" customFormat="1" ht="12" customHeight="1">
      <c r="B8" s="42"/>
      <c r="D8" s="136" t="s">
        <v>88</v>
      </c>
      <c r="I8" s="138"/>
      <c r="L8" s="42"/>
    </row>
    <row r="9" s="1" customFormat="1" ht="36.96" customHeight="1">
      <c r="B9" s="42"/>
      <c r="E9" s="139" t="s">
        <v>274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28. 7. 2022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35</v>
      </c>
      <c r="I30" s="138"/>
      <c r="J30" s="148">
        <f>ROUND(J123,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37</v>
      </c>
      <c r="I32" s="150" t="s">
        <v>36</v>
      </c>
      <c r="J32" s="149" t="s">
        <v>38</v>
      </c>
      <c r="L32" s="42"/>
    </row>
    <row r="33" s="1" customFormat="1" ht="14.4" customHeight="1">
      <c r="B33" s="42"/>
      <c r="D33" s="151" t="s">
        <v>39</v>
      </c>
      <c r="E33" s="136" t="s">
        <v>40</v>
      </c>
      <c r="F33" s="152">
        <f>ROUND((SUM(BE123:BE217)),  2)</f>
        <v>0</v>
      </c>
      <c r="I33" s="153">
        <v>0.20999999999999999</v>
      </c>
      <c r="J33" s="152">
        <f>ROUND(((SUM(BE123:BE217))*I33),  2)</f>
        <v>0</v>
      </c>
      <c r="L33" s="42"/>
    </row>
    <row r="34" s="1" customFormat="1" ht="14.4" customHeight="1">
      <c r="B34" s="42"/>
      <c r="E34" s="136" t="s">
        <v>41</v>
      </c>
      <c r="F34" s="152">
        <f>ROUND((SUM(BF123:BF217)),  2)</f>
        <v>0</v>
      </c>
      <c r="I34" s="153">
        <v>0.14999999999999999</v>
      </c>
      <c r="J34" s="152">
        <f>ROUND(((SUM(BF123:BF217))*I34),  2)</f>
        <v>0</v>
      </c>
      <c r="L34" s="42"/>
    </row>
    <row r="35" hidden="1" s="1" customFormat="1" ht="14.4" customHeight="1">
      <c r="B35" s="42"/>
      <c r="E35" s="136" t="s">
        <v>42</v>
      </c>
      <c r="F35" s="152">
        <f>ROUND((SUM(BG123:BG217)),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43</v>
      </c>
      <c r="F36" s="152">
        <f>ROUND((SUM(BH123:BH217)),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44</v>
      </c>
      <c r="F37" s="152">
        <f>ROUND((SUM(BI123:BI217)),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48</v>
      </c>
      <c r="E50" s="163"/>
      <c r="F50" s="163"/>
      <c r="G50" s="162" t="s">
        <v>49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50</v>
      </c>
      <c r="E61" s="166"/>
      <c r="F61" s="167" t="s">
        <v>51</v>
      </c>
      <c r="G61" s="165" t="s">
        <v>50</v>
      </c>
      <c r="H61" s="166"/>
      <c r="I61" s="168"/>
      <c r="J61" s="169" t="s">
        <v>51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52</v>
      </c>
      <c r="E65" s="163"/>
      <c r="F65" s="163"/>
      <c r="G65" s="162" t="s">
        <v>53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50</v>
      </c>
      <c r="E76" s="166"/>
      <c r="F76" s="167" t="s">
        <v>51</v>
      </c>
      <c r="G76" s="165" t="s">
        <v>50</v>
      </c>
      <c r="H76" s="166"/>
      <c r="I76" s="168"/>
      <c r="J76" s="169" t="s">
        <v>51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90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Zázemí sportovního klubu - přístavaba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88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2 - Vnitřní instalace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Zimní stadion Nová Paka</v>
      </c>
      <c r="G89" s="38"/>
      <c r="H89" s="38"/>
      <c r="I89" s="141" t="s">
        <v>22</v>
      </c>
      <c r="J89" s="73" t="str">
        <f>IF(J12="","",J12)</f>
        <v>28. 7. 2022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Město Nová Paka, Dukelské náměstí 39, 509 24 Nová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91</v>
      </c>
      <c r="D94" s="178"/>
      <c r="E94" s="178"/>
      <c r="F94" s="178"/>
      <c r="G94" s="178"/>
      <c r="H94" s="178"/>
      <c r="I94" s="179"/>
      <c r="J94" s="180" t="s">
        <v>92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93</v>
      </c>
      <c r="D96" s="38"/>
      <c r="E96" s="38"/>
      <c r="F96" s="38"/>
      <c r="G96" s="38"/>
      <c r="H96" s="38"/>
      <c r="I96" s="138"/>
      <c r="J96" s="104">
        <f>J123</f>
        <v>0</v>
      </c>
      <c r="K96" s="38"/>
      <c r="L96" s="42"/>
      <c r="AU96" s="16" t="s">
        <v>94</v>
      </c>
    </row>
    <row r="97" s="8" customFormat="1" ht="24.96" customHeight="1">
      <c r="B97" s="182"/>
      <c r="C97" s="183"/>
      <c r="D97" s="184" t="s">
        <v>98</v>
      </c>
      <c r="E97" s="185"/>
      <c r="F97" s="185"/>
      <c r="G97" s="185"/>
      <c r="H97" s="185"/>
      <c r="I97" s="186"/>
      <c r="J97" s="187">
        <f>J124</f>
        <v>0</v>
      </c>
      <c r="K97" s="183"/>
      <c r="L97" s="188"/>
    </row>
    <row r="98" s="9" customFormat="1" ht="19.92" customHeight="1">
      <c r="B98" s="189"/>
      <c r="C98" s="190"/>
      <c r="D98" s="191" t="s">
        <v>275</v>
      </c>
      <c r="E98" s="192"/>
      <c r="F98" s="192"/>
      <c r="G98" s="192"/>
      <c r="H98" s="192"/>
      <c r="I98" s="193"/>
      <c r="J98" s="194">
        <f>J125</f>
        <v>0</v>
      </c>
      <c r="K98" s="190"/>
      <c r="L98" s="195"/>
    </row>
    <row r="99" s="9" customFormat="1" ht="19.92" customHeight="1">
      <c r="B99" s="189"/>
      <c r="C99" s="190"/>
      <c r="D99" s="191" t="s">
        <v>99</v>
      </c>
      <c r="E99" s="192"/>
      <c r="F99" s="192"/>
      <c r="G99" s="192"/>
      <c r="H99" s="192"/>
      <c r="I99" s="193"/>
      <c r="J99" s="194">
        <f>J138</f>
        <v>0</v>
      </c>
      <c r="K99" s="190"/>
      <c r="L99" s="195"/>
    </row>
    <row r="100" s="9" customFormat="1" ht="19.92" customHeight="1">
      <c r="B100" s="189"/>
      <c r="C100" s="190"/>
      <c r="D100" s="191" t="s">
        <v>276</v>
      </c>
      <c r="E100" s="192"/>
      <c r="F100" s="192"/>
      <c r="G100" s="192"/>
      <c r="H100" s="192"/>
      <c r="I100" s="193"/>
      <c r="J100" s="194">
        <f>J151</f>
        <v>0</v>
      </c>
      <c r="K100" s="190"/>
      <c r="L100" s="195"/>
    </row>
    <row r="101" s="9" customFormat="1" ht="19.92" customHeight="1">
      <c r="B101" s="189"/>
      <c r="C101" s="190"/>
      <c r="D101" s="191" t="s">
        <v>277</v>
      </c>
      <c r="E101" s="192"/>
      <c r="F101" s="192"/>
      <c r="G101" s="192"/>
      <c r="H101" s="192"/>
      <c r="I101" s="193"/>
      <c r="J101" s="194">
        <f>J182</f>
        <v>0</v>
      </c>
      <c r="K101" s="190"/>
      <c r="L101" s="195"/>
    </row>
    <row r="102" s="9" customFormat="1" ht="19.92" customHeight="1">
      <c r="B102" s="189"/>
      <c r="C102" s="190"/>
      <c r="D102" s="191" t="s">
        <v>278</v>
      </c>
      <c r="E102" s="192"/>
      <c r="F102" s="192"/>
      <c r="G102" s="192"/>
      <c r="H102" s="192"/>
      <c r="I102" s="193"/>
      <c r="J102" s="194">
        <f>J201</f>
        <v>0</v>
      </c>
      <c r="K102" s="190"/>
      <c r="L102" s="195"/>
    </row>
    <row r="103" s="8" customFormat="1" ht="24.96" customHeight="1">
      <c r="B103" s="182"/>
      <c r="C103" s="183"/>
      <c r="D103" s="184" t="s">
        <v>100</v>
      </c>
      <c r="E103" s="185"/>
      <c r="F103" s="185"/>
      <c r="G103" s="185"/>
      <c r="H103" s="185"/>
      <c r="I103" s="186"/>
      <c r="J103" s="187">
        <f>J205</f>
        <v>0</v>
      </c>
      <c r="K103" s="183"/>
      <c r="L103" s="188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72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75"/>
      <c r="J109" s="63"/>
      <c r="K109" s="63"/>
      <c r="L109" s="42"/>
    </row>
    <row r="110" s="1" customFormat="1" ht="24.96" customHeight="1">
      <c r="B110" s="37"/>
      <c r="C110" s="22" t="s">
        <v>101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176" t="str">
        <f>E7</f>
        <v>Zázemí sportovního klubu - přístavaba</v>
      </c>
      <c r="F113" s="31"/>
      <c r="G113" s="31"/>
      <c r="H113" s="31"/>
      <c r="I113" s="138"/>
      <c r="J113" s="38"/>
      <c r="K113" s="38"/>
      <c r="L113" s="42"/>
    </row>
    <row r="114" s="1" customFormat="1" ht="12" customHeight="1">
      <c r="B114" s="37"/>
      <c r="C114" s="31" t="s">
        <v>88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E9</f>
        <v>2 - Vnitřní instalace</v>
      </c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2" customHeight="1">
      <c r="B117" s="37"/>
      <c r="C117" s="31" t="s">
        <v>20</v>
      </c>
      <c r="D117" s="38"/>
      <c r="E117" s="38"/>
      <c r="F117" s="26" t="str">
        <f>F12</f>
        <v>Zimní stadion Nová Paka</v>
      </c>
      <c r="G117" s="38"/>
      <c r="H117" s="38"/>
      <c r="I117" s="141" t="s">
        <v>22</v>
      </c>
      <c r="J117" s="73" t="str">
        <f>IF(J12="","",J12)</f>
        <v>28. 7. 2022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5.15" customHeight="1">
      <c r="B119" s="37"/>
      <c r="C119" s="31" t="s">
        <v>24</v>
      </c>
      <c r="D119" s="38"/>
      <c r="E119" s="38"/>
      <c r="F119" s="26" t="str">
        <f>E15</f>
        <v xml:space="preserve">Město Nová Paka, Dukelské náměstí 39, 509 24 Nová </v>
      </c>
      <c r="G119" s="38"/>
      <c r="H119" s="38"/>
      <c r="I119" s="141" t="s">
        <v>30</v>
      </c>
      <c r="J119" s="35" t="str">
        <f>E21</f>
        <v xml:space="preserve"> </v>
      </c>
      <c r="K119" s="38"/>
      <c r="L119" s="42"/>
    </row>
    <row r="120" s="1" customFormat="1" ht="15.15" customHeight="1">
      <c r="B120" s="37"/>
      <c r="C120" s="31" t="s">
        <v>28</v>
      </c>
      <c r="D120" s="38"/>
      <c r="E120" s="38"/>
      <c r="F120" s="26" t="str">
        <f>IF(E18="","",E18)</f>
        <v>Vyplň údaj</v>
      </c>
      <c r="G120" s="38"/>
      <c r="H120" s="38"/>
      <c r="I120" s="141" t="s">
        <v>33</v>
      </c>
      <c r="J120" s="35" t="str">
        <f>E24</f>
        <v xml:space="preserve"> 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0" customFormat="1" ht="29.28" customHeight="1">
      <c r="B122" s="196"/>
      <c r="C122" s="197" t="s">
        <v>102</v>
      </c>
      <c r="D122" s="198" t="s">
        <v>60</v>
      </c>
      <c r="E122" s="198" t="s">
        <v>56</v>
      </c>
      <c r="F122" s="198" t="s">
        <v>57</v>
      </c>
      <c r="G122" s="198" t="s">
        <v>103</v>
      </c>
      <c r="H122" s="198" t="s">
        <v>104</v>
      </c>
      <c r="I122" s="199" t="s">
        <v>105</v>
      </c>
      <c r="J122" s="200" t="s">
        <v>92</v>
      </c>
      <c r="K122" s="201" t="s">
        <v>106</v>
      </c>
      <c r="L122" s="202"/>
      <c r="M122" s="94" t="s">
        <v>1</v>
      </c>
      <c r="N122" s="95" t="s">
        <v>39</v>
      </c>
      <c r="O122" s="95" t="s">
        <v>107</v>
      </c>
      <c r="P122" s="95" t="s">
        <v>108</v>
      </c>
      <c r="Q122" s="95" t="s">
        <v>109</v>
      </c>
      <c r="R122" s="95" t="s">
        <v>110</v>
      </c>
      <c r="S122" s="95" t="s">
        <v>111</v>
      </c>
      <c r="T122" s="96" t="s">
        <v>112</v>
      </c>
    </row>
    <row r="123" s="1" customFormat="1" ht="22.8" customHeight="1">
      <c r="B123" s="37"/>
      <c r="C123" s="101" t="s">
        <v>113</v>
      </c>
      <c r="D123" s="38"/>
      <c r="E123" s="38"/>
      <c r="F123" s="38"/>
      <c r="G123" s="38"/>
      <c r="H123" s="38"/>
      <c r="I123" s="138"/>
      <c r="J123" s="203">
        <f>BK123</f>
        <v>0</v>
      </c>
      <c r="K123" s="38"/>
      <c r="L123" s="42"/>
      <c r="M123" s="97"/>
      <c r="N123" s="98"/>
      <c r="O123" s="98"/>
      <c r="P123" s="204">
        <f>P124+P205</f>
        <v>0</v>
      </c>
      <c r="Q123" s="98"/>
      <c r="R123" s="204">
        <f>R124+R205</f>
        <v>0.79704200000000003</v>
      </c>
      <c r="S123" s="98"/>
      <c r="T123" s="205">
        <f>T124+T205</f>
        <v>0</v>
      </c>
      <c r="AT123" s="16" t="s">
        <v>74</v>
      </c>
      <c r="AU123" s="16" t="s">
        <v>94</v>
      </c>
      <c r="BK123" s="206">
        <f>BK124+BK205</f>
        <v>0</v>
      </c>
    </row>
    <row r="124" s="11" customFormat="1" ht="25.92" customHeight="1">
      <c r="B124" s="207"/>
      <c r="C124" s="208"/>
      <c r="D124" s="209" t="s">
        <v>74</v>
      </c>
      <c r="E124" s="210" t="s">
        <v>232</v>
      </c>
      <c r="F124" s="210" t="s">
        <v>233</v>
      </c>
      <c r="G124" s="208"/>
      <c r="H124" s="208"/>
      <c r="I124" s="211"/>
      <c r="J124" s="212">
        <f>BK124</f>
        <v>0</v>
      </c>
      <c r="K124" s="208"/>
      <c r="L124" s="213"/>
      <c r="M124" s="214"/>
      <c r="N124" s="215"/>
      <c r="O124" s="215"/>
      <c r="P124" s="216">
        <f>P125+P138+P151+P182+P201</f>
        <v>0</v>
      </c>
      <c r="Q124" s="215"/>
      <c r="R124" s="216">
        <f>R125+R138+R151+R182+R201</f>
        <v>0.79704200000000003</v>
      </c>
      <c r="S124" s="215"/>
      <c r="T124" s="217">
        <f>T125+T138+T151+T182+T201</f>
        <v>0</v>
      </c>
      <c r="AR124" s="218" t="s">
        <v>84</v>
      </c>
      <c r="AT124" s="219" t="s">
        <v>74</v>
      </c>
      <c r="AU124" s="219" t="s">
        <v>75</v>
      </c>
      <c r="AY124" s="218" t="s">
        <v>116</v>
      </c>
      <c r="BK124" s="220">
        <f>BK125+BK138+BK151+BK182+BK201</f>
        <v>0</v>
      </c>
    </row>
    <row r="125" s="11" customFormat="1" ht="22.8" customHeight="1">
      <c r="B125" s="207"/>
      <c r="C125" s="208"/>
      <c r="D125" s="209" t="s">
        <v>74</v>
      </c>
      <c r="E125" s="221" t="s">
        <v>279</v>
      </c>
      <c r="F125" s="221" t="s">
        <v>280</v>
      </c>
      <c r="G125" s="208"/>
      <c r="H125" s="208"/>
      <c r="I125" s="211"/>
      <c r="J125" s="222">
        <f>BK125</f>
        <v>0</v>
      </c>
      <c r="K125" s="208"/>
      <c r="L125" s="213"/>
      <c r="M125" s="214"/>
      <c r="N125" s="215"/>
      <c r="O125" s="215"/>
      <c r="P125" s="216">
        <f>SUM(P126:P137)</f>
        <v>0</v>
      </c>
      <c r="Q125" s="215"/>
      <c r="R125" s="216">
        <f>SUM(R126:R137)</f>
        <v>0.030720000000000001</v>
      </c>
      <c r="S125" s="215"/>
      <c r="T125" s="217">
        <f>SUM(T126:T137)</f>
        <v>0</v>
      </c>
      <c r="AR125" s="218" t="s">
        <v>84</v>
      </c>
      <c r="AT125" s="219" t="s">
        <v>74</v>
      </c>
      <c r="AU125" s="219" t="s">
        <v>80</v>
      </c>
      <c r="AY125" s="218" t="s">
        <v>116</v>
      </c>
      <c r="BK125" s="220">
        <f>SUM(BK126:BK137)</f>
        <v>0</v>
      </c>
    </row>
    <row r="126" s="1" customFormat="1" ht="24" customHeight="1">
      <c r="B126" s="37"/>
      <c r="C126" s="223" t="s">
        <v>130</v>
      </c>
      <c r="D126" s="223" t="s">
        <v>119</v>
      </c>
      <c r="E126" s="224" t="s">
        <v>281</v>
      </c>
      <c r="F126" s="225" t="s">
        <v>282</v>
      </c>
      <c r="G126" s="226" t="s">
        <v>159</v>
      </c>
      <c r="H126" s="227">
        <v>89</v>
      </c>
      <c r="I126" s="228"/>
      <c r="J126" s="229">
        <f>ROUND(I126*H126,2)</f>
        <v>0</v>
      </c>
      <c r="K126" s="225" t="s">
        <v>174</v>
      </c>
      <c r="L126" s="42"/>
      <c r="M126" s="230" t="s">
        <v>1</v>
      </c>
      <c r="N126" s="231" t="s">
        <v>40</v>
      </c>
      <c r="O126" s="85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AR126" s="234" t="s">
        <v>226</v>
      </c>
      <c r="AT126" s="234" t="s">
        <v>119</v>
      </c>
      <c r="AU126" s="234" t="s">
        <v>84</v>
      </c>
      <c r="AY126" s="16" t="s">
        <v>116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6" t="s">
        <v>80</v>
      </c>
      <c r="BK126" s="235">
        <f>ROUND(I126*H126,2)</f>
        <v>0</v>
      </c>
      <c r="BL126" s="16" t="s">
        <v>226</v>
      </c>
      <c r="BM126" s="234" t="s">
        <v>283</v>
      </c>
    </row>
    <row r="127" s="12" customFormat="1">
      <c r="B127" s="236"/>
      <c r="C127" s="237"/>
      <c r="D127" s="238" t="s">
        <v>125</v>
      </c>
      <c r="E127" s="239" t="s">
        <v>1</v>
      </c>
      <c r="F127" s="240" t="s">
        <v>284</v>
      </c>
      <c r="G127" s="237"/>
      <c r="H127" s="241">
        <v>89</v>
      </c>
      <c r="I127" s="242"/>
      <c r="J127" s="237"/>
      <c r="K127" s="237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125</v>
      </c>
      <c r="AU127" s="247" t="s">
        <v>84</v>
      </c>
      <c r="AV127" s="12" t="s">
        <v>84</v>
      </c>
      <c r="AW127" s="12" t="s">
        <v>32</v>
      </c>
      <c r="AX127" s="12" t="s">
        <v>80</v>
      </c>
      <c r="AY127" s="247" t="s">
        <v>116</v>
      </c>
    </row>
    <row r="128" s="1" customFormat="1" ht="24" customHeight="1">
      <c r="B128" s="37"/>
      <c r="C128" s="259" t="s">
        <v>138</v>
      </c>
      <c r="D128" s="259" t="s">
        <v>161</v>
      </c>
      <c r="E128" s="260" t="s">
        <v>285</v>
      </c>
      <c r="F128" s="261" t="s">
        <v>286</v>
      </c>
      <c r="G128" s="262" t="s">
        <v>159</v>
      </c>
      <c r="H128" s="263">
        <v>26</v>
      </c>
      <c r="I128" s="264"/>
      <c r="J128" s="265">
        <f>ROUND(I128*H128,2)</f>
        <v>0</v>
      </c>
      <c r="K128" s="261" t="s">
        <v>174</v>
      </c>
      <c r="L128" s="266"/>
      <c r="M128" s="267" t="s">
        <v>1</v>
      </c>
      <c r="N128" s="268" t="s">
        <v>40</v>
      </c>
      <c r="O128" s="85"/>
      <c r="P128" s="232">
        <f>O128*H128</f>
        <v>0</v>
      </c>
      <c r="Q128" s="232">
        <v>4.0000000000000003E-05</v>
      </c>
      <c r="R128" s="232">
        <f>Q128*H128</f>
        <v>0.0010400000000000001</v>
      </c>
      <c r="S128" s="232">
        <v>0</v>
      </c>
      <c r="T128" s="233">
        <f>S128*H128</f>
        <v>0</v>
      </c>
      <c r="AR128" s="234" t="s">
        <v>287</v>
      </c>
      <c r="AT128" s="234" t="s">
        <v>161</v>
      </c>
      <c r="AU128" s="234" t="s">
        <v>84</v>
      </c>
      <c r="AY128" s="16" t="s">
        <v>116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80</v>
      </c>
      <c r="BK128" s="235">
        <f>ROUND(I128*H128,2)</f>
        <v>0</v>
      </c>
      <c r="BL128" s="16" t="s">
        <v>226</v>
      </c>
      <c r="BM128" s="234" t="s">
        <v>288</v>
      </c>
    </row>
    <row r="129" s="1" customFormat="1" ht="24" customHeight="1">
      <c r="B129" s="37"/>
      <c r="C129" s="259" t="s">
        <v>145</v>
      </c>
      <c r="D129" s="259" t="s">
        <v>161</v>
      </c>
      <c r="E129" s="260" t="s">
        <v>289</v>
      </c>
      <c r="F129" s="261" t="s">
        <v>290</v>
      </c>
      <c r="G129" s="262" t="s">
        <v>159</v>
      </c>
      <c r="H129" s="263">
        <v>18.600000000000001</v>
      </c>
      <c r="I129" s="264"/>
      <c r="J129" s="265">
        <f>ROUND(I129*H129,2)</f>
        <v>0</v>
      </c>
      <c r="K129" s="261" t="s">
        <v>174</v>
      </c>
      <c r="L129" s="266"/>
      <c r="M129" s="267" t="s">
        <v>1</v>
      </c>
      <c r="N129" s="268" t="s">
        <v>40</v>
      </c>
      <c r="O129" s="85"/>
      <c r="P129" s="232">
        <f>O129*H129</f>
        <v>0</v>
      </c>
      <c r="Q129" s="232">
        <v>3.0000000000000001E-05</v>
      </c>
      <c r="R129" s="232">
        <f>Q129*H129</f>
        <v>0.00055800000000000001</v>
      </c>
      <c r="S129" s="232">
        <v>0</v>
      </c>
      <c r="T129" s="233">
        <f>S129*H129</f>
        <v>0</v>
      </c>
      <c r="AR129" s="234" t="s">
        <v>287</v>
      </c>
      <c r="AT129" s="234" t="s">
        <v>161</v>
      </c>
      <c r="AU129" s="234" t="s">
        <v>84</v>
      </c>
      <c r="AY129" s="16" t="s">
        <v>116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80</v>
      </c>
      <c r="BK129" s="235">
        <f>ROUND(I129*H129,2)</f>
        <v>0</v>
      </c>
      <c r="BL129" s="16" t="s">
        <v>226</v>
      </c>
      <c r="BM129" s="234" t="s">
        <v>291</v>
      </c>
    </row>
    <row r="130" s="1" customFormat="1" ht="24" customHeight="1">
      <c r="B130" s="37"/>
      <c r="C130" s="259" t="s">
        <v>8</v>
      </c>
      <c r="D130" s="259" t="s">
        <v>161</v>
      </c>
      <c r="E130" s="260" t="s">
        <v>292</v>
      </c>
      <c r="F130" s="261" t="s">
        <v>293</v>
      </c>
      <c r="G130" s="262" t="s">
        <v>159</v>
      </c>
      <c r="H130" s="263">
        <v>44.399999999999999</v>
      </c>
      <c r="I130" s="264"/>
      <c r="J130" s="265">
        <f>ROUND(I130*H130,2)</f>
        <v>0</v>
      </c>
      <c r="K130" s="261" t="s">
        <v>174</v>
      </c>
      <c r="L130" s="266"/>
      <c r="M130" s="267" t="s">
        <v>1</v>
      </c>
      <c r="N130" s="268" t="s">
        <v>40</v>
      </c>
      <c r="O130" s="85"/>
      <c r="P130" s="232">
        <f>O130*H130</f>
        <v>0</v>
      </c>
      <c r="Q130" s="232">
        <v>3.0000000000000001E-05</v>
      </c>
      <c r="R130" s="232">
        <f>Q130*H130</f>
        <v>0.0013320000000000001</v>
      </c>
      <c r="S130" s="232">
        <v>0</v>
      </c>
      <c r="T130" s="233">
        <f>S130*H130</f>
        <v>0</v>
      </c>
      <c r="AR130" s="234" t="s">
        <v>287</v>
      </c>
      <c r="AT130" s="234" t="s">
        <v>161</v>
      </c>
      <c r="AU130" s="234" t="s">
        <v>84</v>
      </c>
      <c r="AY130" s="16" t="s">
        <v>116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80</v>
      </c>
      <c r="BK130" s="235">
        <f>ROUND(I130*H130,2)</f>
        <v>0</v>
      </c>
      <c r="BL130" s="16" t="s">
        <v>226</v>
      </c>
      <c r="BM130" s="234" t="s">
        <v>294</v>
      </c>
    </row>
    <row r="131" s="1" customFormat="1" ht="24" customHeight="1">
      <c r="B131" s="37"/>
      <c r="C131" s="223" t="s">
        <v>226</v>
      </c>
      <c r="D131" s="223" t="s">
        <v>119</v>
      </c>
      <c r="E131" s="224" t="s">
        <v>295</v>
      </c>
      <c r="F131" s="225" t="s">
        <v>296</v>
      </c>
      <c r="G131" s="226" t="s">
        <v>159</v>
      </c>
      <c r="H131" s="227">
        <v>60</v>
      </c>
      <c r="I131" s="228"/>
      <c r="J131" s="229">
        <f>ROUND(I131*H131,2)</f>
        <v>0</v>
      </c>
      <c r="K131" s="225" t="s">
        <v>174</v>
      </c>
      <c r="L131" s="42"/>
      <c r="M131" s="230" t="s">
        <v>1</v>
      </c>
      <c r="N131" s="231" t="s">
        <v>40</v>
      </c>
      <c r="O131" s="85"/>
      <c r="P131" s="232">
        <f>O131*H131</f>
        <v>0</v>
      </c>
      <c r="Q131" s="232">
        <v>0.00019000000000000001</v>
      </c>
      <c r="R131" s="232">
        <f>Q131*H131</f>
        <v>0.0114</v>
      </c>
      <c r="S131" s="232">
        <v>0</v>
      </c>
      <c r="T131" s="233">
        <f>S131*H131</f>
        <v>0</v>
      </c>
      <c r="AR131" s="234" t="s">
        <v>226</v>
      </c>
      <c r="AT131" s="234" t="s">
        <v>119</v>
      </c>
      <c r="AU131" s="234" t="s">
        <v>84</v>
      </c>
      <c r="AY131" s="16" t="s">
        <v>116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80</v>
      </c>
      <c r="BK131" s="235">
        <f>ROUND(I131*H131,2)</f>
        <v>0</v>
      </c>
      <c r="BL131" s="16" t="s">
        <v>226</v>
      </c>
      <c r="BM131" s="234" t="s">
        <v>297</v>
      </c>
    </row>
    <row r="132" s="12" customFormat="1">
      <c r="B132" s="236"/>
      <c r="C132" s="237"/>
      <c r="D132" s="238" t="s">
        <v>125</v>
      </c>
      <c r="E132" s="239" t="s">
        <v>1</v>
      </c>
      <c r="F132" s="240" t="s">
        <v>298</v>
      </c>
      <c r="G132" s="237"/>
      <c r="H132" s="241">
        <v>60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125</v>
      </c>
      <c r="AU132" s="247" t="s">
        <v>84</v>
      </c>
      <c r="AV132" s="12" t="s">
        <v>84</v>
      </c>
      <c r="AW132" s="12" t="s">
        <v>32</v>
      </c>
      <c r="AX132" s="12" t="s">
        <v>80</v>
      </c>
      <c r="AY132" s="247" t="s">
        <v>116</v>
      </c>
    </row>
    <row r="133" s="1" customFormat="1" ht="24" customHeight="1">
      <c r="B133" s="37"/>
      <c r="C133" s="259" t="s">
        <v>165</v>
      </c>
      <c r="D133" s="259" t="s">
        <v>161</v>
      </c>
      <c r="E133" s="260" t="s">
        <v>299</v>
      </c>
      <c r="F133" s="261" t="s">
        <v>300</v>
      </c>
      <c r="G133" s="262" t="s">
        <v>159</v>
      </c>
      <c r="H133" s="263">
        <v>1</v>
      </c>
      <c r="I133" s="264"/>
      <c r="J133" s="265">
        <f>ROUND(I133*H133,2)</f>
        <v>0</v>
      </c>
      <c r="K133" s="261" t="s">
        <v>174</v>
      </c>
      <c r="L133" s="266"/>
      <c r="M133" s="267" t="s">
        <v>1</v>
      </c>
      <c r="N133" s="268" t="s">
        <v>40</v>
      </c>
      <c r="O133" s="85"/>
      <c r="P133" s="232">
        <f>O133*H133</f>
        <v>0</v>
      </c>
      <c r="Q133" s="232">
        <v>0.00032000000000000003</v>
      </c>
      <c r="R133" s="232">
        <f>Q133*H133</f>
        <v>0.00032000000000000003</v>
      </c>
      <c r="S133" s="232">
        <v>0</v>
      </c>
      <c r="T133" s="233">
        <f>S133*H133</f>
        <v>0</v>
      </c>
      <c r="AR133" s="234" t="s">
        <v>287</v>
      </c>
      <c r="AT133" s="234" t="s">
        <v>161</v>
      </c>
      <c r="AU133" s="234" t="s">
        <v>84</v>
      </c>
      <c r="AY133" s="16" t="s">
        <v>116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80</v>
      </c>
      <c r="BK133" s="235">
        <f>ROUND(I133*H133,2)</f>
        <v>0</v>
      </c>
      <c r="BL133" s="16" t="s">
        <v>226</v>
      </c>
      <c r="BM133" s="234" t="s">
        <v>301</v>
      </c>
    </row>
    <row r="134" s="1" customFormat="1" ht="24" customHeight="1">
      <c r="B134" s="37"/>
      <c r="C134" s="259" t="s">
        <v>176</v>
      </c>
      <c r="D134" s="259" t="s">
        <v>161</v>
      </c>
      <c r="E134" s="260" t="s">
        <v>302</v>
      </c>
      <c r="F134" s="261" t="s">
        <v>303</v>
      </c>
      <c r="G134" s="262" t="s">
        <v>159</v>
      </c>
      <c r="H134" s="263">
        <v>7</v>
      </c>
      <c r="I134" s="264"/>
      <c r="J134" s="265">
        <f>ROUND(I134*H134,2)</f>
        <v>0</v>
      </c>
      <c r="K134" s="261" t="s">
        <v>174</v>
      </c>
      <c r="L134" s="266"/>
      <c r="M134" s="267" t="s">
        <v>1</v>
      </c>
      <c r="N134" s="268" t="s">
        <v>40</v>
      </c>
      <c r="O134" s="85"/>
      <c r="P134" s="232">
        <f>O134*H134</f>
        <v>0</v>
      </c>
      <c r="Q134" s="232">
        <v>0.00029</v>
      </c>
      <c r="R134" s="232">
        <f>Q134*H134</f>
        <v>0.0020300000000000001</v>
      </c>
      <c r="S134" s="232">
        <v>0</v>
      </c>
      <c r="T134" s="233">
        <f>S134*H134</f>
        <v>0</v>
      </c>
      <c r="AR134" s="234" t="s">
        <v>287</v>
      </c>
      <c r="AT134" s="234" t="s">
        <v>161</v>
      </c>
      <c r="AU134" s="234" t="s">
        <v>84</v>
      </c>
      <c r="AY134" s="16" t="s">
        <v>116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80</v>
      </c>
      <c r="BK134" s="235">
        <f>ROUND(I134*H134,2)</f>
        <v>0</v>
      </c>
      <c r="BL134" s="16" t="s">
        <v>226</v>
      </c>
      <c r="BM134" s="234" t="s">
        <v>304</v>
      </c>
    </row>
    <row r="135" s="1" customFormat="1" ht="24" customHeight="1">
      <c r="B135" s="37"/>
      <c r="C135" s="259" t="s">
        <v>171</v>
      </c>
      <c r="D135" s="259" t="s">
        <v>161</v>
      </c>
      <c r="E135" s="260" t="s">
        <v>305</v>
      </c>
      <c r="F135" s="261" t="s">
        <v>306</v>
      </c>
      <c r="G135" s="262" t="s">
        <v>159</v>
      </c>
      <c r="H135" s="263">
        <v>52</v>
      </c>
      <c r="I135" s="264"/>
      <c r="J135" s="265">
        <f>ROUND(I135*H135,2)</f>
        <v>0</v>
      </c>
      <c r="K135" s="261" t="s">
        <v>174</v>
      </c>
      <c r="L135" s="266"/>
      <c r="M135" s="267" t="s">
        <v>1</v>
      </c>
      <c r="N135" s="268" t="s">
        <v>40</v>
      </c>
      <c r="O135" s="85"/>
      <c r="P135" s="232">
        <f>O135*H135</f>
        <v>0</v>
      </c>
      <c r="Q135" s="232">
        <v>0.00027</v>
      </c>
      <c r="R135" s="232">
        <f>Q135*H135</f>
        <v>0.01404</v>
      </c>
      <c r="S135" s="232">
        <v>0</v>
      </c>
      <c r="T135" s="233">
        <f>S135*H135</f>
        <v>0</v>
      </c>
      <c r="AR135" s="234" t="s">
        <v>287</v>
      </c>
      <c r="AT135" s="234" t="s">
        <v>161</v>
      </c>
      <c r="AU135" s="234" t="s">
        <v>84</v>
      </c>
      <c r="AY135" s="16" t="s">
        <v>116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80</v>
      </c>
      <c r="BK135" s="235">
        <f>ROUND(I135*H135,2)</f>
        <v>0</v>
      </c>
      <c r="BL135" s="16" t="s">
        <v>226</v>
      </c>
      <c r="BM135" s="234" t="s">
        <v>307</v>
      </c>
    </row>
    <row r="136" s="1" customFormat="1" ht="24" customHeight="1">
      <c r="B136" s="37"/>
      <c r="C136" s="223" t="s">
        <v>213</v>
      </c>
      <c r="D136" s="223" t="s">
        <v>119</v>
      </c>
      <c r="E136" s="224" t="s">
        <v>308</v>
      </c>
      <c r="F136" s="225" t="s">
        <v>309</v>
      </c>
      <c r="G136" s="226" t="s">
        <v>133</v>
      </c>
      <c r="H136" s="227">
        <v>0.031</v>
      </c>
      <c r="I136" s="228"/>
      <c r="J136" s="229">
        <f>ROUND(I136*H136,2)</f>
        <v>0</v>
      </c>
      <c r="K136" s="225" t="s">
        <v>174</v>
      </c>
      <c r="L136" s="42"/>
      <c r="M136" s="230" t="s">
        <v>1</v>
      </c>
      <c r="N136" s="231" t="s">
        <v>40</v>
      </c>
      <c r="O136" s="85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AR136" s="234" t="s">
        <v>226</v>
      </c>
      <c r="AT136" s="234" t="s">
        <v>119</v>
      </c>
      <c r="AU136" s="234" t="s">
        <v>84</v>
      </c>
      <c r="AY136" s="16" t="s">
        <v>116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80</v>
      </c>
      <c r="BK136" s="235">
        <f>ROUND(I136*H136,2)</f>
        <v>0</v>
      </c>
      <c r="BL136" s="16" t="s">
        <v>226</v>
      </c>
      <c r="BM136" s="234" t="s">
        <v>310</v>
      </c>
    </row>
    <row r="137" s="1" customFormat="1" ht="24" customHeight="1">
      <c r="B137" s="37"/>
      <c r="C137" s="223" t="s">
        <v>7</v>
      </c>
      <c r="D137" s="223" t="s">
        <v>119</v>
      </c>
      <c r="E137" s="224" t="s">
        <v>311</v>
      </c>
      <c r="F137" s="225" t="s">
        <v>312</v>
      </c>
      <c r="G137" s="226" t="s">
        <v>133</v>
      </c>
      <c r="H137" s="227">
        <v>0.031</v>
      </c>
      <c r="I137" s="228"/>
      <c r="J137" s="229">
        <f>ROUND(I137*H137,2)</f>
        <v>0</v>
      </c>
      <c r="K137" s="225" t="s">
        <v>174</v>
      </c>
      <c r="L137" s="42"/>
      <c r="M137" s="230" t="s">
        <v>1</v>
      </c>
      <c r="N137" s="231" t="s">
        <v>40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226</v>
      </c>
      <c r="AT137" s="234" t="s">
        <v>119</v>
      </c>
      <c r="AU137" s="234" t="s">
        <v>84</v>
      </c>
      <c r="AY137" s="16" t="s">
        <v>116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80</v>
      </c>
      <c r="BK137" s="235">
        <f>ROUND(I137*H137,2)</f>
        <v>0</v>
      </c>
      <c r="BL137" s="16" t="s">
        <v>226</v>
      </c>
      <c r="BM137" s="234" t="s">
        <v>313</v>
      </c>
    </row>
    <row r="138" s="11" customFormat="1" ht="22.8" customHeight="1">
      <c r="B138" s="207"/>
      <c r="C138" s="208"/>
      <c r="D138" s="209" t="s">
        <v>74</v>
      </c>
      <c r="E138" s="221" t="s">
        <v>234</v>
      </c>
      <c r="F138" s="221" t="s">
        <v>235</v>
      </c>
      <c r="G138" s="208"/>
      <c r="H138" s="208"/>
      <c r="I138" s="211"/>
      <c r="J138" s="222">
        <f>BK138</f>
        <v>0</v>
      </c>
      <c r="K138" s="208"/>
      <c r="L138" s="213"/>
      <c r="M138" s="214"/>
      <c r="N138" s="215"/>
      <c r="O138" s="215"/>
      <c r="P138" s="216">
        <f>SUM(P139:P150)</f>
        <v>0</v>
      </c>
      <c r="Q138" s="215"/>
      <c r="R138" s="216">
        <f>SUM(R139:R150)</f>
        <v>0.031010999999999997</v>
      </c>
      <c r="S138" s="215"/>
      <c r="T138" s="217">
        <f>SUM(T139:T150)</f>
        <v>0</v>
      </c>
      <c r="AR138" s="218" t="s">
        <v>84</v>
      </c>
      <c r="AT138" s="219" t="s">
        <v>74</v>
      </c>
      <c r="AU138" s="219" t="s">
        <v>80</v>
      </c>
      <c r="AY138" s="218" t="s">
        <v>116</v>
      </c>
      <c r="BK138" s="220">
        <f>SUM(BK139:BK150)</f>
        <v>0</v>
      </c>
    </row>
    <row r="139" s="1" customFormat="1" ht="16.5" customHeight="1">
      <c r="B139" s="37"/>
      <c r="C139" s="223" t="s">
        <v>314</v>
      </c>
      <c r="D139" s="223" t="s">
        <v>119</v>
      </c>
      <c r="E139" s="224" t="s">
        <v>315</v>
      </c>
      <c r="F139" s="225" t="s">
        <v>316</v>
      </c>
      <c r="G139" s="226" t="s">
        <v>159</v>
      </c>
      <c r="H139" s="227">
        <v>5</v>
      </c>
      <c r="I139" s="228"/>
      <c r="J139" s="229">
        <f>ROUND(I139*H139,2)</f>
        <v>0</v>
      </c>
      <c r="K139" s="225" t="s">
        <v>174</v>
      </c>
      <c r="L139" s="42"/>
      <c r="M139" s="230" t="s">
        <v>1</v>
      </c>
      <c r="N139" s="231" t="s">
        <v>40</v>
      </c>
      <c r="O139" s="85"/>
      <c r="P139" s="232">
        <f>O139*H139</f>
        <v>0</v>
      </c>
      <c r="Q139" s="232">
        <v>0.00029</v>
      </c>
      <c r="R139" s="232">
        <f>Q139*H139</f>
        <v>0.0014499999999999999</v>
      </c>
      <c r="S139" s="232">
        <v>0</v>
      </c>
      <c r="T139" s="233">
        <f>S139*H139</f>
        <v>0</v>
      </c>
      <c r="AR139" s="234" t="s">
        <v>226</v>
      </c>
      <c r="AT139" s="234" t="s">
        <v>119</v>
      </c>
      <c r="AU139" s="234" t="s">
        <v>84</v>
      </c>
      <c r="AY139" s="16" t="s">
        <v>116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6" t="s">
        <v>80</v>
      </c>
      <c r="BK139" s="235">
        <f>ROUND(I139*H139,2)</f>
        <v>0</v>
      </c>
      <c r="BL139" s="16" t="s">
        <v>226</v>
      </c>
      <c r="BM139" s="234" t="s">
        <v>317</v>
      </c>
    </row>
    <row r="140" s="1" customFormat="1" ht="16.5" customHeight="1">
      <c r="B140" s="37"/>
      <c r="C140" s="223" t="s">
        <v>318</v>
      </c>
      <c r="D140" s="223" t="s">
        <v>119</v>
      </c>
      <c r="E140" s="224" t="s">
        <v>319</v>
      </c>
      <c r="F140" s="225" t="s">
        <v>320</v>
      </c>
      <c r="G140" s="226" t="s">
        <v>159</v>
      </c>
      <c r="H140" s="227">
        <v>3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40</v>
      </c>
      <c r="O140" s="85"/>
      <c r="P140" s="232">
        <f>O140*H140</f>
        <v>0</v>
      </c>
      <c r="Q140" s="232">
        <v>0.00029</v>
      </c>
      <c r="R140" s="232">
        <f>Q140*H140</f>
        <v>0.00087000000000000001</v>
      </c>
      <c r="S140" s="232">
        <v>0</v>
      </c>
      <c r="T140" s="233">
        <f>S140*H140</f>
        <v>0</v>
      </c>
      <c r="AR140" s="234" t="s">
        <v>226</v>
      </c>
      <c r="AT140" s="234" t="s">
        <v>119</v>
      </c>
      <c r="AU140" s="234" t="s">
        <v>84</v>
      </c>
      <c r="AY140" s="16" t="s">
        <v>116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80</v>
      </c>
      <c r="BK140" s="235">
        <f>ROUND(I140*H140,2)</f>
        <v>0</v>
      </c>
      <c r="BL140" s="16" t="s">
        <v>226</v>
      </c>
      <c r="BM140" s="234" t="s">
        <v>321</v>
      </c>
    </row>
    <row r="141" s="1" customFormat="1" ht="16.5" customHeight="1">
      <c r="B141" s="37"/>
      <c r="C141" s="223" t="s">
        <v>322</v>
      </c>
      <c r="D141" s="223" t="s">
        <v>119</v>
      </c>
      <c r="E141" s="224" t="s">
        <v>323</v>
      </c>
      <c r="F141" s="225" t="s">
        <v>324</v>
      </c>
      <c r="G141" s="226" t="s">
        <v>159</v>
      </c>
      <c r="H141" s="227">
        <v>12</v>
      </c>
      <c r="I141" s="228"/>
      <c r="J141" s="229">
        <f>ROUND(I141*H141,2)</f>
        <v>0</v>
      </c>
      <c r="K141" s="225" t="s">
        <v>174</v>
      </c>
      <c r="L141" s="42"/>
      <c r="M141" s="230" t="s">
        <v>1</v>
      </c>
      <c r="N141" s="231" t="s">
        <v>40</v>
      </c>
      <c r="O141" s="85"/>
      <c r="P141" s="232">
        <f>O141*H141</f>
        <v>0</v>
      </c>
      <c r="Q141" s="232">
        <v>0.00035</v>
      </c>
      <c r="R141" s="232">
        <f>Q141*H141</f>
        <v>0.0041999999999999997</v>
      </c>
      <c r="S141" s="232">
        <v>0</v>
      </c>
      <c r="T141" s="233">
        <f>S141*H141</f>
        <v>0</v>
      </c>
      <c r="AR141" s="234" t="s">
        <v>226</v>
      </c>
      <c r="AT141" s="234" t="s">
        <v>119</v>
      </c>
      <c r="AU141" s="234" t="s">
        <v>84</v>
      </c>
      <c r="AY141" s="16" t="s">
        <v>116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80</v>
      </c>
      <c r="BK141" s="235">
        <f>ROUND(I141*H141,2)</f>
        <v>0</v>
      </c>
      <c r="BL141" s="16" t="s">
        <v>226</v>
      </c>
      <c r="BM141" s="234" t="s">
        <v>325</v>
      </c>
    </row>
    <row r="142" s="1" customFormat="1" ht="16.5" customHeight="1">
      <c r="B142" s="37"/>
      <c r="C142" s="223" t="s">
        <v>326</v>
      </c>
      <c r="D142" s="223" t="s">
        <v>119</v>
      </c>
      <c r="E142" s="224" t="s">
        <v>327</v>
      </c>
      <c r="F142" s="225" t="s">
        <v>328</v>
      </c>
      <c r="G142" s="226" t="s">
        <v>159</v>
      </c>
      <c r="H142" s="227">
        <v>4.2999999999999998</v>
      </c>
      <c r="I142" s="228"/>
      <c r="J142" s="229">
        <f>ROUND(I142*H142,2)</f>
        <v>0</v>
      </c>
      <c r="K142" s="225" t="s">
        <v>174</v>
      </c>
      <c r="L142" s="42"/>
      <c r="M142" s="230" t="s">
        <v>1</v>
      </c>
      <c r="N142" s="231" t="s">
        <v>40</v>
      </c>
      <c r="O142" s="85"/>
      <c r="P142" s="232">
        <f>O142*H142</f>
        <v>0</v>
      </c>
      <c r="Q142" s="232">
        <v>0.00056999999999999998</v>
      </c>
      <c r="R142" s="232">
        <f>Q142*H142</f>
        <v>0.0024509999999999996</v>
      </c>
      <c r="S142" s="232">
        <v>0</v>
      </c>
      <c r="T142" s="233">
        <f>S142*H142</f>
        <v>0</v>
      </c>
      <c r="AR142" s="234" t="s">
        <v>226</v>
      </c>
      <c r="AT142" s="234" t="s">
        <v>119</v>
      </c>
      <c r="AU142" s="234" t="s">
        <v>84</v>
      </c>
      <c r="AY142" s="16" t="s">
        <v>116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80</v>
      </c>
      <c r="BK142" s="235">
        <f>ROUND(I142*H142,2)</f>
        <v>0</v>
      </c>
      <c r="BL142" s="16" t="s">
        <v>226</v>
      </c>
      <c r="BM142" s="234" t="s">
        <v>329</v>
      </c>
    </row>
    <row r="143" s="1" customFormat="1" ht="16.5" customHeight="1">
      <c r="B143" s="37"/>
      <c r="C143" s="223" t="s">
        <v>330</v>
      </c>
      <c r="D143" s="223" t="s">
        <v>119</v>
      </c>
      <c r="E143" s="224" t="s">
        <v>331</v>
      </c>
      <c r="F143" s="225" t="s">
        <v>332</v>
      </c>
      <c r="G143" s="226" t="s">
        <v>159</v>
      </c>
      <c r="H143" s="227">
        <v>12</v>
      </c>
      <c r="I143" s="228"/>
      <c r="J143" s="229">
        <f>ROUND(I143*H143,2)</f>
        <v>0</v>
      </c>
      <c r="K143" s="225" t="s">
        <v>174</v>
      </c>
      <c r="L143" s="42"/>
      <c r="M143" s="230" t="s">
        <v>1</v>
      </c>
      <c r="N143" s="231" t="s">
        <v>40</v>
      </c>
      <c r="O143" s="85"/>
      <c r="P143" s="232">
        <f>O143*H143</f>
        <v>0</v>
      </c>
      <c r="Q143" s="232">
        <v>0.00114</v>
      </c>
      <c r="R143" s="232">
        <f>Q143*H143</f>
        <v>0.01368</v>
      </c>
      <c r="S143" s="232">
        <v>0</v>
      </c>
      <c r="T143" s="233">
        <f>S143*H143</f>
        <v>0</v>
      </c>
      <c r="AR143" s="234" t="s">
        <v>226</v>
      </c>
      <c r="AT143" s="234" t="s">
        <v>119</v>
      </c>
      <c r="AU143" s="234" t="s">
        <v>84</v>
      </c>
      <c r="AY143" s="16" t="s">
        <v>116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80</v>
      </c>
      <c r="BK143" s="235">
        <f>ROUND(I143*H143,2)</f>
        <v>0</v>
      </c>
      <c r="BL143" s="16" t="s">
        <v>226</v>
      </c>
      <c r="BM143" s="234" t="s">
        <v>333</v>
      </c>
    </row>
    <row r="144" s="1" customFormat="1" ht="24" customHeight="1">
      <c r="B144" s="37"/>
      <c r="C144" s="223" t="s">
        <v>334</v>
      </c>
      <c r="D144" s="223" t="s">
        <v>119</v>
      </c>
      <c r="E144" s="224" t="s">
        <v>335</v>
      </c>
      <c r="F144" s="225" t="s">
        <v>336</v>
      </c>
      <c r="G144" s="226" t="s">
        <v>159</v>
      </c>
      <c r="H144" s="227">
        <v>9</v>
      </c>
      <c r="I144" s="228"/>
      <c r="J144" s="229">
        <f>ROUND(I144*H144,2)</f>
        <v>0</v>
      </c>
      <c r="K144" s="225" t="s">
        <v>174</v>
      </c>
      <c r="L144" s="42"/>
      <c r="M144" s="230" t="s">
        <v>1</v>
      </c>
      <c r="N144" s="231" t="s">
        <v>40</v>
      </c>
      <c r="O144" s="85"/>
      <c r="P144" s="232">
        <f>O144*H144</f>
        <v>0</v>
      </c>
      <c r="Q144" s="232">
        <v>0.00085999999999999998</v>
      </c>
      <c r="R144" s="232">
        <f>Q144*H144</f>
        <v>0.0077399999999999995</v>
      </c>
      <c r="S144" s="232">
        <v>0</v>
      </c>
      <c r="T144" s="233">
        <f>S144*H144</f>
        <v>0</v>
      </c>
      <c r="AR144" s="234" t="s">
        <v>226</v>
      </c>
      <c r="AT144" s="234" t="s">
        <v>119</v>
      </c>
      <c r="AU144" s="234" t="s">
        <v>84</v>
      </c>
      <c r="AY144" s="16" t="s">
        <v>116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80</v>
      </c>
      <c r="BK144" s="235">
        <f>ROUND(I144*H144,2)</f>
        <v>0</v>
      </c>
      <c r="BL144" s="16" t="s">
        <v>226</v>
      </c>
      <c r="BM144" s="234" t="s">
        <v>337</v>
      </c>
    </row>
    <row r="145" s="1" customFormat="1" ht="16.5" customHeight="1">
      <c r="B145" s="37"/>
      <c r="C145" s="223" t="s">
        <v>338</v>
      </c>
      <c r="D145" s="223" t="s">
        <v>119</v>
      </c>
      <c r="E145" s="224" t="s">
        <v>339</v>
      </c>
      <c r="F145" s="225" t="s">
        <v>340</v>
      </c>
      <c r="G145" s="226" t="s">
        <v>185</v>
      </c>
      <c r="H145" s="227">
        <v>1</v>
      </c>
      <c r="I145" s="228"/>
      <c r="J145" s="229">
        <f>ROUND(I145*H145,2)</f>
        <v>0</v>
      </c>
      <c r="K145" s="225" t="s">
        <v>174</v>
      </c>
      <c r="L145" s="42"/>
      <c r="M145" s="230" t="s">
        <v>1</v>
      </c>
      <c r="N145" s="231" t="s">
        <v>40</v>
      </c>
      <c r="O145" s="85"/>
      <c r="P145" s="232">
        <f>O145*H145</f>
        <v>0</v>
      </c>
      <c r="Q145" s="232">
        <v>0.00029</v>
      </c>
      <c r="R145" s="232">
        <f>Q145*H145</f>
        <v>0.00029</v>
      </c>
      <c r="S145" s="232">
        <v>0</v>
      </c>
      <c r="T145" s="233">
        <f>S145*H145</f>
        <v>0</v>
      </c>
      <c r="AR145" s="234" t="s">
        <v>226</v>
      </c>
      <c r="AT145" s="234" t="s">
        <v>119</v>
      </c>
      <c r="AU145" s="234" t="s">
        <v>84</v>
      </c>
      <c r="AY145" s="16" t="s">
        <v>116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80</v>
      </c>
      <c r="BK145" s="235">
        <f>ROUND(I145*H145,2)</f>
        <v>0</v>
      </c>
      <c r="BL145" s="16" t="s">
        <v>226</v>
      </c>
      <c r="BM145" s="234" t="s">
        <v>341</v>
      </c>
    </row>
    <row r="146" s="1" customFormat="1" ht="16.5" customHeight="1">
      <c r="B146" s="37"/>
      <c r="C146" s="259" t="s">
        <v>342</v>
      </c>
      <c r="D146" s="259" t="s">
        <v>161</v>
      </c>
      <c r="E146" s="260" t="s">
        <v>343</v>
      </c>
      <c r="F146" s="261" t="s">
        <v>344</v>
      </c>
      <c r="G146" s="262" t="s">
        <v>185</v>
      </c>
      <c r="H146" s="263">
        <v>1</v>
      </c>
      <c r="I146" s="264"/>
      <c r="J146" s="265">
        <f>ROUND(I146*H146,2)</f>
        <v>0</v>
      </c>
      <c r="K146" s="261" t="s">
        <v>174</v>
      </c>
      <c r="L146" s="266"/>
      <c r="M146" s="267" t="s">
        <v>1</v>
      </c>
      <c r="N146" s="268" t="s">
        <v>40</v>
      </c>
      <c r="O146" s="85"/>
      <c r="P146" s="232">
        <f>O146*H146</f>
        <v>0</v>
      </c>
      <c r="Q146" s="232">
        <v>0.00033</v>
      </c>
      <c r="R146" s="232">
        <f>Q146*H146</f>
        <v>0.00033</v>
      </c>
      <c r="S146" s="232">
        <v>0</v>
      </c>
      <c r="T146" s="233">
        <f>S146*H146</f>
        <v>0</v>
      </c>
      <c r="AR146" s="234" t="s">
        <v>287</v>
      </c>
      <c r="AT146" s="234" t="s">
        <v>161</v>
      </c>
      <c r="AU146" s="234" t="s">
        <v>84</v>
      </c>
      <c r="AY146" s="16" t="s">
        <v>116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6" t="s">
        <v>80</v>
      </c>
      <c r="BK146" s="235">
        <f>ROUND(I146*H146,2)</f>
        <v>0</v>
      </c>
      <c r="BL146" s="16" t="s">
        <v>226</v>
      </c>
      <c r="BM146" s="234" t="s">
        <v>345</v>
      </c>
    </row>
    <row r="147" s="1" customFormat="1" ht="16.5" customHeight="1">
      <c r="B147" s="37"/>
      <c r="C147" s="223" t="s">
        <v>346</v>
      </c>
      <c r="D147" s="223" t="s">
        <v>119</v>
      </c>
      <c r="E147" s="224" t="s">
        <v>347</v>
      </c>
      <c r="F147" s="225" t="s">
        <v>348</v>
      </c>
      <c r="G147" s="226" t="s">
        <v>159</v>
      </c>
      <c r="H147" s="227">
        <v>45.299999999999997</v>
      </c>
      <c r="I147" s="228"/>
      <c r="J147" s="229">
        <f>ROUND(I147*H147,2)</f>
        <v>0</v>
      </c>
      <c r="K147" s="225" t="s">
        <v>174</v>
      </c>
      <c r="L147" s="42"/>
      <c r="M147" s="230" t="s">
        <v>1</v>
      </c>
      <c r="N147" s="231" t="s">
        <v>40</v>
      </c>
      <c r="O147" s="85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AR147" s="234" t="s">
        <v>226</v>
      </c>
      <c r="AT147" s="234" t="s">
        <v>119</v>
      </c>
      <c r="AU147" s="234" t="s">
        <v>84</v>
      </c>
      <c r="AY147" s="16" t="s">
        <v>116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80</v>
      </c>
      <c r="BK147" s="235">
        <f>ROUND(I147*H147,2)</f>
        <v>0</v>
      </c>
      <c r="BL147" s="16" t="s">
        <v>226</v>
      </c>
      <c r="BM147" s="234" t="s">
        <v>349</v>
      </c>
    </row>
    <row r="148" s="12" customFormat="1">
      <c r="B148" s="236"/>
      <c r="C148" s="237"/>
      <c r="D148" s="238" t="s">
        <v>125</v>
      </c>
      <c r="E148" s="239" t="s">
        <v>1</v>
      </c>
      <c r="F148" s="240" t="s">
        <v>350</v>
      </c>
      <c r="G148" s="237"/>
      <c r="H148" s="241">
        <v>45.299999999999997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125</v>
      </c>
      <c r="AU148" s="247" t="s">
        <v>84</v>
      </c>
      <c r="AV148" s="12" t="s">
        <v>84</v>
      </c>
      <c r="AW148" s="12" t="s">
        <v>32</v>
      </c>
      <c r="AX148" s="12" t="s">
        <v>80</v>
      </c>
      <c r="AY148" s="247" t="s">
        <v>116</v>
      </c>
    </row>
    <row r="149" s="1" customFormat="1" ht="24" customHeight="1">
      <c r="B149" s="37"/>
      <c r="C149" s="223" t="s">
        <v>351</v>
      </c>
      <c r="D149" s="223" t="s">
        <v>119</v>
      </c>
      <c r="E149" s="224" t="s">
        <v>242</v>
      </c>
      <c r="F149" s="225" t="s">
        <v>243</v>
      </c>
      <c r="G149" s="226" t="s">
        <v>133</v>
      </c>
      <c r="H149" s="227">
        <v>0.031</v>
      </c>
      <c r="I149" s="228"/>
      <c r="J149" s="229">
        <f>ROUND(I149*H149,2)</f>
        <v>0</v>
      </c>
      <c r="K149" s="225" t="s">
        <v>174</v>
      </c>
      <c r="L149" s="42"/>
      <c r="M149" s="230" t="s">
        <v>1</v>
      </c>
      <c r="N149" s="231" t="s">
        <v>40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226</v>
      </c>
      <c r="AT149" s="234" t="s">
        <v>119</v>
      </c>
      <c r="AU149" s="234" t="s">
        <v>84</v>
      </c>
      <c r="AY149" s="16" t="s">
        <v>116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80</v>
      </c>
      <c r="BK149" s="235">
        <f>ROUND(I149*H149,2)</f>
        <v>0</v>
      </c>
      <c r="BL149" s="16" t="s">
        <v>226</v>
      </c>
      <c r="BM149" s="234" t="s">
        <v>352</v>
      </c>
    </row>
    <row r="150" s="1" customFormat="1" ht="24" customHeight="1">
      <c r="B150" s="37"/>
      <c r="C150" s="223" t="s">
        <v>353</v>
      </c>
      <c r="D150" s="223" t="s">
        <v>119</v>
      </c>
      <c r="E150" s="224" t="s">
        <v>246</v>
      </c>
      <c r="F150" s="225" t="s">
        <v>247</v>
      </c>
      <c r="G150" s="226" t="s">
        <v>133</v>
      </c>
      <c r="H150" s="227">
        <v>0.031</v>
      </c>
      <c r="I150" s="228"/>
      <c r="J150" s="229">
        <f>ROUND(I150*H150,2)</f>
        <v>0</v>
      </c>
      <c r="K150" s="225" t="s">
        <v>174</v>
      </c>
      <c r="L150" s="42"/>
      <c r="M150" s="230" t="s">
        <v>1</v>
      </c>
      <c r="N150" s="231" t="s">
        <v>40</v>
      </c>
      <c r="O150" s="85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AR150" s="234" t="s">
        <v>226</v>
      </c>
      <c r="AT150" s="234" t="s">
        <v>119</v>
      </c>
      <c r="AU150" s="234" t="s">
        <v>84</v>
      </c>
      <c r="AY150" s="16" t="s">
        <v>116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6" t="s">
        <v>80</v>
      </c>
      <c r="BK150" s="235">
        <f>ROUND(I150*H150,2)</f>
        <v>0</v>
      </c>
      <c r="BL150" s="16" t="s">
        <v>226</v>
      </c>
      <c r="BM150" s="234" t="s">
        <v>354</v>
      </c>
    </row>
    <row r="151" s="11" customFormat="1" ht="22.8" customHeight="1">
      <c r="B151" s="207"/>
      <c r="C151" s="208"/>
      <c r="D151" s="209" t="s">
        <v>74</v>
      </c>
      <c r="E151" s="221" t="s">
        <v>355</v>
      </c>
      <c r="F151" s="221" t="s">
        <v>356</v>
      </c>
      <c r="G151" s="208"/>
      <c r="H151" s="208"/>
      <c r="I151" s="211"/>
      <c r="J151" s="222">
        <f>BK151</f>
        <v>0</v>
      </c>
      <c r="K151" s="208"/>
      <c r="L151" s="213"/>
      <c r="M151" s="214"/>
      <c r="N151" s="215"/>
      <c r="O151" s="215"/>
      <c r="P151" s="216">
        <f>SUM(P152:P181)</f>
        <v>0</v>
      </c>
      <c r="Q151" s="215"/>
      <c r="R151" s="216">
        <f>SUM(R152:R181)</f>
        <v>0.14313100000000001</v>
      </c>
      <c r="S151" s="215"/>
      <c r="T151" s="217">
        <f>SUM(T152:T181)</f>
        <v>0</v>
      </c>
      <c r="AR151" s="218" t="s">
        <v>84</v>
      </c>
      <c r="AT151" s="219" t="s">
        <v>74</v>
      </c>
      <c r="AU151" s="219" t="s">
        <v>80</v>
      </c>
      <c r="AY151" s="218" t="s">
        <v>116</v>
      </c>
      <c r="BK151" s="220">
        <f>SUM(BK152:BK181)</f>
        <v>0</v>
      </c>
    </row>
    <row r="152" s="1" customFormat="1" ht="16.5" customHeight="1">
      <c r="B152" s="37"/>
      <c r="C152" s="223" t="s">
        <v>357</v>
      </c>
      <c r="D152" s="223" t="s">
        <v>119</v>
      </c>
      <c r="E152" s="224" t="s">
        <v>358</v>
      </c>
      <c r="F152" s="225" t="s">
        <v>359</v>
      </c>
      <c r="G152" s="226" t="s">
        <v>185</v>
      </c>
      <c r="H152" s="227">
        <v>3</v>
      </c>
      <c r="I152" s="228"/>
      <c r="J152" s="229">
        <f>ROUND(I152*H152,2)</f>
        <v>0</v>
      </c>
      <c r="K152" s="225" t="s">
        <v>174</v>
      </c>
      <c r="L152" s="42"/>
      <c r="M152" s="230" t="s">
        <v>1</v>
      </c>
      <c r="N152" s="231" t="s">
        <v>40</v>
      </c>
      <c r="O152" s="85"/>
      <c r="P152" s="232">
        <f>O152*H152</f>
        <v>0</v>
      </c>
      <c r="Q152" s="232">
        <v>0.00012999999999999999</v>
      </c>
      <c r="R152" s="232">
        <f>Q152*H152</f>
        <v>0.00038999999999999994</v>
      </c>
      <c r="S152" s="232">
        <v>0</v>
      </c>
      <c r="T152" s="233">
        <f>S152*H152</f>
        <v>0</v>
      </c>
      <c r="AR152" s="234" t="s">
        <v>226</v>
      </c>
      <c r="AT152" s="234" t="s">
        <v>119</v>
      </c>
      <c r="AU152" s="234" t="s">
        <v>84</v>
      </c>
      <c r="AY152" s="16" t="s">
        <v>116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80</v>
      </c>
      <c r="BK152" s="235">
        <f>ROUND(I152*H152,2)</f>
        <v>0</v>
      </c>
      <c r="BL152" s="16" t="s">
        <v>226</v>
      </c>
      <c r="BM152" s="234" t="s">
        <v>360</v>
      </c>
    </row>
    <row r="153" s="1" customFormat="1" ht="16.5" customHeight="1">
      <c r="B153" s="37"/>
      <c r="C153" s="223" t="s">
        <v>361</v>
      </c>
      <c r="D153" s="223" t="s">
        <v>119</v>
      </c>
      <c r="E153" s="224" t="s">
        <v>362</v>
      </c>
      <c r="F153" s="225" t="s">
        <v>363</v>
      </c>
      <c r="G153" s="226" t="s">
        <v>364</v>
      </c>
      <c r="H153" s="227">
        <v>14</v>
      </c>
      <c r="I153" s="228"/>
      <c r="J153" s="229">
        <f>ROUND(I153*H153,2)</f>
        <v>0</v>
      </c>
      <c r="K153" s="225" t="s">
        <v>174</v>
      </c>
      <c r="L153" s="42"/>
      <c r="M153" s="230" t="s">
        <v>1</v>
      </c>
      <c r="N153" s="231" t="s">
        <v>40</v>
      </c>
      <c r="O153" s="85"/>
      <c r="P153" s="232">
        <f>O153*H153</f>
        <v>0</v>
      </c>
      <c r="Q153" s="232">
        <v>0.00025000000000000001</v>
      </c>
      <c r="R153" s="232">
        <f>Q153*H153</f>
        <v>0.0035000000000000001</v>
      </c>
      <c r="S153" s="232">
        <v>0</v>
      </c>
      <c r="T153" s="233">
        <f>S153*H153</f>
        <v>0</v>
      </c>
      <c r="AR153" s="234" t="s">
        <v>226</v>
      </c>
      <c r="AT153" s="234" t="s">
        <v>119</v>
      </c>
      <c r="AU153" s="234" t="s">
        <v>84</v>
      </c>
      <c r="AY153" s="16" t="s">
        <v>116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80</v>
      </c>
      <c r="BK153" s="235">
        <f>ROUND(I153*H153,2)</f>
        <v>0</v>
      </c>
      <c r="BL153" s="16" t="s">
        <v>226</v>
      </c>
      <c r="BM153" s="234" t="s">
        <v>365</v>
      </c>
    </row>
    <row r="154" s="1" customFormat="1" ht="16.5" customHeight="1">
      <c r="B154" s="37"/>
      <c r="C154" s="223" t="s">
        <v>222</v>
      </c>
      <c r="D154" s="223" t="s">
        <v>119</v>
      </c>
      <c r="E154" s="224" t="s">
        <v>366</v>
      </c>
      <c r="F154" s="225" t="s">
        <v>367</v>
      </c>
      <c r="G154" s="226" t="s">
        <v>368</v>
      </c>
      <c r="H154" s="227">
        <v>1</v>
      </c>
      <c r="I154" s="228"/>
      <c r="J154" s="229">
        <f>ROUND(I154*H154,2)</f>
        <v>0</v>
      </c>
      <c r="K154" s="225" t="s">
        <v>174</v>
      </c>
      <c r="L154" s="42"/>
      <c r="M154" s="230" t="s">
        <v>1</v>
      </c>
      <c r="N154" s="231" t="s">
        <v>40</v>
      </c>
      <c r="O154" s="85"/>
      <c r="P154" s="232">
        <f>O154*H154</f>
        <v>0</v>
      </c>
      <c r="Q154" s="232">
        <v>0.00056999999999999998</v>
      </c>
      <c r="R154" s="232">
        <f>Q154*H154</f>
        <v>0.00056999999999999998</v>
      </c>
      <c r="S154" s="232">
        <v>0</v>
      </c>
      <c r="T154" s="233">
        <f>S154*H154</f>
        <v>0</v>
      </c>
      <c r="AR154" s="234" t="s">
        <v>226</v>
      </c>
      <c r="AT154" s="234" t="s">
        <v>119</v>
      </c>
      <c r="AU154" s="234" t="s">
        <v>84</v>
      </c>
      <c r="AY154" s="16" t="s">
        <v>116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6" t="s">
        <v>80</v>
      </c>
      <c r="BK154" s="235">
        <f>ROUND(I154*H154,2)</f>
        <v>0</v>
      </c>
      <c r="BL154" s="16" t="s">
        <v>226</v>
      </c>
      <c r="BM154" s="234" t="s">
        <v>369</v>
      </c>
    </row>
    <row r="155" s="1" customFormat="1" ht="16.5" customHeight="1">
      <c r="B155" s="37"/>
      <c r="C155" s="223" t="s">
        <v>256</v>
      </c>
      <c r="D155" s="223" t="s">
        <v>119</v>
      </c>
      <c r="E155" s="224" t="s">
        <v>370</v>
      </c>
      <c r="F155" s="225" t="s">
        <v>371</v>
      </c>
      <c r="G155" s="226" t="s">
        <v>185</v>
      </c>
      <c r="H155" s="227">
        <v>3</v>
      </c>
      <c r="I155" s="228"/>
      <c r="J155" s="229">
        <f>ROUND(I155*H155,2)</f>
        <v>0</v>
      </c>
      <c r="K155" s="225" t="s">
        <v>174</v>
      </c>
      <c r="L155" s="42"/>
      <c r="M155" s="230" t="s">
        <v>1</v>
      </c>
      <c r="N155" s="231" t="s">
        <v>40</v>
      </c>
      <c r="O155" s="85"/>
      <c r="P155" s="232">
        <f>O155*H155</f>
        <v>0</v>
      </c>
      <c r="Q155" s="232">
        <v>0.00072000000000000005</v>
      </c>
      <c r="R155" s="232">
        <f>Q155*H155</f>
        <v>0.00216</v>
      </c>
      <c r="S155" s="232">
        <v>0</v>
      </c>
      <c r="T155" s="233">
        <f>S155*H155</f>
        <v>0</v>
      </c>
      <c r="AR155" s="234" t="s">
        <v>226</v>
      </c>
      <c r="AT155" s="234" t="s">
        <v>119</v>
      </c>
      <c r="AU155" s="234" t="s">
        <v>84</v>
      </c>
      <c r="AY155" s="16" t="s">
        <v>116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80</v>
      </c>
      <c r="BK155" s="235">
        <f>ROUND(I155*H155,2)</f>
        <v>0</v>
      </c>
      <c r="BL155" s="16" t="s">
        <v>226</v>
      </c>
      <c r="BM155" s="234" t="s">
        <v>372</v>
      </c>
    </row>
    <row r="156" s="1" customFormat="1" ht="16.5" customHeight="1">
      <c r="B156" s="37"/>
      <c r="C156" s="223" t="s">
        <v>251</v>
      </c>
      <c r="D156" s="223" t="s">
        <v>119</v>
      </c>
      <c r="E156" s="224" t="s">
        <v>373</v>
      </c>
      <c r="F156" s="225" t="s">
        <v>374</v>
      </c>
      <c r="G156" s="226" t="s">
        <v>185</v>
      </c>
      <c r="H156" s="227">
        <v>1</v>
      </c>
      <c r="I156" s="228"/>
      <c r="J156" s="229">
        <f>ROUND(I156*H156,2)</f>
        <v>0</v>
      </c>
      <c r="K156" s="225" t="s">
        <v>174</v>
      </c>
      <c r="L156" s="42"/>
      <c r="M156" s="230" t="s">
        <v>1</v>
      </c>
      <c r="N156" s="231" t="s">
        <v>40</v>
      </c>
      <c r="O156" s="85"/>
      <c r="P156" s="232">
        <f>O156*H156</f>
        <v>0</v>
      </c>
      <c r="Q156" s="232">
        <v>0.00132</v>
      </c>
      <c r="R156" s="232">
        <f>Q156*H156</f>
        <v>0.00132</v>
      </c>
      <c r="S156" s="232">
        <v>0</v>
      </c>
      <c r="T156" s="233">
        <f>S156*H156</f>
        <v>0</v>
      </c>
      <c r="AR156" s="234" t="s">
        <v>226</v>
      </c>
      <c r="AT156" s="234" t="s">
        <v>119</v>
      </c>
      <c r="AU156" s="234" t="s">
        <v>84</v>
      </c>
      <c r="AY156" s="16" t="s">
        <v>116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6" t="s">
        <v>80</v>
      </c>
      <c r="BK156" s="235">
        <f>ROUND(I156*H156,2)</f>
        <v>0</v>
      </c>
      <c r="BL156" s="16" t="s">
        <v>226</v>
      </c>
      <c r="BM156" s="234" t="s">
        <v>375</v>
      </c>
    </row>
    <row r="157" s="1" customFormat="1" ht="16.5" customHeight="1">
      <c r="B157" s="37"/>
      <c r="C157" s="223" t="s">
        <v>236</v>
      </c>
      <c r="D157" s="223" t="s">
        <v>119</v>
      </c>
      <c r="E157" s="224" t="s">
        <v>376</v>
      </c>
      <c r="F157" s="225" t="s">
        <v>377</v>
      </c>
      <c r="G157" s="226" t="s">
        <v>185</v>
      </c>
      <c r="H157" s="227">
        <v>1</v>
      </c>
      <c r="I157" s="228"/>
      <c r="J157" s="229">
        <f>ROUND(I157*H157,2)</f>
        <v>0</v>
      </c>
      <c r="K157" s="225" t="s">
        <v>174</v>
      </c>
      <c r="L157" s="42"/>
      <c r="M157" s="230" t="s">
        <v>1</v>
      </c>
      <c r="N157" s="231" t="s">
        <v>40</v>
      </c>
      <c r="O157" s="85"/>
      <c r="P157" s="232">
        <f>O157*H157</f>
        <v>0</v>
      </c>
      <c r="Q157" s="232">
        <v>0.0015200000000000001</v>
      </c>
      <c r="R157" s="232">
        <f>Q157*H157</f>
        <v>0.0015200000000000001</v>
      </c>
      <c r="S157" s="232">
        <v>0</v>
      </c>
      <c r="T157" s="233">
        <f>S157*H157</f>
        <v>0</v>
      </c>
      <c r="AR157" s="234" t="s">
        <v>226</v>
      </c>
      <c r="AT157" s="234" t="s">
        <v>119</v>
      </c>
      <c r="AU157" s="234" t="s">
        <v>84</v>
      </c>
      <c r="AY157" s="16" t="s">
        <v>116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80</v>
      </c>
      <c r="BK157" s="235">
        <f>ROUND(I157*H157,2)</f>
        <v>0</v>
      </c>
      <c r="BL157" s="16" t="s">
        <v>226</v>
      </c>
      <c r="BM157" s="234" t="s">
        <v>378</v>
      </c>
    </row>
    <row r="158" s="1" customFormat="1" ht="16.5" customHeight="1">
      <c r="B158" s="37"/>
      <c r="C158" s="223" t="s">
        <v>270</v>
      </c>
      <c r="D158" s="223" t="s">
        <v>119</v>
      </c>
      <c r="E158" s="224" t="s">
        <v>379</v>
      </c>
      <c r="F158" s="225" t="s">
        <v>380</v>
      </c>
      <c r="G158" s="226" t="s">
        <v>185</v>
      </c>
      <c r="H158" s="227">
        <v>1</v>
      </c>
      <c r="I158" s="228"/>
      <c r="J158" s="229">
        <f>ROUND(I158*H158,2)</f>
        <v>0</v>
      </c>
      <c r="K158" s="225" t="s">
        <v>174</v>
      </c>
      <c r="L158" s="42"/>
      <c r="M158" s="230" t="s">
        <v>1</v>
      </c>
      <c r="N158" s="231" t="s">
        <v>40</v>
      </c>
      <c r="O158" s="85"/>
      <c r="P158" s="232">
        <f>O158*H158</f>
        <v>0</v>
      </c>
      <c r="Q158" s="232">
        <v>3.0000000000000001E-05</v>
      </c>
      <c r="R158" s="232">
        <f>Q158*H158</f>
        <v>3.0000000000000001E-05</v>
      </c>
      <c r="S158" s="232">
        <v>0</v>
      </c>
      <c r="T158" s="233">
        <f>S158*H158</f>
        <v>0</v>
      </c>
      <c r="AR158" s="234" t="s">
        <v>226</v>
      </c>
      <c r="AT158" s="234" t="s">
        <v>119</v>
      </c>
      <c r="AU158" s="234" t="s">
        <v>84</v>
      </c>
      <c r="AY158" s="16" t="s">
        <v>116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80</v>
      </c>
      <c r="BK158" s="235">
        <f>ROUND(I158*H158,2)</f>
        <v>0</v>
      </c>
      <c r="BL158" s="16" t="s">
        <v>226</v>
      </c>
      <c r="BM158" s="234" t="s">
        <v>381</v>
      </c>
    </row>
    <row r="159" s="1" customFormat="1" ht="16.5" customHeight="1">
      <c r="B159" s="37"/>
      <c r="C159" s="223" t="s">
        <v>266</v>
      </c>
      <c r="D159" s="223" t="s">
        <v>119</v>
      </c>
      <c r="E159" s="224" t="s">
        <v>382</v>
      </c>
      <c r="F159" s="225" t="s">
        <v>383</v>
      </c>
      <c r="G159" s="226" t="s">
        <v>185</v>
      </c>
      <c r="H159" s="227">
        <v>8</v>
      </c>
      <c r="I159" s="228"/>
      <c r="J159" s="229">
        <f>ROUND(I159*H159,2)</f>
        <v>0</v>
      </c>
      <c r="K159" s="225" t="s">
        <v>174</v>
      </c>
      <c r="L159" s="42"/>
      <c r="M159" s="230" t="s">
        <v>1</v>
      </c>
      <c r="N159" s="231" t="s">
        <v>40</v>
      </c>
      <c r="O159" s="85"/>
      <c r="P159" s="232">
        <f>O159*H159</f>
        <v>0</v>
      </c>
      <c r="Q159" s="232">
        <v>0.00021000000000000001</v>
      </c>
      <c r="R159" s="232">
        <f>Q159*H159</f>
        <v>0.0016800000000000001</v>
      </c>
      <c r="S159" s="232">
        <v>0</v>
      </c>
      <c r="T159" s="233">
        <f>S159*H159</f>
        <v>0</v>
      </c>
      <c r="AR159" s="234" t="s">
        <v>226</v>
      </c>
      <c r="AT159" s="234" t="s">
        <v>119</v>
      </c>
      <c r="AU159" s="234" t="s">
        <v>84</v>
      </c>
      <c r="AY159" s="16" t="s">
        <v>116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6" t="s">
        <v>80</v>
      </c>
      <c r="BK159" s="235">
        <f>ROUND(I159*H159,2)</f>
        <v>0</v>
      </c>
      <c r="BL159" s="16" t="s">
        <v>226</v>
      </c>
      <c r="BM159" s="234" t="s">
        <v>384</v>
      </c>
    </row>
    <row r="160" s="1" customFormat="1" ht="16.5" customHeight="1">
      <c r="B160" s="37"/>
      <c r="C160" s="223" t="s">
        <v>260</v>
      </c>
      <c r="D160" s="223" t="s">
        <v>119</v>
      </c>
      <c r="E160" s="224" t="s">
        <v>385</v>
      </c>
      <c r="F160" s="225" t="s">
        <v>386</v>
      </c>
      <c r="G160" s="226" t="s">
        <v>185</v>
      </c>
      <c r="H160" s="227">
        <v>1</v>
      </c>
      <c r="I160" s="228"/>
      <c r="J160" s="229">
        <f>ROUND(I160*H160,2)</f>
        <v>0</v>
      </c>
      <c r="K160" s="225" t="s">
        <v>174</v>
      </c>
      <c r="L160" s="42"/>
      <c r="M160" s="230" t="s">
        <v>1</v>
      </c>
      <c r="N160" s="231" t="s">
        <v>40</v>
      </c>
      <c r="O160" s="85"/>
      <c r="P160" s="232">
        <f>O160*H160</f>
        <v>0</v>
      </c>
      <c r="Q160" s="232">
        <v>0.0016800000000000001</v>
      </c>
      <c r="R160" s="232">
        <f>Q160*H160</f>
        <v>0.0016800000000000001</v>
      </c>
      <c r="S160" s="232">
        <v>0</v>
      </c>
      <c r="T160" s="233">
        <f>S160*H160</f>
        <v>0</v>
      </c>
      <c r="AR160" s="234" t="s">
        <v>226</v>
      </c>
      <c r="AT160" s="234" t="s">
        <v>119</v>
      </c>
      <c r="AU160" s="234" t="s">
        <v>84</v>
      </c>
      <c r="AY160" s="16" t="s">
        <v>116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80</v>
      </c>
      <c r="BK160" s="235">
        <f>ROUND(I160*H160,2)</f>
        <v>0</v>
      </c>
      <c r="BL160" s="16" t="s">
        <v>226</v>
      </c>
      <c r="BM160" s="234" t="s">
        <v>387</v>
      </c>
    </row>
    <row r="161" s="1" customFormat="1" ht="24" customHeight="1">
      <c r="B161" s="37"/>
      <c r="C161" s="223" t="s">
        <v>388</v>
      </c>
      <c r="D161" s="223" t="s">
        <v>119</v>
      </c>
      <c r="E161" s="224" t="s">
        <v>389</v>
      </c>
      <c r="F161" s="225" t="s">
        <v>390</v>
      </c>
      <c r="G161" s="226" t="s">
        <v>185</v>
      </c>
      <c r="H161" s="227">
        <v>1</v>
      </c>
      <c r="I161" s="228"/>
      <c r="J161" s="229">
        <f>ROUND(I161*H161,2)</f>
        <v>0</v>
      </c>
      <c r="K161" s="225" t="s">
        <v>1</v>
      </c>
      <c r="L161" s="42"/>
      <c r="M161" s="230" t="s">
        <v>1</v>
      </c>
      <c r="N161" s="231" t="s">
        <v>40</v>
      </c>
      <c r="O161" s="85"/>
      <c r="P161" s="232">
        <f>O161*H161</f>
        <v>0</v>
      </c>
      <c r="Q161" s="232">
        <v>0.0030300000000000001</v>
      </c>
      <c r="R161" s="232">
        <f>Q161*H161</f>
        <v>0.0030300000000000001</v>
      </c>
      <c r="S161" s="232">
        <v>0</v>
      </c>
      <c r="T161" s="233">
        <f>S161*H161</f>
        <v>0</v>
      </c>
      <c r="AR161" s="234" t="s">
        <v>226</v>
      </c>
      <c r="AT161" s="234" t="s">
        <v>119</v>
      </c>
      <c r="AU161" s="234" t="s">
        <v>84</v>
      </c>
      <c r="AY161" s="16" t="s">
        <v>116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80</v>
      </c>
      <c r="BK161" s="235">
        <f>ROUND(I161*H161,2)</f>
        <v>0</v>
      </c>
      <c r="BL161" s="16" t="s">
        <v>226</v>
      </c>
      <c r="BM161" s="234" t="s">
        <v>391</v>
      </c>
    </row>
    <row r="162" s="1" customFormat="1" ht="24" customHeight="1">
      <c r="B162" s="37"/>
      <c r="C162" s="223" t="s">
        <v>198</v>
      </c>
      <c r="D162" s="223" t="s">
        <v>119</v>
      </c>
      <c r="E162" s="224" t="s">
        <v>392</v>
      </c>
      <c r="F162" s="225" t="s">
        <v>393</v>
      </c>
      <c r="G162" s="226" t="s">
        <v>159</v>
      </c>
      <c r="H162" s="227">
        <v>96.400000000000006</v>
      </c>
      <c r="I162" s="228"/>
      <c r="J162" s="229">
        <f>ROUND(I162*H162,2)</f>
        <v>0</v>
      </c>
      <c r="K162" s="225" t="s">
        <v>174</v>
      </c>
      <c r="L162" s="42"/>
      <c r="M162" s="230" t="s">
        <v>1</v>
      </c>
      <c r="N162" s="231" t="s">
        <v>40</v>
      </c>
      <c r="O162" s="85"/>
      <c r="P162" s="232">
        <f>O162*H162</f>
        <v>0</v>
      </c>
      <c r="Q162" s="232">
        <v>0.00025999999999999998</v>
      </c>
      <c r="R162" s="232">
        <f>Q162*H162</f>
        <v>0.025063999999999999</v>
      </c>
      <c r="S162" s="232">
        <v>0</v>
      </c>
      <c r="T162" s="233">
        <f>S162*H162</f>
        <v>0</v>
      </c>
      <c r="AR162" s="234" t="s">
        <v>226</v>
      </c>
      <c r="AT162" s="234" t="s">
        <v>119</v>
      </c>
      <c r="AU162" s="234" t="s">
        <v>84</v>
      </c>
      <c r="AY162" s="16" t="s">
        <v>116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80</v>
      </c>
      <c r="BK162" s="235">
        <f>ROUND(I162*H162,2)</f>
        <v>0</v>
      </c>
      <c r="BL162" s="16" t="s">
        <v>226</v>
      </c>
      <c r="BM162" s="234" t="s">
        <v>394</v>
      </c>
    </row>
    <row r="163" s="1" customFormat="1" ht="24" customHeight="1">
      <c r="B163" s="37"/>
      <c r="C163" s="223" t="s">
        <v>84</v>
      </c>
      <c r="D163" s="223" t="s">
        <v>119</v>
      </c>
      <c r="E163" s="224" t="s">
        <v>395</v>
      </c>
      <c r="F163" s="225" t="s">
        <v>396</v>
      </c>
      <c r="G163" s="226" t="s">
        <v>159</v>
      </c>
      <c r="H163" s="227">
        <v>24.699999999999999</v>
      </c>
      <c r="I163" s="228"/>
      <c r="J163" s="229">
        <f>ROUND(I163*H163,2)</f>
        <v>0</v>
      </c>
      <c r="K163" s="225" t="s">
        <v>174</v>
      </c>
      <c r="L163" s="42"/>
      <c r="M163" s="230" t="s">
        <v>1</v>
      </c>
      <c r="N163" s="231" t="s">
        <v>40</v>
      </c>
      <c r="O163" s="85"/>
      <c r="P163" s="232">
        <f>O163*H163</f>
        <v>0</v>
      </c>
      <c r="Q163" s="232">
        <v>0.00038000000000000002</v>
      </c>
      <c r="R163" s="232">
        <f>Q163*H163</f>
        <v>0.0093860000000000002</v>
      </c>
      <c r="S163" s="232">
        <v>0</v>
      </c>
      <c r="T163" s="233">
        <f>S163*H163</f>
        <v>0</v>
      </c>
      <c r="AR163" s="234" t="s">
        <v>226</v>
      </c>
      <c r="AT163" s="234" t="s">
        <v>119</v>
      </c>
      <c r="AU163" s="234" t="s">
        <v>84</v>
      </c>
      <c r="AY163" s="16" t="s">
        <v>116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80</v>
      </c>
      <c r="BK163" s="235">
        <f>ROUND(I163*H163,2)</f>
        <v>0</v>
      </c>
      <c r="BL163" s="16" t="s">
        <v>226</v>
      </c>
      <c r="BM163" s="234" t="s">
        <v>397</v>
      </c>
    </row>
    <row r="164" s="1" customFormat="1" ht="24" customHeight="1">
      <c r="B164" s="37"/>
      <c r="C164" s="223" t="s">
        <v>80</v>
      </c>
      <c r="D164" s="223" t="s">
        <v>119</v>
      </c>
      <c r="E164" s="224" t="s">
        <v>398</v>
      </c>
      <c r="F164" s="225" t="s">
        <v>399</v>
      </c>
      <c r="G164" s="226" t="s">
        <v>159</v>
      </c>
      <c r="H164" s="227">
        <v>27</v>
      </c>
      <c r="I164" s="228"/>
      <c r="J164" s="229">
        <f>ROUND(I164*H164,2)</f>
        <v>0</v>
      </c>
      <c r="K164" s="225" t="s">
        <v>174</v>
      </c>
      <c r="L164" s="42"/>
      <c r="M164" s="230" t="s">
        <v>1</v>
      </c>
      <c r="N164" s="231" t="s">
        <v>40</v>
      </c>
      <c r="O164" s="85"/>
      <c r="P164" s="232">
        <f>O164*H164</f>
        <v>0</v>
      </c>
      <c r="Q164" s="232">
        <v>0.00056999999999999998</v>
      </c>
      <c r="R164" s="232">
        <f>Q164*H164</f>
        <v>0.015389999999999999</v>
      </c>
      <c r="S164" s="232">
        <v>0</v>
      </c>
      <c r="T164" s="233">
        <f>S164*H164</f>
        <v>0</v>
      </c>
      <c r="AR164" s="234" t="s">
        <v>226</v>
      </c>
      <c r="AT164" s="234" t="s">
        <v>119</v>
      </c>
      <c r="AU164" s="234" t="s">
        <v>84</v>
      </c>
      <c r="AY164" s="16" t="s">
        <v>116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80</v>
      </c>
      <c r="BK164" s="235">
        <f>ROUND(I164*H164,2)</f>
        <v>0</v>
      </c>
      <c r="BL164" s="16" t="s">
        <v>226</v>
      </c>
      <c r="BM164" s="234" t="s">
        <v>400</v>
      </c>
    </row>
    <row r="165" s="1" customFormat="1" ht="24" customHeight="1">
      <c r="B165" s="37"/>
      <c r="C165" s="223" t="s">
        <v>209</v>
      </c>
      <c r="D165" s="223" t="s">
        <v>119</v>
      </c>
      <c r="E165" s="224" t="s">
        <v>401</v>
      </c>
      <c r="F165" s="225" t="s">
        <v>402</v>
      </c>
      <c r="G165" s="226" t="s">
        <v>159</v>
      </c>
      <c r="H165" s="227">
        <v>1</v>
      </c>
      <c r="I165" s="228"/>
      <c r="J165" s="229">
        <f>ROUND(I165*H165,2)</f>
        <v>0</v>
      </c>
      <c r="K165" s="225" t="s">
        <v>174</v>
      </c>
      <c r="L165" s="42"/>
      <c r="M165" s="230" t="s">
        <v>1</v>
      </c>
      <c r="N165" s="231" t="s">
        <v>40</v>
      </c>
      <c r="O165" s="85"/>
      <c r="P165" s="232">
        <f>O165*H165</f>
        <v>0</v>
      </c>
      <c r="Q165" s="232">
        <v>0.0045100000000000001</v>
      </c>
      <c r="R165" s="232">
        <f>Q165*H165</f>
        <v>0.0045100000000000001</v>
      </c>
      <c r="S165" s="232">
        <v>0</v>
      </c>
      <c r="T165" s="233">
        <f>S165*H165</f>
        <v>0</v>
      </c>
      <c r="AR165" s="234" t="s">
        <v>226</v>
      </c>
      <c r="AT165" s="234" t="s">
        <v>119</v>
      </c>
      <c r="AU165" s="234" t="s">
        <v>84</v>
      </c>
      <c r="AY165" s="16" t="s">
        <v>116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80</v>
      </c>
      <c r="BK165" s="235">
        <f>ROUND(I165*H165,2)</f>
        <v>0</v>
      </c>
      <c r="BL165" s="16" t="s">
        <v>226</v>
      </c>
      <c r="BM165" s="234" t="s">
        <v>403</v>
      </c>
    </row>
    <row r="166" s="14" customFormat="1">
      <c r="B166" s="269"/>
      <c r="C166" s="270"/>
      <c r="D166" s="238" t="s">
        <v>125</v>
      </c>
      <c r="E166" s="271" t="s">
        <v>1</v>
      </c>
      <c r="F166" s="272" t="s">
        <v>404</v>
      </c>
      <c r="G166" s="270"/>
      <c r="H166" s="271" t="s">
        <v>1</v>
      </c>
      <c r="I166" s="273"/>
      <c r="J166" s="270"/>
      <c r="K166" s="270"/>
      <c r="L166" s="274"/>
      <c r="M166" s="275"/>
      <c r="N166" s="276"/>
      <c r="O166" s="276"/>
      <c r="P166" s="276"/>
      <c r="Q166" s="276"/>
      <c r="R166" s="276"/>
      <c r="S166" s="276"/>
      <c r="T166" s="277"/>
      <c r="AT166" s="278" t="s">
        <v>125</v>
      </c>
      <c r="AU166" s="278" t="s">
        <v>84</v>
      </c>
      <c r="AV166" s="14" t="s">
        <v>80</v>
      </c>
      <c r="AW166" s="14" t="s">
        <v>32</v>
      </c>
      <c r="AX166" s="14" t="s">
        <v>75</v>
      </c>
      <c r="AY166" s="278" t="s">
        <v>116</v>
      </c>
    </row>
    <row r="167" s="12" customFormat="1">
      <c r="B167" s="236"/>
      <c r="C167" s="237"/>
      <c r="D167" s="238" t="s">
        <v>125</v>
      </c>
      <c r="E167" s="239" t="s">
        <v>1</v>
      </c>
      <c r="F167" s="240" t="s">
        <v>80</v>
      </c>
      <c r="G167" s="237"/>
      <c r="H167" s="241">
        <v>1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125</v>
      </c>
      <c r="AU167" s="247" t="s">
        <v>84</v>
      </c>
      <c r="AV167" s="12" t="s">
        <v>84</v>
      </c>
      <c r="AW167" s="12" t="s">
        <v>32</v>
      </c>
      <c r="AX167" s="12" t="s">
        <v>80</v>
      </c>
      <c r="AY167" s="247" t="s">
        <v>116</v>
      </c>
    </row>
    <row r="168" s="1" customFormat="1" ht="24" customHeight="1">
      <c r="B168" s="37"/>
      <c r="C168" s="223" t="s">
        <v>205</v>
      </c>
      <c r="D168" s="223" t="s">
        <v>119</v>
      </c>
      <c r="E168" s="224" t="s">
        <v>405</v>
      </c>
      <c r="F168" s="225" t="s">
        <v>406</v>
      </c>
      <c r="G168" s="226" t="s">
        <v>159</v>
      </c>
      <c r="H168" s="227">
        <v>1</v>
      </c>
      <c r="I168" s="228"/>
      <c r="J168" s="229">
        <f>ROUND(I168*H168,2)</f>
        <v>0</v>
      </c>
      <c r="K168" s="225" t="s">
        <v>174</v>
      </c>
      <c r="L168" s="42"/>
      <c r="M168" s="230" t="s">
        <v>1</v>
      </c>
      <c r="N168" s="231" t="s">
        <v>40</v>
      </c>
      <c r="O168" s="85"/>
      <c r="P168" s="232">
        <f>O168*H168</f>
        <v>0</v>
      </c>
      <c r="Q168" s="232">
        <v>0.0051799999999999997</v>
      </c>
      <c r="R168" s="232">
        <f>Q168*H168</f>
        <v>0.0051799999999999997</v>
      </c>
      <c r="S168" s="232">
        <v>0</v>
      </c>
      <c r="T168" s="233">
        <f>S168*H168</f>
        <v>0</v>
      </c>
      <c r="AR168" s="234" t="s">
        <v>226</v>
      </c>
      <c r="AT168" s="234" t="s">
        <v>119</v>
      </c>
      <c r="AU168" s="234" t="s">
        <v>84</v>
      </c>
      <c r="AY168" s="16" t="s">
        <v>116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80</v>
      </c>
      <c r="BK168" s="235">
        <f>ROUND(I168*H168,2)</f>
        <v>0</v>
      </c>
      <c r="BL168" s="16" t="s">
        <v>226</v>
      </c>
      <c r="BM168" s="234" t="s">
        <v>407</v>
      </c>
    </row>
    <row r="169" s="14" customFormat="1">
      <c r="B169" s="269"/>
      <c r="C169" s="270"/>
      <c r="D169" s="238" t="s">
        <v>125</v>
      </c>
      <c r="E169" s="271" t="s">
        <v>1</v>
      </c>
      <c r="F169" s="272" t="s">
        <v>404</v>
      </c>
      <c r="G169" s="270"/>
      <c r="H169" s="271" t="s">
        <v>1</v>
      </c>
      <c r="I169" s="273"/>
      <c r="J169" s="270"/>
      <c r="K169" s="270"/>
      <c r="L169" s="274"/>
      <c r="M169" s="275"/>
      <c r="N169" s="276"/>
      <c r="O169" s="276"/>
      <c r="P169" s="276"/>
      <c r="Q169" s="276"/>
      <c r="R169" s="276"/>
      <c r="S169" s="276"/>
      <c r="T169" s="277"/>
      <c r="AT169" s="278" t="s">
        <v>125</v>
      </c>
      <c r="AU169" s="278" t="s">
        <v>84</v>
      </c>
      <c r="AV169" s="14" t="s">
        <v>80</v>
      </c>
      <c r="AW169" s="14" t="s">
        <v>32</v>
      </c>
      <c r="AX169" s="14" t="s">
        <v>75</v>
      </c>
      <c r="AY169" s="278" t="s">
        <v>116</v>
      </c>
    </row>
    <row r="170" s="12" customFormat="1">
      <c r="B170" s="236"/>
      <c r="C170" s="237"/>
      <c r="D170" s="238" t="s">
        <v>125</v>
      </c>
      <c r="E170" s="239" t="s">
        <v>1</v>
      </c>
      <c r="F170" s="240" t="s">
        <v>80</v>
      </c>
      <c r="G170" s="237"/>
      <c r="H170" s="241">
        <v>1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125</v>
      </c>
      <c r="AU170" s="247" t="s">
        <v>84</v>
      </c>
      <c r="AV170" s="12" t="s">
        <v>84</v>
      </c>
      <c r="AW170" s="12" t="s">
        <v>32</v>
      </c>
      <c r="AX170" s="12" t="s">
        <v>80</v>
      </c>
      <c r="AY170" s="247" t="s">
        <v>116</v>
      </c>
    </row>
    <row r="171" s="1" customFormat="1" ht="24" customHeight="1">
      <c r="B171" s="37"/>
      <c r="C171" s="223" t="s">
        <v>123</v>
      </c>
      <c r="D171" s="223" t="s">
        <v>119</v>
      </c>
      <c r="E171" s="224" t="s">
        <v>408</v>
      </c>
      <c r="F171" s="225" t="s">
        <v>409</v>
      </c>
      <c r="G171" s="226" t="s">
        <v>159</v>
      </c>
      <c r="H171" s="227">
        <v>1</v>
      </c>
      <c r="I171" s="228"/>
      <c r="J171" s="229">
        <f>ROUND(I171*H171,2)</f>
        <v>0</v>
      </c>
      <c r="K171" s="225" t="s">
        <v>174</v>
      </c>
      <c r="L171" s="42"/>
      <c r="M171" s="230" t="s">
        <v>1</v>
      </c>
      <c r="N171" s="231" t="s">
        <v>40</v>
      </c>
      <c r="O171" s="85"/>
      <c r="P171" s="232">
        <f>O171*H171</f>
        <v>0</v>
      </c>
      <c r="Q171" s="232">
        <v>0.0064000000000000003</v>
      </c>
      <c r="R171" s="232">
        <f>Q171*H171</f>
        <v>0.0064000000000000003</v>
      </c>
      <c r="S171" s="232">
        <v>0</v>
      </c>
      <c r="T171" s="233">
        <f>S171*H171</f>
        <v>0</v>
      </c>
      <c r="AR171" s="234" t="s">
        <v>226</v>
      </c>
      <c r="AT171" s="234" t="s">
        <v>119</v>
      </c>
      <c r="AU171" s="234" t="s">
        <v>84</v>
      </c>
      <c r="AY171" s="16" t="s">
        <v>116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6" t="s">
        <v>80</v>
      </c>
      <c r="BK171" s="235">
        <f>ROUND(I171*H171,2)</f>
        <v>0</v>
      </c>
      <c r="BL171" s="16" t="s">
        <v>226</v>
      </c>
      <c r="BM171" s="234" t="s">
        <v>410</v>
      </c>
    </row>
    <row r="172" s="14" customFormat="1">
      <c r="B172" s="269"/>
      <c r="C172" s="270"/>
      <c r="D172" s="238" t="s">
        <v>125</v>
      </c>
      <c r="E172" s="271" t="s">
        <v>1</v>
      </c>
      <c r="F172" s="272" t="s">
        <v>404</v>
      </c>
      <c r="G172" s="270"/>
      <c r="H172" s="271" t="s">
        <v>1</v>
      </c>
      <c r="I172" s="273"/>
      <c r="J172" s="270"/>
      <c r="K172" s="270"/>
      <c r="L172" s="274"/>
      <c r="M172" s="275"/>
      <c r="N172" s="276"/>
      <c r="O172" s="276"/>
      <c r="P172" s="276"/>
      <c r="Q172" s="276"/>
      <c r="R172" s="276"/>
      <c r="S172" s="276"/>
      <c r="T172" s="277"/>
      <c r="AT172" s="278" t="s">
        <v>125</v>
      </c>
      <c r="AU172" s="278" t="s">
        <v>84</v>
      </c>
      <c r="AV172" s="14" t="s">
        <v>80</v>
      </c>
      <c r="AW172" s="14" t="s">
        <v>32</v>
      </c>
      <c r="AX172" s="14" t="s">
        <v>75</v>
      </c>
      <c r="AY172" s="278" t="s">
        <v>116</v>
      </c>
    </row>
    <row r="173" s="12" customFormat="1">
      <c r="B173" s="236"/>
      <c r="C173" s="237"/>
      <c r="D173" s="238" t="s">
        <v>125</v>
      </c>
      <c r="E173" s="239" t="s">
        <v>1</v>
      </c>
      <c r="F173" s="240" t="s">
        <v>80</v>
      </c>
      <c r="G173" s="237"/>
      <c r="H173" s="241">
        <v>1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125</v>
      </c>
      <c r="AU173" s="247" t="s">
        <v>84</v>
      </c>
      <c r="AV173" s="12" t="s">
        <v>84</v>
      </c>
      <c r="AW173" s="12" t="s">
        <v>32</v>
      </c>
      <c r="AX173" s="12" t="s">
        <v>80</v>
      </c>
      <c r="AY173" s="247" t="s">
        <v>116</v>
      </c>
    </row>
    <row r="174" s="1" customFormat="1" ht="24" customHeight="1">
      <c r="B174" s="37"/>
      <c r="C174" s="223" t="s">
        <v>182</v>
      </c>
      <c r="D174" s="223" t="s">
        <v>119</v>
      </c>
      <c r="E174" s="224" t="s">
        <v>411</v>
      </c>
      <c r="F174" s="225" t="s">
        <v>412</v>
      </c>
      <c r="G174" s="226" t="s">
        <v>159</v>
      </c>
      <c r="H174" s="227">
        <v>148.09999999999999</v>
      </c>
      <c r="I174" s="228"/>
      <c r="J174" s="229">
        <f>ROUND(I174*H174,2)</f>
        <v>0</v>
      </c>
      <c r="K174" s="225" t="s">
        <v>174</v>
      </c>
      <c r="L174" s="42"/>
      <c r="M174" s="230" t="s">
        <v>1</v>
      </c>
      <c r="N174" s="231" t="s">
        <v>40</v>
      </c>
      <c r="O174" s="85"/>
      <c r="P174" s="232">
        <f>O174*H174</f>
        <v>0</v>
      </c>
      <c r="Q174" s="232">
        <v>0.00040000000000000002</v>
      </c>
      <c r="R174" s="232">
        <f>Q174*H174</f>
        <v>0.059240000000000001</v>
      </c>
      <c r="S174" s="232">
        <v>0</v>
      </c>
      <c r="T174" s="233">
        <f>S174*H174</f>
        <v>0</v>
      </c>
      <c r="AR174" s="234" t="s">
        <v>226</v>
      </c>
      <c r="AT174" s="234" t="s">
        <v>119</v>
      </c>
      <c r="AU174" s="234" t="s">
        <v>84</v>
      </c>
      <c r="AY174" s="16" t="s">
        <v>116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80</v>
      </c>
      <c r="BK174" s="235">
        <f>ROUND(I174*H174,2)</f>
        <v>0</v>
      </c>
      <c r="BL174" s="16" t="s">
        <v>226</v>
      </c>
      <c r="BM174" s="234" t="s">
        <v>413</v>
      </c>
    </row>
    <row r="175" s="12" customFormat="1">
      <c r="B175" s="236"/>
      <c r="C175" s="237"/>
      <c r="D175" s="238" t="s">
        <v>125</v>
      </c>
      <c r="E175" s="239" t="s">
        <v>1</v>
      </c>
      <c r="F175" s="240" t="s">
        <v>414</v>
      </c>
      <c r="G175" s="237"/>
      <c r="H175" s="241">
        <v>148.09999999999999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125</v>
      </c>
      <c r="AU175" s="247" t="s">
        <v>84</v>
      </c>
      <c r="AV175" s="12" t="s">
        <v>84</v>
      </c>
      <c r="AW175" s="12" t="s">
        <v>32</v>
      </c>
      <c r="AX175" s="12" t="s">
        <v>80</v>
      </c>
      <c r="AY175" s="247" t="s">
        <v>116</v>
      </c>
    </row>
    <row r="176" s="1" customFormat="1" ht="24" customHeight="1">
      <c r="B176" s="37"/>
      <c r="C176" s="223" t="s">
        <v>155</v>
      </c>
      <c r="D176" s="223" t="s">
        <v>119</v>
      </c>
      <c r="E176" s="224" t="s">
        <v>415</v>
      </c>
      <c r="F176" s="225" t="s">
        <v>416</v>
      </c>
      <c r="G176" s="226" t="s">
        <v>159</v>
      </c>
      <c r="H176" s="227">
        <v>3</v>
      </c>
      <c r="I176" s="228"/>
      <c r="J176" s="229">
        <f>ROUND(I176*H176,2)</f>
        <v>0</v>
      </c>
      <c r="K176" s="225" t="s">
        <v>174</v>
      </c>
      <c r="L176" s="42"/>
      <c r="M176" s="230" t="s">
        <v>1</v>
      </c>
      <c r="N176" s="231" t="s">
        <v>40</v>
      </c>
      <c r="O176" s="85"/>
      <c r="P176" s="232">
        <f>O176*H176</f>
        <v>0</v>
      </c>
      <c r="Q176" s="232">
        <v>0.00019000000000000001</v>
      </c>
      <c r="R176" s="232">
        <f>Q176*H176</f>
        <v>0.00056999999999999998</v>
      </c>
      <c r="S176" s="232">
        <v>0</v>
      </c>
      <c r="T176" s="233">
        <f>S176*H176</f>
        <v>0</v>
      </c>
      <c r="AR176" s="234" t="s">
        <v>226</v>
      </c>
      <c r="AT176" s="234" t="s">
        <v>119</v>
      </c>
      <c r="AU176" s="234" t="s">
        <v>84</v>
      </c>
      <c r="AY176" s="16" t="s">
        <v>116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80</v>
      </c>
      <c r="BK176" s="235">
        <f>ROUND(I176*H176,2)</f>
        <v>0</v>
      </c>
      <c r="BL176" s="16" t="s">
        <v>226</v>
      </c>
      <c r="BM176" s="234" t="s">
        <v>417</v>
      </c>
    </row>
    <row r="177" s="12" customFormat="1">
      <c r="B177" s="236"/>
      <c r="C177" s="237"/>
      <c r="D177" s="238" t="s">
        <v>125</v>
      </c>
      <c r="E177" s="239" t="s">
        <v>1</v>
      </c>
      <c r="F177" s="240" t="s">
        <v>418</v>
      </c>
      <c r="G177" s="237"/>
      <c r="H177" s="241">
        <v>3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125</v>
      </c>
      <c r="AU177" s="247" t="s">
        <v>84</v>
      </c>
      <c r="AV177" s="12" t="s">
        <v>84</v>
      </c>
      <c r="AW177" s="12" t="s">
        <v>32</v>
      </c>
      <c r="AX177" s="12" t="s">
        <v>80</v>
      </c>
      <c r="AY177" s="247" t="s">
        <v>116</v>
      </c>
    </row>
    <row r="178" s="1" customFormat="1" ht="16.5" customHeight="1">
      <c r="B178" s="37"/>
      <c r="C178" s="223" t="s">
        <v>190</v>
      </c>
      <c r="D178" s="223" t="s">
        <v>119</v>
      </c>
      <c r="E178" s="224" t="s">
        <v>419</v>
      </c>
      <c r="F178" s="225" t="s">
        <v>420</v>
      </c>
      <c r="G178" s="226" t="s">
        <v>159</v>
      </c>
      <c r="H178" s="227">
        <v>151.09999999999999</v>
      </c>
      <c r="I178" s="228"/>
      <c r="J178" s="229">
        <f>ROUND(I178*H178,2)</f>
        <v>0</v>
      </c>
      <c r="K178" s="225" t="s">
        <v>174</v>
      </c>
      <c r="L178" s="42"/>
      <c r="M178" s="230" t="s">
        <v>1</v>
      </c>
      <c r="N178" s="231" t="s">
        <v>40</v>
      </c>
      <c r="O178" s="85"/>
      <c r="P178" s="232">
        <f>O178*H178</f>
        <v>0</v>
      </c>
      <c r="Q178" s="232">
        <v>1.0000000000000001E-05</v>
      </c>
      <c r="R178" s="232">
        <f>Q178*H178</f>
        <v>0.001511</v>
      </c>
      <c r="S178" s="232">
        <v>0</v>
      </c>
      <c r="T178" s="233">
        <f>S178*H178</f>
        <v>0</v>
      </c>
      <c r="AR178" s="234" t="s">
        <v>226</v>
      </c>
      <c r="AT178" s="234" t="s">
        <v>119</v>
      </c>
      <c r="AU178" s="234" t="s">
        <v>84</v>
      </c>
      <c r="AY178" s="16" t="s">
        <v>116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6" t="s">
        <v>80</v>
      </c>
      <c r="BK178" s="235">
        <f>ROUND(I178*H178,2)</f>
        <v>0</v>
      </c>
      <c r="BL178" s="16" t="s">
        <v>226</v>
      </c>
      <c r="BM178" s="234" t="s">
        <v>421</v>
      </c>
    </row>
    <row r="179" s="12" customFormat="1">
      <c r="B179" s="236"/>
      <c r="C179" s="237"/>
      <c r="D179" s="238" t="s">
        <v>125</v>
      </c>
      <c r="E179" s="239" t="s">
        <v>1</v>
      </c>
      <c r="F179" s="240" t="s">
        <v>422</v>
      </c>
      <c r="G179" s="237"/>
      <c r="H179" s="241">
        <v>151.09999999999999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125</v>
      </c>
      <c r="AU179" s="247" t="s">
        <v>84</v>
      </c>
      <c r="AV179" s="12" t="s">
        <v>84</v>
      </c>
      <c r="AW179" s="12" t="s">
        <v>32</v>
      </c>
      <c r="AX179" s="12" t="s">
        <v>80</v>
      </c>
      <c r="AY179" s="247" t="s">
        <v>116</v>
      </c>
    </row>
    <row r="180" s="1" customFormat="1" ht="24" customHeight="1">
      <c r="B180" s="37"/>
      <c r="C180" s="223" t="s">
        <v>194</v>
      </c>
      <c r="D180" s="223" t="s">
        <v>119</v>
      </c>
      <c r="E180" s="224" t="s">
        <v>423</v>
      </c>
      <c r="F180" s="225" t="s">
        <v>424</v>
      </c>
      <c r="G180" s="226" t="s">
        <v>133</v>
      </c>
      <c r="H180" s="227">
        <v>0.14299999999999999</v>
      </c>
      <c r="I180" s="228"/>
      <c r="J180" s="229">
        <f>ROUND(I180*H180,2)</f>
        <v>0</v>
      </c>
      <c r="K180" s="225" t="s">
        <v>174</v>
      </c>
      <c r="L180" s="42"/>
      <c r="M180" s="230" t="s">
        <v>1</v>
      </c>
      <c r="N180" s="231" t="s">
        <v>40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226</v>
      </c>
      <c r="AT180" s="234" t="s">
        <v>119</v>
      </c>
      <c r="AU180" s="234" t="s">
        <v>84</v>
      </c>
      <c r="AY180" s="16" t="s">
        <v>116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80</v>
      </c>
      <c r="BK180" s="235">
        <f>ROUND(I180*H180,2)</f>
        <v>0</v>
      </c>
      <c r="BL180" s="16" t="s">
        <v>226</v>
      </c>
      <c r="BM180" s="234" t="s">
        <v>425</v>
      </c>
    </row>
    <row r="181" s="1" customFormat="1" ht="24" customHeight="1">
      <c r="B181" s="37"/>
      <c r="C181" s="223" t="s">
        <v>118</v>
      </c>
      <c r="D181" s="223" t="s">
        <v>119</v>
      </c>
      <c r="E181" s="224" t="s">
        <v>426</v>
      </c>
      <c r="F181" s="225" t="s">
        <v>427</v>
      </c>
      <c r="G181" s="226" t="s">
        <v>133</v>
      </c>
      <c r="H181" s="227">
        <v>0.14299999999999999</v>
      </c>
      <c r="I181" s="228"/>
      <c r="J181" s="229">
        <f>ROUND(I181*H181,2)</f>
        <v>0</v>
      </c>
      <c r="K181" s="225" t="s">
        <v>174</v>
      </c>
      <c r="L181" s="42"/>
      <c r="M181" s="230" t="s">
        <v>1</v>
      </c>
      <c r="N181" s="231" t="s">
        <v>40</v>
      </c>
      <c r="O181" s="85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AR181" s="234" t="s">
        <v>226</v>
      </c>
      <c r="AT181" s="234" t="s">
        <v>119</v>
      </c>
      <c r="AU181" s="234" t="s">
        <v>84</v>
      </c>
      <c r="AY181" s="16" t="s">
        <v>116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6" t="s">
        <v>80</v>
      </c>
      <c r="BK181" s="235">
        <f>ROUND(I181*H181,2)</f>
        <v>0</v>
      </c>
      <c r="BL181" s="16" t="s">
        <v>226</v>
      </c>
      <c r="BM181" s="234" t="s">
        <v>428</v>
      </c>
    </row>
    <row r="182" s="11" customFormat="1" ht="22.8" customHeight="1">
      <c r="B182" s="207"/>
      <c r="C182" s="208"/>
      <c r="D182" s="209" t="s">
        <v>74</v>
      </c>
      <c r="E182" s="221" t="s">
        <v>429</v>
      </c>
      <c r="F182" s="221" t="s">
        <v>430</v>
      </c>
      <c r="G182" s="208"/>
      <c r="H182" s="208"/>
      <c r="I182" s="211"/>
      <c r="J182" s="222">
        <f>BK182</f>
        <v>0</v>
      </c>
      <c r="K182" s="208"/>
      <c r="L182" s="213"/>
      <c r="M182" s="214"/>
      <c r="N182" s="215"/>
      <c r="O182" s="215"/>
      <c r="P182" s="216">
        <f>SUM(P183:P200)</f>
        <v>0</v>
      </c>
      <c r="Q182" s="215"/>
      <c r="R182" s="216">
        <f>SUM(R183:R200)</f>
        <v>0.51758000000000004</v>
      </c>
      <c r="S182" s="215"/>
      <c r="T182" s="217">
        <f>SUM(T183:T200)</f>
        <v>0</v>
      </c>
      <c r="AR182" s="218" t="s">
        <v>84</v>
      </c>
      <c r="AT182" s="219" t="s">
        <v>74</v>
      </c>
      <c r="AU182" s="219" t="s">
        <v>80</v>
      </c>
      <c r="AY182" s="218" t="s">
        <v>116</v>
      </c>
      <c r="BK182" s="220">
        <f>SUM(BK183:BK200)</f>
        <v>0</v>
      </c>
    </row>
    <row r="183" s="1" customFormat="1" ht="24" customHeight="1">
      <c r="B183" s="37"/>
      <c r="C183" s="223" t="s">
        <v>431</v>
      </c>
      <c r="D183" s="223" t="s">
        <v>119</v>
      </c>
      <c r="E183" s="224" t="s">
        <v>432</v>
      </c>
      <c r="F183" s="225" t="s">
        <v>433</v>
      </c>
      <c r="G183" s="226" t="s">
        <v>368</v>
      </c>
      <c r="H183" s="227">
        <v>3</v>
      </c>
      <c r="I183" s="228"/>
      <c r="J183" s="229">
        <f>ROUND(I183*H183,2)</f>
        <v>0</v>
      </c>
      <c r="K183" s="225" t="s">
        <v>174</v>
      </c>
      <c r="L183" s="42"/>
      <c r="M183" s="230" t="s">
        <v>1</v>
      </c>
      <c r="N183" s="231" t="s">
        <v>40</v>
      </c>
      <c r="O183" s="85"/>
      <c r="P183" s="232">
        <f>O183*H183</f>
        <v>0</v>
      </c>
      <c r="Q183" s="232">
        <v>0.016920000000000001</v>
      </c>
      <c r="R183" s="232">
        <f>Q183*H183</f>
        <v>0.05076</v>
      </c>
      <c r="S183" s="232">
        <v>0</v>
      </c>
      <c r="T183" s="233">
        <f>S183*H183</f>
        <v>0</v>
      </c>
      <c r="AR183" s="234" t="s">
        <v>226</v>
      </c>
      <c r="AT183" s="234" t="s">
        <v>119</v>
      </c>
      <c r="AU183" s="234" t="s">
        <v>84</v>
      </c>
      <c r="AY183" s="16" t="s">
        <v>116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80</v>
      </c>
      <c r="BK183" s="235">
        <f>ROUND(I183*H183,2)</f>
        <v>0</v>
      </c>
      <c r="BL183" s="16" t="s">
        <v>226</v>
      </c>
      <c r="BM183" s="234" t="s">
        <v>434</v>
      </c>
    </row>
    <row r="184" s="14" customFormat="1">
      <c r="B184" s="269"/>
      <c r="C184" s="270"/>
      <c r="D184" s="238" t="s">
        <v>125</v>
      </c>
      <c r="E184" s="271" t="s">
        <v>1</v>
      </c>
      <c r="F184" s="272" t="s">
        <v>435</v>
      </c>
      <c r="G184" s="270"/>
      <c r="H184" s="271" t="s">
        <v>1</v>
      </c>
      <c r="I184" s="273"/>
      <c r="J184" s="270"/>
      <c r="K184" s="270"/>
      <c r="L184" s="274"/>
      <c r="M184" s="275"/>
      <c r="N184" s="276"/>
      <c r="O184" s="276"/>
      <c r="P184" s="276"/>
      <c r="Q184" s="276"/>
      <c r="R184" s="276"/>
      <c r="S184" s="276"/>
      <c r="T184" s="277"/>
      <c r="AT184" s="278" t="s">
        <v>125</v>
      </c>
      <c r="AU184" s="278" t="s">
        <v>84</v>
      </c>
      <c r="AV184" s="14" t="s">
        <v>80</v>
      </c>
      <c r="AW184" s="14" t="s">
        <v>32</v>
      </c>
      <c r="AX184" s="14" t="s">
        <v>75</v>
      </c>
      <c r="AY184" s="278" t="s">
        <v>116</v>
      </c>
    </row>
    <row r="185" s="12" customFormat="1">
      <c r="B185" s="236"/>
      <c r="C185" s="237"/>
      <c r="D185" s="238" t="s">
        <v>125</v>
      </c>
      <c r="E185" s="239" t="s">
        <v>1</v>
      </c>
      <c r="F185" s="240" t="s">
        <v>198</v>
      </c>
      <c r="G185" s="237"/>
      <c r="H185" s="241">
        <v>3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125</v>
      </c>
      <c r="AU185" s="247" t="s">
        <v>84</v>
      </c>
      <c r="AV185" s="12" t="s">
        <v>84</v>
      </c>
      <c r="AW185" s="12" t="s">
        <v>32</v>
      </c>
      <c r="AX185" s="12" t="s">
        <v>80</v>
      </c>
      <c r="AY185" s="247" t="s">
        <v>116</v>
      </c>
    </row>
    <row r="186" s="1" customFormat="1" ht="24" customHeight="1">
      <c r="B186" s="37"/>
      <c r="C186" s="223" t="s">
        <v>436</v>
      </c>
      <c r="D186" s="223" t="s">
        <v>119</v>
      </c>
      <c r="E186" s="224" t="s">
        <v>437</v>
      </c>
      <c r="F186" s="225" t="s">
        <v>438</v>
      </c>
      <c r="G186" s="226" t="s">
        <v>368</v>
      </c>
      <c r="H186" s="227">
        <v>7</v>
      </c>
      <c r="I186" s="228"/>
      <c r="J186" s="229">
        <f>ROUND(I186*H186,2)</f>
        <v>0</v>
      </c>
      <c r="K186" s="225" t="s">
        <v>174</v>
      </c>
      <c r="L186" s="42"/>
      <c r="M186" s="230" t="s">
        <v>1</v>
      </c>
      <c r="N186" s="231" t="s">
        <v>40</v>
      </c>
      <c r="O186" s="85"/>
      <c r="P186" s="232">
        <f>O186*H186</f>
        <v>0</v>
      </c>
      <c r="Q186" s="232">
        <v>0.016469999999999999</v>
      </c>
      <c r="R186" s="232">
        <f>Q186*H186</f>
        <v>0.11528999999999999</v>
      </c>
      <c r="S186" s="232">
        <v>0</v>
      </c>
      <c r="T186" s="233">
        <f>S186*H186</f>
        <v>0</v>
      </c>
      <c r="AR186" s="234" t="s">
        <v>226</v>
      </c>
      <c r="AT186" s="234" t="s">
        <v>119</v>
      </c>
      <c r="AU186" s="234" t="s">
        <v>84</v>
      </c>
      <c r="AY186" s="16" t="s">
        <v>116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6" t="s">
        <v>80</v>
      </c>
      <c r="BK186" s="235">
        <f>ROUND(I186*H186,2)</f>
        <v>0</v>
      </c>
      <c r="BL186" s="16" t="s">
        <v>226</v>
      </c>
      <c r="BM186" s="234" t="s">
        <v>439</v>
      </c>
    </row>
    <row r="187" s="1" customFormat="1" ht="16.5" customHeight="1">
      <c r="B187" s="37"/>
      <c r="C187" s="223" t="s">
        <v>440</v>
      </c>
      <c r="D187" s="223" t="s">
        <v>119</v>
      </c>
      <c r="E187" s="224" t="s">
        <v>441</v>
      </c>
      <c r="F187" s="225" t="s">
        <v>442</v>
      </c>
      <c r="G187" s="226" t="s">
        <v>368</v>
      </c>
      <c r="H187" s="227">
        <v>4</v>
      </c>
      <c r="I187" s="228"/>
      <c r="J187" s="229">
        <f>ROUND(I187*H187,2)</f>
        <v>0</v>
      </c>
      <c r="K187" s="225" t="s">
        <v>174</v>
      </c>
      <c r="L187" s="42"/>
      <c r="M187" s="230" t="s">
        <v>1</v>
      </c>
      <c r="N187" s="231" t="s">
        <v>40</v>
      </c>
      <c r="O187" s="85"/>
      <c r="P187" s="232">
        <f>O187*H187</f>
        <v>0</v>
      </c>
      <c r="Q187" s="232">
        <v>0.01234</v>
      </c>
      <c r="R187" s="232">
        <f>Q187*H187</f>
        <v>0.049360000000000001</v>
      </c>
      <c r="S187" s="232">
        <v>0</v>
      </c>
      <c r="T187" s="233">
        <f>S187*H187</f>
        <v>0</v>
      </c>
      <c r="AR187" s="234" t="s">
        <v>226</v>
      </c>
      <c r="AT187" s="234" t="s">
        <v>119</v>
      </c>
      <c r="AU187" s="234" t="s">
        <v>84</v>
      </c>
      <c r="AY187" s="16" t="s">
        <v>116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6" t="s">
        <v>80</v>
      </c>
      <c r="BK187" s="235">
        <f>ROUND(I187*H187,2)</f>
        <v>0</v>
      </c>
      <c r="BL187" s="16" t="s">
        <v>226</v>
      </c>
      <c r="BM187" s="234" t="s">
        <v>443</v>
      </c>
    </row>
    <row r="188" s="1" customFormat="1" ht="36" customHeight="1">
      <c r="B188" s="37"/>
      <c r="C188" s="223" t="s">
        <v>444</v>
      </c>
      <c r="D188" s="223" t="s">
        <v>119</v>
      </c>
      <c r="E188" s="224" t="s">
        <v>445</v>
      </c>
      <c r="F188" s="225" t="s">
        <v>446</v>
      </c>
      <c r="G188" s="226" t="s">
        <v>368</v>
      </c>
      <c r="H188" s="227">
        <v>4</v>
      </c>
      <c r="I188" s="228"/>
      <c r="J188" s="229">
        <f>ROUND(I188*H188,2)</f>
        <v>0</v>
      </c>
      <c r="K188" s="225" t="s">
        <v>174</v>
      </c>
      <c r="L188" s="42"/>
      <c r="M188" s="230" t="s">
        <v>1</v>
      </c>
      <c r="N188" s="231" t="s">
        <v>40</v>
      </c>
      <c r="O188" s="85"/>
      <c r="P188" s="232">
        <f>O188*H188</f>
        <v>0</v>
      </c>
      <c r="Q188" s="232">
        <v>0.060389999999999999</v>
      </c>
      <c r="R188" s="232">
        <f>Q188*H188</f>
        <v>0.24156</v>
      </c>
      <c r="S188" s="232">
        <v>0</v>
      </c>
      <c r="T188" s="233">
        <f>S188*H188</f>
        <v>0</v>
      </c>
      <c r="AR188" s="234" t="s">
        <v>226</v>
      </c>
      <c r="AT188" s="234" t="s">
        <v>119</v>
      </c>
      <c r="AU188" s="234" t="s">
        <v>84</v>
      </c>
      <c r="AY188" s="16" t="s">
        <v>116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6" t="s">
        <v>80</v>
      </c>
      <c r="BK188" s="235">
        <f>ROUND(I188*H188,2)</f>
        <v>0</v>
      </c>
      <c r="BL188" s="16" t="s">
        <v>226</v>
      </c>
      <c r="BM188" s="234" t="s">
        <v>447</v>
      </c>
    </row>
    <row r="189" s="1" customFormat="1" ht="24" customHeight="1">
      <c r="B189" s="37"/>
      <c r="C189" s="223" t="s">
        <v>448</v>
      </c>
      <c r="D189" s="223" t="s">
        <v>119</v>
      </c>
      <c r="E189" s="224" t="s">
        <v>449</v>
      </c>
      <c r="F189" s="225" t="s">
        <v>450</v>
      </c>
      <c r="G189" s="226" t="s">
        <v>368</v>
      </c>
      <c r="H189" s="227">
        <v>1</v>
      </c>
      <c r="I189" s="228"/>
      <c r="J189" s="229">
        <f>ROUND(I189*H189,2)</f>
        <v>0</v>
      </c>
      <c r="K189" s="225" t="s">
        <v>174</v>
      </c>
      <c r="L189" s="42"/>
      <c r="M189" s="230" t="s">
        <v>1</v>
      </c>
      <c r="N189" s="231" t="s">
        <v>40</v>
      </c>
      <c r="O189" s="85"/>
      <c r="P189" s="232">
        <f>O189*H189</f>
        <v>0</v>
      </c>
      <c r="Q189" s="232">
        <v>0.0147</v>
      </c>
      <c r="R189" s="232">
        <f>Q189*H189</f>
        <v>0.0147</v>
      </c>
      <c r="S189" s="232">
        <v>0</v>
      </c>
      <c r="T189" s="233">
        <f>S189*H189</f>
        <v>0</v>
      </c>
      <c r="AR189" s="234" t="s">
        <v>226</v>
      </c>
      <c r="AT189" s="234" t="s">
        <v>119</v>
      </c>
      <c r="AU189" s="234" t="s">
        <v>84</v>
      </c>
      <c r="AY189" s="16" t="s">
        <v>116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80</v>
      </c>
      <c r="BK189" s="235">
        <f>ROUND(I189*H189,2)</f>
        <v>0</v>
      </c>
      <c r="BL189" s="16" t="s">
        <v>226</v>
      </c>
      <c r="BM189" s="234" t="s">
        <v>451</v>
      </c>
    </row>
    <row r="190" s="1" customFormat="1" ht="24" customHeight="1">
      <c r="B190" s="37"/>
      <c r="C190" s="223" t="s">
        <v>452</v>
      </c>
      <c r="D190" s="223" t="s">
        <v>119</v>
      </c>
      <c r="E190" s="224" t="s">
        <v>453</v>
      </c>
      <c r="F190" s="225" t="s">
        <v>454</v>
      </c>
      <c r="G190" s="226" t="s">
        <v>368</v>
      </c>
      <c r="H190" s="227">
        <v>1</v>
      </c>
      <c r="I190" s="228"/>
      <c r="J190" s="229">
        <f>ROUND(I190*H190,2)</f>
        <v>0</v>
      </c>
      <c r="K190" s="225" t="s">
        <v>1</v>
      </c>
      <c r="L190" s="42"/>
      <c r="M190" s="230" t="s">
        <v>1</v>
      </c>
      <c r="N190" s="231" t="s">
        <v>40</v>
      </c>
      <c r="O190" s="85"/>
      <c r="P190" s="232">
        <f>O190*H190</f>
        <v>0</v>
      </c>
      <c r="Q190" s="232">
        <v>0.0147</v>
      </c>
      <c r="R190" s="232">
        <f>Q190*H190</f>
        <v>0.0147</v>
      </c>
      <c r="S190" s="232">
        <v>0</v>
      </c>
      <c r="T190" s="233">
        <f>S190*H190</f>
        <v>0</v>
      </c>
      <c r="AR190" s="234" t="s">
        <v>226</v>
      </c>
      <c r="AT190" s="234" t="s">
        <v>119</v>
      </c>
      <c r="AU190" s="234" t="s">
        <v>84</v>
      </c>
      <c r="AY190" s="16" t="s">
        <v>116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6" t="s">
        <v>80</v>
      </c>
      <c r="BK190" s="235">
        <f>ROUND(I190*H190,2)</f>
        <v>0</v>
      </c>
      <c r="BL190" s="16" t="s">
        <v>226</v>
      </c>
      <c r="BM190" s="234" t="s">
        <v>455</v>
      </c>
    </row>
    <row r="191" s="1" customFormat="1" ht="24" customHeight="1">
      <c r="B191" s="37"/>
      <c r="C191" s="223" t="s">
        <v>456</v>
      </c>
      <c r="D191" s="223" t="s">
        <v>119</v>
      </c>
      <c r="E191" s="224" t="s">
        <v>457</v>
      </c>
      <c r="F191" s="225" t="s">
        <v>458</v>
      </c>
      <c r="G191" s="226" t="s">
        <v>368</v>
      </c>
      <c r="H191" s="227">
        <v>16</v>
      </c>
      <c r="I191" s="228"/>
      <c r="J191" s="229">
        <f>ROUND(I191*H191,2)</f>
        <v>0</v>
      </c>
      <c r="K191" s="225" t="s">
        <v>174</v>
      </c>
      <c r="L191" s="42"/>
      <c r="M191" s="230" t="s">
        <v>1</v>
      </c>
      <c r="N191" s="231" t="s">
        <v>40</v>
      </c>
      <c r="O191" s="85"/>
      <c r="P191" s="232">
        <f>O191*H191</f>
        <v>0</v>
      </c>
      <c r="Q191" s="232">
        <v>0.00029999999999999997</v>
      </c>
      <c r="R191" s="232">
        <f>Q191*H191</f>
        <v>0.0047999999999999996</v>
      </c>
      <c r="S191" s="232">
        <v>0</v>
      </c>
      <c r="T191" s="233">
        <f>S191*H191</f>
        <v>0</v>
      </c>
      <c r="AR191" s="234" t="s">
        <v>226</v>
      </c>
      <c r="AT191" s="234" t="s">
        <v>119</v>
      </c>
      <c r="AU191" s="234" t="s">
        <v>84</v>
      </c>
      <c r="AY191" s="16" t="s">
        <v>116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80</v>
      </c>
      <c r="BK191" s="235">
        <f>ROUND(I191*H191,2)</f>
        <v>0</v>
      </c>
      <c r="BL191" s="16" t="s">
        <v>226</v>
      </c>
      <c r="BM191" s="234" t="s">
        <v>459</v>
      </c>
    </row>
    <row r="192" s="1" customFormat="1" ht="16.5" customHeight="1">
      <c r="B192" s="37"/>
      <c r="C192" s="223" t="s">
        <v>460</v>
      </c>
      <c r="D192" s="223" t="s">
        <v>119</v>
      </c>
      <c r="E192" s="224" t="s">
        <v>461</v>
      </c>
      <c r="F192" s="225" t="s">
        <v>462</v>
      </c>
      <c r="G192" s="226" t="s">
        <v>368</v>
      </c>
      <c r="H192" s="227">
        <v>7</v>
      </c>
      <c r="I192" s="228"/>
      <c r="J192" s="229">
        <f>ROUND(I192*H192,2)</f>
        <v>0</v>
      </c>
      <c r="K192" s="225" t="s">
        <v>174</v>
      </c>
      <c r="L192" s="42"/>
      <c r="M192" s="230" t="s">
        <v>1</v>
      </c>
      <c r="N192" s="231" t="s">
        <v>40</v>
      </c>
      <c r="O192" s="85"/>
      <c r="P192" s="232">
        <f>O192*H192</f>
        <v>0</v>
      </c>
      <c r="Q192" s="232">
        <v>0.0018</v>
      </c>
      <c r="R192" s="232">
        <f>Q192*H192</f>
        <v>0.0126</v>
      </c>
      <c r="S192" s="232">
        <v>0</v>
      </c>
      <c r="T192" s="233">
        <f>S192*H192</f>
        <v>0</v>
      </c>
      <c r="AR192" s="234" t="s">
        <v>226</v>
      </c>
      <c r="AT192" s="234" t="s">
        <v>119</v>
      </c>
      <c r="AU192" s="234" t="s">
        <v>84</v>
      </c>
      <c r="AY192" s="16" t="s">
        <v>116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80</v>
      </c>
      <c r="BK192" s="235">
        <f>ROUND(I192*H192,2)</f>
        <v>0</v>
      </c>
      <c r="BL192" s="16" t="s">
        <v>226</v>
      </c>
      <c r="BM192" s="234" t="s">
        <v>463</v>
      </c>
    </row>
    <row r="193" s="1" customFormat="1" ht="16.5" customHeight="1">
      <c r="B193" s="37"/>
      <c r="C193" s="223" t="s">
        <v>464</v>
      </c>
      <c r="D193" s="223" t="s">
        <v>119</v>
      </c>
      <c r="E193" s="224" t="s">
        <v>465</v>
      </c>
      <c r="F193" s="225" t="s">
        <v>466</v>
      </c>
      <c r="G193" s="226" t="s">
        <v>368</v>
      </c>
      <c r="H193" s="227">
        <v>4</v>
      </c>
      <c r="I193" s="228"/>
      <c r="J193" s="229">
        <f>ROUND(I193*H193,2)</f>
        <v>0</v>
      </c>
      <c r="K193" s="225" t="s">
        <v>174</v>
      </c>
      <c r="L193" s="42"/>
      <c r="M193" s="230" t="s">
        <v>1</v>
      </c>
      <c r="N193" s="231" t="s">
        <v>40</v>
      </c>
      <c r="O193" s="85"/>
      <c r="P193" s="232">
        <f>O193*H193</f>
        <v>0</v>
      </c>
      <c r="Q193" s="232">
        <v>0.0018400000000000001</v>
      </c>
      <c r="R193" s="232">
        <f>Q193*H193</f>
        <v>0.0073600000000000002</v>
      </c>
      <c r="S193" s="232">
        <v>0</v>
      </c>
      <c r="T193" s="233">
        <f>S193*H193</f>
        <v>0</v>
      </c>
      <c r="AR193" s="234" t="s">
        <v>226</v>
      </c>
      <c r="AT193" s="234" t="s">
        <v>119</v>
      </c>
      <c r="AU193" s="234" t="s">
        <v>84</v>
      </c>
      <c r="AY193" s="16" t="s">
        <v>116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80</v>
      </c>
      <c r="BK193" s="235">
        <f>ROUND(I193*H193,2)</f>
        <v>0</v>
      </c>
      <c r="BL193" s="16" t="s">
        <v>226</v>
      </c>
      <c r="BM193" s="234" t="s">
        <v>467</v>
      </c>
    </row>
    <row r="194" s="14" customFormat="1">
      <c r="B194" s="269"/>
      <c r="C194" s="270"/>
      <c r="D194" s="238" t="s">
        <v>125</v>
      </c>
      <c r="E194" s="271" t="s">
        <v>1</v>
      </c>
      <c r="F194" s="272" t="s">
        <v>468</v>
      </c>
      <c r="G194" s="270"/>
      <c r="H194" s="271" t="s">
        <v>1</v>
      </c>
      <c r="I194" s="273"/>
      <c r="J194" s="270"/>
      <c r="K194" s="270"/>
      <c r="L194" s="274"/>
      <c r="M194" s="275"/>
      <c r="N194" s="276"/>
      <c r="O194" s="276"/>
      <c r="P194" s="276"/>
      <c r="Q194" s="276"/>
      <c r="R194" s="276"/>
      <c r="S194" s="276"/>
      <c r="T194" s="277"/>
      <c r="AT194" s="278" t="s">
        <v>125</v>
      </c>
      <c r="AU194" s="278" t="s">
        <v>84</v>
      </c>
      <c r="AV194" s="14" t="s">
        <v>80</v>
      </c>
      <c r="AW194" s="14" t="s">
        <v>32</v>
      </c>
      <c r="AX194" s="14" t="s">
        <v>75</v>
      </c>
      <c r="AY194" s="278" t="s">
        <v>116</v>
      </c>
    </row>
    <row r="195" s="12" customFormat="1">
      <c r="B195" s="236"/>
      <c r="C195" s="237"/>
      <c r="D195" s="238" t="s">
        <v>125</v>
      </c>
      <c r="E195" s="239" t="s">
        <v>1</v>
      </c>
      <c r="F195" s="240" t="s">
        <v>123</v>
      </c>
      <c r="G195" s="237"/>
      <c r="H195" s="241">
        <v>4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125</v>
      </c>
      <c r="AU195" s="247" t="s">
        <v>84</v>
      </c>
      <c r="AV195" s="12" t="s">
        <v>84</v>
      </c>
      <c r="AW195" s="12" t="s">
        <v>32</v>
      </c>
      <c r="AX195" s="12" t="s">
        <v>80</v>
      </c>
      <c r="AY195" s="247" t="s">
        <v>116</v>
      </c>
    </row>
    <row r="196" s="1" customFormat="1" ht="24" customHeight="1">
      <c r="B196" s="37"/>
      <c r="C196" s="223" t="s">
        <v>469</v>
      </c>
      <c r="D196" s="223" t="s">
        <v>119</v>
      </c>
      <c r="E196" s="224" t="s">
        <v>470</v>
      </c>
      <c r="F196" s="225" t="s">
        <v>471</v>
      </c>
      <c r="G196" s="226" t="s">
        <v>368</v>
      </c>
      <c r="H196" s="227">
        <v>1</v>
      </c>
      <c r="I196" s="228"/>
      <c r="J196" s="229">
        <f>ROUND(I196*H196,2)</f>
        <v>0</v>
      </c>
      <c r="K196" s="225" t="s">
        <v>1</v>
      </c>
      <c r="L196" s="42"/>
      <c r="M196" s="230" t="s">
        <v>1</v>
      </c>
      <c r="N196" s="231" t="s">
        <v>40</v>
      </c>
      <c r="O196" s="85"/>
      <c r="P196" s="232">
        <f>O196*H196</f>
        <v>0</v>
      </c>
      <c r="Q196" s="232">
        <v>0.0018400000000000001</v>
      </c>
      <c r="R196" s="232">
        <f>Q196*H196</f>
        <v>0.0018400000000000001</v>
      </c>
      <c r="S196" s="232">
        <v>0</v>
      </c>
      <c r="T196" s="233">
        <f>S196*H196</f>
        <v>0</v>
      </c>
      <c r="AR196" s="234" t="s">
        <v>226</v>
      </c>
      <c r="AT196" s="234" t="s">
        <v>119</v>
      </c>
      <c r="AU196" s="234" t="s">
        <v>84</v>
      </c>
      <c r="AY196" s="16" t="s">
        <v>116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6" t="s">
        <v>80</v>
      </c>
      <c r="BK196" s="235">
        <f>ROUND(I196*H196,2)</f>
        <v>0</v>
      </c>
      <c r="BL196" s="16" t="s">
        <v>226</v>
      </c>
      <c r="BM196" s="234" t="s">
        <v>472</v>
      </c>
    </row>
    <row r="197" s="1" customFormat="1" ht="16.5" customHeight="1">
      <c r="B197" s="37"/>
      <c r="C197" s="223" t="s">
        <v>473</v>
      </c>
      <c r="D197" s="223" t="s">
        <v>119</v>
      </c>
      <c r="E197" s="224" t="s">
        <v>474</v>
      </c>
      <c r="F197" s="225" t="s">
        <v>475</v>
      </c>
      <c r="G197" s="226" t="s">
        <v>185</v>
      </c>
      <c r="H197" s="227">
        <v>7</v>
      </c>
      <c r="I197" s="228"/>
      <c r="J197" s="229">
        <f>ROUND(I197*H197,2)</f>
        <v>0</v>
      </c>
      <c r="K197" s="225" t="s">
        <v>174</v>
      </c>
      <c r="L197" s="42"/>
      <c r="M197" s="230" t="s">
        <v>1</v>
      </c>
      <c r="N197" s="231" t="s">
        <v>40</v>
      </c>
      <c r="O197" s="85"/>
      <c r="P197" s="232">
        <f>O197*H197</f>
        <v>0</v>
      </c>
      <c r="Q197" s="232">
        <v>0.00023000000000000001</v>
      </c>
      <c r="R197" s="232">
        <f>Q197*H197</f>
        <v>0.0016100000000000001</v>
      </c>
      <c r="S197" s="232">
        <v>0</v>
      </c>
      <c r="T197" s="233">
        <f>S197*H197</f>
        <v>0</v>
      </c>
      <c r="AR197" s="234" t="s">
        <v>226</v>
      </c>
      <c r="AT197" s="234" t="s">
        <v>119</v>
      </c>
      <c r="AU197" s="234" t="s">
        <v>84</v>
      </c>
      <c r="AY197" s="16" t="s">
        <v>116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80</v>
      </c>
      <c r="BK197" s="235">
        <f>ROUND(I197*H197,2)</f>
        <v>0</v>
      </c>
      <c r="BL197" s="16" t="s">
        <v>226</v>
      </c>
      <c r="BM197" s="234" t="s">
        <v>476</v>
      </c>
    </row>
    <row r="198" s="1" customFormat="1" ht="24" customHeight="1">
      <c r="B198" s="37"/>
      <c r="C198" s="223" t="s">
        <v>477</v>
      </c>
      <c r="D198" s="223" t="s">
        <v>119</v>
      </c>
      <c r="E198" s="224" t="s">
        <v>478</v>
      </c>
      <c r="F198" s="225" t="s">
        <v>479</v>
      </c>
      <c r="G198" s="226" t="s">
        <v>185</v>
      </c>
      <c r="H198" s="227">
        <v>4</v>
      </c>
      <c r="I198" s="228"/>
      <c r="J198" s="229">
        <f>ROUND(I198*H198,2)</f>
        <v>0</v>
      </c>
      <c r="K198" s="225" t="s">
        <v>174</v>
      </c>
      <c r="L198" s="42"/>
      <c r="M198" s="230" t="s">
        <v>1</v>
      </c>
      <c r="N198" s="231" t="s">
        <v>40</v>
      </c>
      <c r="O198" s="85"/>
      <c r="P198" s="232">
        <f>O198*H198</f>
        <v>0</v>
      </c>
      <c r="Q198" s="232">
        <v>0.00075000000000000002</v>
      </c>
      <c r="R198" s="232">
        <f>Q198*H198</f>
        <v>0.0030000000000000001</v>
      </c>
      <c r="S198" s="232">
        <v>0</v>
      </c>
      <c r="T198" s="233">
        <f>S198*H198</f>
        <v>0</v>
      </c>
      <c r="AR198" s="234" t="s">
        <v>226</v>
      </c>
      <c r="AT198" s="234" t="s">
        <v>119</v>
      </c>
      <c r="AU198" s="234" t="s">
        <v>84</v>
      </c>
      <c r="AY198" s="16" t="s">
        <v>116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6" t="s">
        <v>80</v>
      </c>
      <c r="BK198" s="235">
        <f>ROUND(I198*H198,2)</f>
        <v>0</v>
      </c>
      <c r="BL198" s="16" t="s">
        <v>226</v>
      </c>
      <c r="BM198" s="234" t="s">
        <v>480</v>
      </c>
    </row>
    <row r="199" s="1" customFormat="1" ht="24" customHeight="1">
      <c r="B199" s="37"/>
      <c r="C199" s="223" t="s">
        <v>481</v>
      </c>
      <c r="D199" s="223" t="s">
        <v>119</v>
      </c>
      <c r="E199" s="224" t="s">
        <v>482</v>
      </c>
      <c r="F199" s="225" t="s">
        <v>483</v>
      </c>
      <c r="G199" s="226" t="s">
        <v>133</v>
      </c>
      <c r="H199" s="227">
        <v>0.51800000000000002</v>
      </c>
      <c r="I199" s="228"/>
      <c r="J199" s="229">
        <f>ROUND(I199*H199,2)</f>
        <v>0</v>
      </c>
      <c r="K199" s="225" t="s">
        <v>174</v>
      </c>
      <c r="L199" s="42"/>
      <c r="M199" s="230" t="s">
        <v>1</v>
      </c>
      <c r="N199" s="231" t="s">
        <v>40</v>
      </c>
      <c r="O199" s="85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AR199" s="234" t="s">
        <v>226</v>
      </c>
      <c r="AT199" s="234" t="s">
        <v>119</v>
      </c>
      <c r="AU199" s="234" t="s">
        <v>84</v>
      </c>
      <c r="AY199" s="16" t="s">
        <v>116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6" t="s">
        <v>80</v>
      </c>
      <c r="BK199" s="235">
        <f>ROUND(I199*H199,2)</f>
        <v>0</v>
      </c>
      <c r="BL199" s="16" t="s">
        <v>226</v>
      </c>
      <c r="BM199" s="234" t="s">
        <v>484</v>
      </c>
    </row>
    <row r="200" s="1" customFormat="1" ht="24" customHeight="1">
      <c r="B200" s="37"/>
      <c r="C200" s="223" t="s">
        <v>485</v>
      </c>
      <c r="D200" s="223" t="s">
        <v>119</v>
      </c>
      <c r="E200" s="224" t="s">
        <v>486</v>
      </c>
      <c r="F200" s="225" t="s">
        <v>487</v>
      </c>
      <c r="G200" s="226" t="s">
        <v>133</v>
      </c>
      <c r="H200" s="227">
        <v>0.51800000000000002</v>
      </c>
      <c r="I200" s="228"/>
      <c r="J200" s="229">
        <f>ROUND(I200*H200,2)</f>
        <v>0</v>
      </c>
      <c r="K200" s="225" t="s">
        <v>174</v>
      </c>
      <c r="L200" s="42"/>
      <c r="M200" s="230" t="s">
        <v>1</v>
      </c>
      <c r="N200" s="231" t="s">
        <v>40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226</v>
      </c>
      <c r="AT200" s="234" t="s">
        <v>119</v>
      </c>
      <c r="AU200" s="234" t="s">
        <v>84</v>
      </c>
      <c r="AY200" s="16" t="s">
        <v>116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80</v>
      </c>
      <c r="BK200" s="235">
        <f>ROUND(I200*H200,2)</f>
        <v>0</v>
      </c>
      <c r="BL200" s="16" t="s">
        <v>226</v>
      </c>
      <c r="BM200" s="234" t="s">
        <v>488</v>
      </c>
    </row>
    <row r="201" s="11" customFormat="1" ht="22.8" customHeight="1">
      <c r="B201" s="207"/>
      <c r="C201" s="208"/>
      <c r="D201" s="209" t="s">
        <v>74</v>
      </c>
      <c r="E201" s="221" t="s">
        <v>489</v>
      </c>
      <c r="F201" s="221" t="s">
        <v>490</v>
      </c>
      <c r="G201" s="208"/>
      <c r="H201" s="208"/>
      <c r="I201" s="211"/>
      <c r="J201" s="222">
        <f>BK201</f>
        <v>0</v>
      </c>
      <c r="K201" s="208"/>
      <c r="L201" s="213"/>
      <c r="M201" s="214"/>
      <c r="N201" s="215"/>
      <c r="O201" s="215"/>
      <c r="P201" s="216">
        <f>SUM(P202:P204)</f>
        <v>0</v>
      </c>
      <c r="Q201" s="215"/>
      <c r="R201" s="216">
        <f>SUM(R202:R204)</f>
        <v>0.0746</v>
      </c>
      <c r="S201" s="215"/>
      <c r="T201" s="217">
        <f>SUM(T202:T204)</f>
        <v>0</v>
      </c>
      <c r="AR201" s="218" t="s">
        <v>84</v>
      </c>
      <c r="AT201" s="219" t="s">
        <v>74</v>
      </c>
      <c r="AU201" s="219" t="s">
        <v>80</v>
      </c>
      <c r="AY201" s="218" t="s">
        <v>116</v>
      </c>
      <c r="BK201" s="220">
        <f>SUM(BK202:BK204)</f>
        <v>0</v>
      </c>
    </row>
    <row r="202" s="1" customFormat="1" ht="24" customHeight="1">
      <c r="B202" s="37"/>
      <c r="C202" s="223" t="s">
        <v>491</v>
      </c>
      <c r="D202" s="223" t="s">
        <v>119</v>
      </c>
      <c r="E202" s="224" t="s">
        <v>492</v>
      </c>
      <c r="F202" s="225" t="s">
        <v>493</v>
      </c>
      <c r="G202" s="226" t="s">
        <v>368</v>
      </c>
      <c r="H202" s="227">
        <v>4</v>
      </c>
      <c r="I202" s="228"/>
      <c r="J202" s="229">
        <f>ROUND(I202*H202,2)</f>
        <v>0</v>
      </c>
      <c r="K202" s="225" t="s">
        <v>174</v>
      </c>
      <c r="L202" s="42"/>
      <c r="M202" s="230" t="s">
        <v>1</v>
      </c>
      <c r="N202" s="231" t="s">
        <v>40</v>
      </c>
      <c r="O202" s="85"/>
      <c r="P202" s="232">
        <f>O202*H202</f>
        <v>0</v>
      </c>
      <c r="Q202" s="232">
        <v>0.01865</v>
      </c>
      <c r="R202" s="232">
        <f>Q202*H202</f>
        <v>0.0746</v>
      </c>
      <c r="S202" s="232">
        <v>0</v>
      </c>
      <c r="T202" s="233">
        <f>S202*H202</f>
        <v>0</v>
      </c>
      <c r="AR202" s="234" t="s">
        <v>226</v>
      </c>
      <c r="AT202" s="234" t="s">
        <v>119</v>
      </c>
      <c r="AU202" s="234" t="s">
        <v>84</v>
      </c>
      <c r="AY202" s="16" t="s">
        <v>116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6" t="s">
        <v>80</v>
      </c>
      <c r="BK202" s="235">
        <f>ROUND(I202*H202,2)</f>
        <v>0</v>
      </c>
      <c r="BL202" s="16" t="s">
        <v>226</v>
      </c>
      <c r="BM202" s="234" t="s">
        <v>494</v>
      </c>
    </row>
    <row r="203" s="1" customFormat="1" ht="24" customHeight="1">
      <c r="B203" s="37"/>
      <c r="C203" s="223" t="s">
        <v>495</v>
      </c>
      <c r="D203" s="223" t="s">
        <v>119</v>
      </c>
      <c r="E203" s="224" t="s">
        <v>496</v>
      </c>
      <c r="F203" s="225" t="s">
        <v>497</v>
      </c>
      <c r="G203" s="226" t="s">
        <v>133</v>
      </c>
      <c r="H203" s="227">
        <v>0.074999999999999997</v>
      </c>
      <c r="I203" s="228"/>
      <c r="J203" s="229">
        <f>ROUND(I203*H203,2)</f>
        <v>0</v>
      </c>
      <c r="K203" s="225" t="s">
        <v>174</v>
      </c>
      <c r="L203" s="42"/>
      <c r="M203" s="230" t="s">
        <v>1</v>
      </c>
      <c r="N203" s="231" t="s">
        <v>40</v>
      </c>
      <c r="O203" s="85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AR203" s="234" t="s">
        <v>226</v>
      </c>
      <c r="AT203" s="234" t="s">
        <v>119</v>
      </c>
      <c r="AU203" s="234" t="s">
        <v>84</v>
      </c>
      <c r="AY203" s="16" t="s">
        <v>116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6" t="s">
        <v>80</v>
      </c>
      <c r="BK203" s="235">
        <f>ROUND(I203*H203,2)</f>
        <v>0</v>
      </c>
      <c r="BL203" s="16" t="s">
        <v>226</v>
      </c>
      <c r="BM203" s="234" t="s">
        <v>498</v>
      </c>
    </row>
    <row r="204" s="1" customFormat="1" ht="24" customHeight="1">
      <c r="B204" s="37"/>
      <c r="C204" s="223" t="s">
        <v>499</v>
      </c>
      <c r="D204" s="223" t="s">
        <v>119</v>
      </c>
      <c r="E204" s="224" t="s">
        <v>500</v>
      </c>
      <c r="F204" s="225" t="s">
        <v>501</v>
      </c>
      <c r="G204" s="226" t="s">
        <v>133</v>
      </c>
      <c r="H204" s="227">
        <v>0.074999999999999997</v>
      </c>
      <c r="I204" s="228"/>
      <c r="J204" s="229">
        <f>ROUND(I204*H204,2)</f>
        <v>0</v>
      </c>
      <c r="K204" s="225" t="s">
        <v>174</v>
      </c>
      <c r="L204" s="42"/>
      <c r="M204" s="230" t="s">
        <v>1</v>
      </c>
      <c r="N204" s="231" t="s">
        <v>40</v>
      </c>
      <c r="O204" s="85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AR204" s="234" t="s">
        <v>226</v>
      </c>
      <c r="AT204" s="234" t="s">
        <v>119</v>
      </c>
      <c r="AU204" s="234" t="s">
        <v>84</v>
      </c>
      <c r="AY204" s="16" t="s">
        <v>116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6" t="s">
        <v>80</v>
      </c>
      <c r="BK204" s="235">
        <f>ROUND(I204*H204,2)</f>
        <v>0</v>
      </c>
      <c r="BL204" s="16" t="s">
        <v>226</v>
      </c>
      <c r="BM204" s="234" t="s">
        <v>502</v>
      </c>
    </row>
    <row r="205" s="11" customFormat="1" ht="25.92" customHeight="1">
      <c r="B205" s="207"/>
      <c r="C205" s="208"/>
      <c r="D205" s="209" t="s">
        <v>74</v>
      </c>
      <c r="E205" s="210" t="s">
        <v>249</v>
      </c>
      <c r="F205" s="210" t="s">
        <v>250</v>
      </c>
      <c r="G205" s="208"/>
      <c r="H205" s="208"/>
      <c r="I205" s="211"/>
      <c r="J205" s="212">
        <f>BK205</f>
        <v>0</v>
      </c>
      <c r="K205" s="208"/>
      <c r="L205" s="213"/>
      <c r="M205" s="214"/>
      <c r="N205" s="215"/>
      <c r="O205" s="215"/>
      <c r="P205" s="216">
        <f>SUM(P206:P217)</f>
        <v>0</v>
      </c>
      <c r="Q205" s="215"/>
      <c r="R205" s="216">
        <f>SUM(R206:R217)</f>
        <v>0</v>
      </c>
      <c r="S205" s="215"/>
      <c r="T205" s="217">
        <f>SUM(T206:T217)</f>
        <v>0</v>
      </c>
      <c r="AR205" s="218" t="s">
        <v>123</v>
      </c>
      <c r="AT205" s="219" t="s">
        <v>74</v>
      </c>
      <c r="AU205" s="219" t="s">
        <v>75</v>
      </c>
      <c r="AY205" s="218" t="s">
        <v>116</v>
      </c>
      <c r="BK205" s="220">
        <f>SUM(BK206:BK217)</f>
        <v>0</v>
      </c>
    </row>
    <row r="206" s="1" customFormat="1" ht="16.5" customHeight="1">
      <c r="B206" s="37"/>
      <c r="C206" s="223" t="s">
        <v>241</v>
      </c>
      <c r="D206" s="223" t="s">
        <v>119</v>
      </c>
      <c r="E206" s="224" t="s">
        <v>252</v>
      </c>
      <c r="F206" s="225" t="s">
        <v>503</v>
      </c>
      <c r="G206" s="226" t="s">
        <v>216</v>
      </c>
      <c r="H206" s="227">
        <v>1</v>
      </c>
      <c r="I206" s="228"/>
      <c r="J206" s="229">
        <f>ROUND(I206*H206,2)</f>
        <v>0</v>
      </c>
      <c r="K206" s="225" t="s">
        <v>1</v>
      </c>
      <c r="L206" s="42"/>
      <c r="M206" s="230" t="s">
        <v>1</v>
      </c>
      <c r="N206" s="231" t="s">
        <v>40</v>
      </c>
      <c r="O206" s="85"/>
      <c r="P206" s="232">
        <f>O206*H206</f>
        <v>0</v>
      </c>
      <c r="Q206" s="232">
        <v>0</v>
      </c>
      <c r="R206" s="232">
        <f>Q206*H206</f>
        <v>0</v>
      </c>
      <c r="S206" s="232">
        <v>0</v>
      </c>
      <c r="T206" s="233">
        <f>S206*H206</f>
        <v>0</v>
      </c>
      <c r="AR206" s="234" t="s">
        <v>254</v>
      </c>
      <c r="AT206" s="234" t="s">
        <v>119</v>
      </c>
      <c r="AU206" s="234" t="s">
        <v>80</v>
      </c>
      <c r="AY206" s="16" t="s">
        <v>116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6" t="s">
        <v>80</v>
      </c>
      <c r="BK206" s="235">
        <f>ROUND(I206*H206,2)</f>
        <v>0</v>
      </c>
      <c r="BL206" s="16" t="s">
        <v>254</v>
      </c>
      <c r="BM206" s="234" t="s">
        <v>504</v>
      </c>
    </row>
    <row r="207" s="1" customFormat="1" ht="60" customHeight="1">
      <c r="B207" s="37"/>
      <c r="C207" s="223" t="s">
        <v>245</v>
      </c>
      <c r="D207" s="223" t="s">
        <v>119</v>
      </c>
      <c r="E207" s="224" t="s">
        <v>257</v>
      </c>
      <c r="F207" s="225" t="s">
        <v>505</v>
      </c>
      <c r="G207" s="226" t="s">
        <v>216</v>
      </c>
      <c r="H207" s="227">
        <v>1</v>
      </c>
      <c r="I207" s="228"/>
      <c r="J207" s="229">
        <f>ROUND(I207*H207,2)</f>
        <v>0</v>
      </c>
      <c r="K207" s="225" t="s">
        <v>1</v>
      </c>
      <c r="L207" s="42"/>
      <c r="M207" s="230" t="s">
        <v>1</v>
      </c>
      <c r="N207" s="231" t="s">
        <v>40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254</v>
      </c>
      <c r="AT207" s="234" t="s">
        <v>119</v>
      </c>
      <c r="AU207" s="234" t="s">
        <v>80</v>
      </c>
      <c r="AY207" s="16" t="s">
        <v>116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80</v>
      </c>
      <c r="BK207" s="235">
        <f>ROUND(I207*H207,2)</f>
        <v>0</v>
      </c>
      <c r="BL207" s="16" t="s">
        <v>254</v>
      </c>
      <c r="BM207" s="234" t="s">
        <v>506</v>
      </c>
    </row>
    <row r="208" s="12" customFormat="1">
      <c r="B208" s="236"/>
      <c r="C208" s="237"/>
      <c r="D208" s="238" t="s">
        <v>125</v>
      </c>
      <c r="E208" s="239" t="s">
        <v>1</v>
      </c>
      <c r="F208" s="240" t="s">
        <v>507</v>
      </c>
      <c r="G208" s="237"/>
      <c r="H208" s="241">
        <v>1.25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125</v>
      </c>
      <c r="AU208" s="247" t="s">
        <v>80</v>
      </c>
      <c r="AV208" s="12" t="s">
        <v>84</v>
      </c>
      <c r="AW208" s="12" t="s">
        <v>32</v>
      </c>
      <c r="AX208" s="12" t="s">
        <v>75</v>
      </c>
      <c r="AY208" s="247" t="s">
        <v>116</v>
      </c>
    </row>
    <row r="209" s="14" customFormat="1">
      <c r="B209" s="269"/>
      <c r="C209" s="270"/>
      <c r="D209" s="238" t="s">
        <v>125</v>
      </c>
      <c r="E209" s="271" t="s">
        <v>1</v>
      </c>
      <c r="F209" s="272" t="s">
        <v>218</v>
      </c>
      <c r="G209" s="270"/>
      <c r="H209" s="271" t="s">
        <v>1</v>
      </c>
      <c r="I209" s="273"/>
      <c r="J209" s="270"/>
      <c r="K209" s="270"/>
      <c r="L209" s="274"/>
      <c r="M209" s="275"/>
      <c r="N209" s="276"/>
      <c r="O209" s="276"/>
      <c r="P209" s="276"/>
      <c r="Q209" s="276"/>
      <c r="R209" s="276"/>
      <c r="S209" s="276"/>
      <c r="T209" s="277"/>
      <c r="AT209" s="278" t="s">
        <v>125</v>
      </c>
      <c r="AU209" s="278" t="s">
        <v>80</v>
      </c>
      <c r="AV209" s="14" t="s">
        <v>80</v>
      </c>
      <c r="AW209" s="14" t="s">
        <v>32</v>
      </c>
      <c r="AX209" s="14" t="s">
        <v>75</v>
      </c>
      <c r="AY209" s="278" t="s">
        <v>116</v>
      </c>
    </row>
    <row r="210" s="12" customFormat="1">
      <c r="B210" s="236"/>
      <c r="C210" s="237"/>
      <c r="D210" s="238" t="s">
        <v>125</v>
      </c>
      <c r="E210" s="239" t="s">
        <v>1</v>
      </c>
      <c r="F210" s="240" t="s">
        <v>80</v>
      </c>
      <c r="G210" s="237"/>
      <c r="H210" s="241">
        <v>1</v>
      </c>
      <c r="I210" s="242"/>
      <c r="J210" s="237"/>
      <c r="K210" s="237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125</v>
      </c>
      <c r="AU210" s="247" t="s">
        <v>80</v>
      </c>
      <c r="AV210" s="12" t="s">
        <v>84</v>
      </c>
      <c r="AW210" s="12" t="s">
        <v>32</v>
      </c>
      <c r="AX210" s="12" t="s">
        <v>80</v>
      </c>
      <c r="AY210" s="247" t="s">
        <v>116</v>
      </c>
    </row>
    <row r="211" s="1" customFormat="1" ht="16.5" customHeight="1">
      <c r="B211" s="37"/>
      <c r="C211" s="223" t="s">
        <v>508</v>
      </c>
      <c r="D211" s="223" t="s">
        <v>119</v>
      </c>
      <c r="E211" s="224" t="s">
        <v>261</v>
      </c>
      <c r="F211" s="225" t="s">
        <v>509</v>
      </c>
      <c r="G211" s="226" t="s">
        <v>216</v>
      </c>
      <c r="H211" s="227">
        <v>1</v>
      </c>
      <c r="I211" s="228"/>
      <c r="J211" s="229">
        <f>ROUND(I211*H211,2)</f>
        <v>0</v>
      </c>
      <c r="K211" s="225" t="s">
        <v>1</v>
      </c>
      <c r="L211" s="42"/>
      <c r="M211" s="230" t="s">
        <v>1</v>
      </c>
      <c r="N211" s="231" t="s">
        <v>40</v>
      </c>
      <c r="O211" s="85"/>
      <c r="P211" s="232">
        <f>O211*H211</f>
        <v>0</v>
      </c>
      <c r="Q211" s="232">
        <v>0</v>
      </c>
      <c r="R211" s="232">
        <f>Q211*H211</f>
        <v>0</v>
      </c>
      <c r="S211" s="232">
        <v>0</v>
      </c>
      <c r="T211" s="233">
        <f>S211*H211</f>
        <v>0</v>
      </c>
      <c r="AR211" s="234" t="s">
        <v>254</v>
      </c>
      <c r="AT211" s="234" t="s">
        <v>119</v>
      </c>
      <c r="AU211" s="234" t="s">
        <v>80</v>
      </c>
      <c r="AY211" s="16" t="s">
        <v>116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6" t="s">
        <v>80</v>
      </c>
      <c r="BK211" s="235">
        <f>ROUND(I211*H211,2)</f>
        <v>0</v>
      </c>
      <c r="BL211" s="16" t="s">
        <v>254</v>
      </c>
      <c r="BM211" s="234" t="s">
        <v>510</v>
      </c>
    </row>
    <row r="212" s="1" customFormat="1" ht="16.5" customHeight="1">
      <c r="B212" s="37"/>
      <c r="C212" s="223" t="s">
        <v>287</v>
      </c>
      <c r="D212" s="223" t="s">
        <v>119</v>
      </c>
      <c r="E212" s="224" t="s">
        <v>267</v>
      </c>
      <c r="F212" s="225" t="s">
        <v>511</v>
      </c>
      <c r="G212" s="226" t="s">
        <v>216</v>
      </c>
      <c r="H212" s="227">
        <v>1</v>
      </c>
      <c r="I212" s="228"/>
      <c r="J212" s="229">
        <f>ROUND(I212*H212,2)</f>
        <v>0</v>
      </c>
      <c r="K212" s="225" t="s">
        <v>1</v>
      </c>
      <c r="L212" s="42"/>
      <c r="M212" s="230" t="s">
        <v>1</v>
      </c>
      <c r="N212" s="231" t="s">
        <v>40</v>
      </c>
      <c r="O212" s="85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AR212" s="234" t="s">
        <v>254</v>
      </c>
      <c r="AT212" s="234" t="s">
        <v>119</v>
      </c>
      <c r="AU212" s="234" t="s">
        <v>80</v>
      </c>
      <c r="AY212" s="16" t="s">
        <v>116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6" t="s">
        <v>80</v>
      </c>
      <c r="BK212" s="235">
        <f>ROUND(I212*H212,2)</f>
        <v>0</v>
      </c>
      <c r="BL212" s="16" t="s">
        <v>254</v>
      </c>
      <c r="BM212" s="234" t="s">
        <v>512</v>
      </c>
    </row>
    <row r="213" s="1" customFormat="1" ht="16.5" customHeight="1">
      <c r="B213" s="37"/>
      <c r="C213" s="223" t="s">
        <v>513</v>
      </c>
      <c r="D213" s="223" t="s">
        <v>119</v>
      </c>
      <c r="E213" s="224" t="s">
        <v>271</v>
      </c>
      <c r="F213" s="225" t="s">
        <v>514</v>
      </c>
      <c r="G213" s="226" t="s">
        <v>216</v>
      </c>
      <c r="H213" s="227">
        <v>1</v>
      </c>
      <c r="I213" s="228"/>
      <c r="J213" s="229">
        <f>ROUND(I213*H213,2)</f>
        <v>0</v>
      </c>
      <c r="K213" s="225" t="s">
        <v>1</v>
      </c>
      <c r="L213" s="42"/>
      <c r="M213" s="230" t="s">
        <v>1</v>
      </c>
      <c r="N213" s="231" t="s">
        <v>40</v>
      </c>
      <c r="O213" s="85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AR213" s="234" t="s">
        <v>254</v>
      </c>
      <c r="AT213" s="234" t="s">
        <v>119</v>
      </c>
      <c r="AU213" s="234" t="s">
        <v>80</v>
      </c>
      <c r="AY213" s="16" t="s">
        <v>116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80</v>
      </c>
      <c r="BK213" s="235">
        <f>ROUND(I213*H213,2)</f>
        <v>0</v>
      </c>
      <c r="BL213" s="16" t="s">
        <v>254</v>
      </c>
      <c r="BM213" s="234" t="s">
        <v>515</v>
      </c>
    </row>
    <row r="214" s="14" customFormat="1">
      <c r="B214" s="269"/>
      <c r="C214" s="270"/>
      <c r="D214" s="238" t="s">
        <v>125</v>
      </c>
      <c r="E214" s="271" t="s">
        <v>1</v>
      </c>
      <c r="F214" s="272" t="s">
        <v>218</v>
      </c>
      <c r="G214" s="270"/>
      <c r="H214" s="271" t="s">
        <v>1</v>
      </c>
      <c r="I214" s="273"/>
      <c r="J214" s="270"/>
      <c r="K214" s="270"/>
      <c r="L214" s="274"/>
      <c r="M214" s="275"/>
      <c r="N214" s="276"/>
      <c r="O214" s="276"/>
      <c r="P214" s="276"/>
      <c r="Q214" s="276"/>
      <c r="R214" s="276"/>
      <c r="S214" s="276"/>
      <c r="T214" s="277"/>
      <c r="AT214" s="278" t="s">
        <v>125</v>
      </c>
      <c r="AU214" s="278" t="s">
        <v>80</v>
      </c>
      <c r="AV214" s="14" t="s">
        <v>80</v>
      </c>
      <c r="AW214" s="14" t="s">
        <v>32</v>
      </c>
      <c r="AX214" s="14" t="s">
        <v>75</v>
      </c>
      <c r="AY214" s="278" t="s">
        <v>116</v>
      </c>
    </row>
    <row r="215" s="12" customFormat="1">
      <c r="B215" s="236"/>
      <c r="C215" s="237"/>
      <c r="D215" s="238" t="s">
        <v>125</v>
      </c>
      <c r="E215" s="239" t="s">
        <v>1</v>
      </c>
      <c r="F215" s="240" t="s">
        <v>80</v>
      </c>
      <c r="G215" s="237"/>
      <c r="H215" s="241">
        <v>1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125</v>
      </c>
      <c r="AU215" s="247" t="s">
        <v>80</v>
      </c>
      <c r="AV215" s="12" t="s">
        <v>84</v>
      </c>
      <c r="AW215" s="12" t="s">
        <v>32</v>
      </c>
      <c r="AX215" s="12" t="s">
        <v>80</v>
      </c>
      <c r="AY215" s="247" t="s">
        <v>116</v>
      </c>
    </row>
    <row r="216" s="1" customFormat="1" ht="16.5" customHeight="1">
      <c r="B216" s="37"/>
      <c r="C216" s="223" t="s">
        <v>516</v>
      </c>
      <c r="D216" s="223" t="s">
        <v>119</v>
      </c>
      <c r="E216" s="224" t="s">
        <v>517</v>
      </c>
      <c r="F216" s="225" t="s">
        <v>518</v>
      </c>
      <c r="G216" s="226" t="s">
        <v>216</v>
      </c>
      <c r="H216" s="227">
        <v>1</v>
      </c>
      <c r="I216" s="228"/>
      <c r="J216" s="229">
        <f>ROUND(I216*H216,2)</f>
        <v>0</v>
      </c>
      <c r="K216" s="225" t="s">
        <v>1</v>
      </c>
      <c r="L216" s="42"/>
      <c r="M216" s="230" t="s">
        <v>1</v>
      </c>
      <c r="N216" s="231" t="s">
        <v>40</v>
      </c>
      <c r="O216" s="85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AR216" s="234" t="s">
        <v>254</v>
      </c>
      <c r="AT216" s="234" t="s">
        <v>119</v>
      </c>
      <c r="AU216" s="234" t="s">
        <v>80</v>
      </c>
      <c r="AY216" s="16" t="s">
        <v>116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6" t="s">
        <v>80</v>
      </c>
      <c r="BK216" s="235">
        <f>ROUND(I216*H216,2)</f>
        <v>0</v>
      </c>
      <c r="BL216" s="16" t="s">
        <v>254</v>
      </c>
      <c r="BM216" s="234" t="s">
        <v>519</v>
      </c>
    </row>
    <row r="217" s="1" customFormat="1" ht="16.5" customHeight="1">
      <c r="B217" s="37"/>
      <c r="C217" s="223" t="s">
        <v>520</v>
      </c>
      <c r="D217" s="223" t="s">
        <v>119</v>
      </c>
      <c r="E217" s="224" t="s">
        <v>521</v>
      </c>
      <c r="F217" s="225" t="s">
        <v>522</v>
      </c>
      <c r="G217" s="226" t="s">
        <v>216</v>
      </c>
      <c r="H217" s="227">
        <v>1</v>
      </c>
      <c r="I217" s="228"/>
      <c r="J217" s="229">
        <f>ROUND(I217*H217,2)</f>
        <v>0</v>
      </c>
      <c r="K217" s="225" t="s">
        <v>1</v>
      </c>
      <c r="L217" s="42"/>
      <c r="M217" s="279" t="s">
        <v>1</v>
      </c>
      <c r="N217" s="280" t="s">
        <v>40</v>
      </c>
      <c r="O217" s="281"/>
      <c r="P217" s="282">
        <f>O217*H217</f>
        <v>0</v>
      </c>
      <c r="Q217" s="282">
        <v>0</v>
      </c>
      <c r="R217" s="282">
        <f>Q217*H217</f>
        <v>0</v>
      </c>
      <c r="S217" s="282">
        <v>0</v>
      </c>
      <c r="T217" s="283">
        <f>S217*H217</f>
        <v>0</v>
      </c>
      <c r="AR217" s="234" t="s">
        <v>254</v>
      </c>
      <c r="AT217" s="234" t="s">
        <v>119</v>
      </c>
      <c r="AU217" s="234" t="s">
        <v>80</v>
      </c>
      <c r="AY217" s="16" t="s">
        <v>116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6" t="s">
        <v>80</v>
      </c>
      <c r="BK217" s="235">
        <f>ROUND(I217*H217,2)</f>
        <v>0</v>
      </c>
      <c r="BL217" s="16" t="s">
        <v>254</v>
      </c>
      <c r="BM217" s="234" t="s">
        <v>523</v>
      </c>
    </row>
    <row r="218" s="1" customFormat="1" ht="6.96" customHeight="1">
      <c r="B218" s="60"/>
      <c r="C218" s="61"/>
      <c r="D218" s="61"/>
      <c r="E218" s="61"/>
      <c r="F218" s="61"/>
      <c r="G218" s="61"/>
      <c r="H218" s="61"/>
      <c r="I218" s="172"/>
      <c r="J218" s="61"/>
      <c r="K218" s="61"/>
      <c r="L218" s="42"/>
    </row>
  </sheetData>
  <sheetProtection sheet="1" autoFilter="0" formatColumns="0" formatRows="0" objects="1" scenarios="1" spinCount="100000" saltValue="sqTSg7vsPD1/dh55MBBMH+IMtwsiNuemWIJoUspYH8fxsovCkTCb8Z3EExopdP9OThjMqRU6HerBeYwrER4sUw==" hashValue="LsN/RHZiWuY5QU6kIXriHlDnUZnIp2L1nAbe5Ax7Tt5dTCTYH7mifCeJOOQrnMNglmFYAAVL9CqxmNnCrSh4Pw==" algorithmName="SHA-512" password="CC35"/>
  <autoFilter ref="C122:K21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2022-07-29T07:57:43Z</dcterms:created>
  <dcterms:modified xsi:type="dcterms:W3CDTF">2022-07-29T07:57:46Z</dcterms:modified>
</cp:coreProperties>
</file>